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katerina.T\Documents\NOLIKUMI\Allažu sabiedr.ēkas\"/>
    </mc:Choice>
  </mc:AlternateContent>
  <xr:revisionPtr revIDLastSave="0" documentId="10_ncr:8100000_{BE3A1AC8-16BF-48AA-A661-89591497E177}" xr6:coauthVersionLast="33" xr6:coauthVersionMax="33" xr10:uidLastSave="{00000000-0000-0000-0000-000000000000}"/>
  <bookViews>
    <workbookView xWindow="0" yWindow="0" windowWidth="28800" windowHeight="12225" tabRatio="788" activeTab="2" xr2:uid="{00000000-000D-0000-FFFF-FFFF00000000}"/>
  </bookViews>
  <sheets>
    <sheet name="7LBN" sheetId="2" r:id="rId1"/>
    <sheet name="6LBN" sheetId="3" r:id="rId2"/>
    <sheet name="1" sheetId="4" r:id="rId3"/>
    <sheet name="kab.15,2" sheetId="5" r:id="rId4"/>
    <sheet name="kab 13.6" sheetId="12" r:id="rId5"/>
    <sheet name="gaitenis 16,2" sheetId="13" r:id="rId6"/>
    <sheet name="tualete 4,2" sheetId="6" r:id="rId7"/>
    <sheet name="tualete 2,4" sheetId="14" r:id="rId8"/>
    <sheet name="Vējtveris" sheetId="16" r:id="rId9"/>
    <sheet name="Arhīvs" sheetId="15" r:id="rId10"/>
    <sheet name="Datortelpa" sheetId="23" r:id="rId11"/>
    <sheet name="Lasītava" sheetId="22" r:id="rId12"/>
    <sheet name="Bibliotēka" sheetId="20" r:id="rId13"/>
    <sheet name="Atput.t" sheetId="26" r:id="rId14"/>
    <sheet name="Gaitenis" sheetId="25" r:id="rId15"/>
    <sheet name="Tualete" sheetId="24" r:id="rId16"/>
    <sheet name="Kab.15,7" sheetId="19" r:id="rId17"/>
    <sheet name="Kab.13,3" sheetId="18" r:id="rId18"/>
    <sheet name="Ģuļamistaba 49,3" sheetId="27" r:id="rId19"/>
    <sheet name="Telpa 15,2" sheetId="28" r:id="rId20"/>
    <sheet name="Telpa 44,2" sheetId="32" r:id="rId21"/>
    <sheet name="Telpa 3,7" sheetId="29" r:id="rId22"/>
    <sheet name="Tualete 15,3" sheetId="33" r:id="rId23"/>
  </sheets>
  <definedNames>
    <definedName name="_xlnm._FilterDatabase" localSheetId="2" hidden="1">'1'!$G$1:$G$77</definedName>
    <definedName name="_xlnm.Print_Titles" localSheetId="2">'1'!$16:$17</definedName>
  </definedNames>
  <calcPr calcId="162913" concurrentCalc="0"/>
</workbook>
</file>

<file path=xl/calcChain.xml><?xml version="1.0" encoding="utf-8"?>
<calcChain xmlns="http://schemas.openxmlformats.org/spreadsheetml/2006/main">
  <c r="A22" i="3" l="1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E31" i="33"/>
  <c r="E32" i="29"/>
  <c r="E33" i="24"/>
  <c r="E21" i="15"/>
  <c r="E24" i="15"/>
  <c r="E25" i="15"/>
  <c r="E26" i="15"/>
  <c r="E31" i="15"/>
  <c r="E32" i="15"/>
  <c r="E34" i="15"/>
  <c r="E36" i="15"/>
  <c r="E38" i="15"/>
  <c r="E40" i="15"/>
  <c r="E43" i="15"/>
  <c r="E44" i="15"/>
  <c r="E46" i="15"/>
  <c r="E48" i="15"/>
  <c r="E50" i="15"/>
  <c r="E52" i="15"/>
  <c r="N54" i="15"/>
  <c r="E29" i="4"/>
  <c r="E30" i="4"/>
  <c r="E31" i="4"/>
  <c r="E32" i="4"/>
  <c r="E34" i="4"/>
  <c r="E35" i="4"/>
  <c r="E36" i="4"/>
  <c r="E37" i="4"/>
  <c r="E39" i="4"/>
  <c r="E41" i="4"/>
  <c r="E43" i="4"/>
  <c r="E44" i="4"/>
  <c r="E46" i="4"/>
  <c r="E47" i="4"/>
  <c r="E48" i="4"/>
  <c r="L61" i="4"/>
  <c r="L62" i="4"/>
  <c r="O61" i="4"/>
  <c r="O62" i="4"/>
  <c r="N61" i="4"/>
  <c r="N62" i="4"/>
  <c r="M61" i="4"/>
  <c r="M62" i="4"/>
  <c r="P61" i="4"/>
  <c r="P62" i="4"/>
  <c r="E23" i="5"/>
  <c r="E25" i="5"/>
  <c r="E26" i="5"/>
  <c r="E27" i="5"/>
  <c r="E28" i="5"/>
  <c r="E33" i="5"/>
  <c r="E34" i="5"/>
  <c r="E36" i="5"/>
  <c r="E38" i="5"/>
  <c r="E40" i="5"/>
  <c r="E42" i="5"/>
  <c r="E45" i="5"/>
  <c r="E46" i="5"/>
  <c r="P48" i="5"/>
  <c r="E25" i="12"/>
  <c r="E27" i="12"/>
  <c r="E28" i="12"/>
  <c r="E29" i="12"/>
  <c r="E30" i="12"/>
  <c r="E35" i="12"/>
  <c r="E36" i="12"/>
  <c r="E38" i="12"/>
  <c r="E40" i="12"/>
  <c r="E42" i="12"/>
  <c r="E44" i="12"/>
  <c r="E47" i="12"/>
  <c r="E48" i="12"/>
  <c r="P50" i="12"/>
  <c r="E26" i="13"/>
  <c r="E27" i="13"/>
  <c r="E29" i="13"/>
  <c r="E31" i="13"/>
  <c r="E33" i="13"/>
  <c r="E35" i="13"/>
  <c r="P37" i="13"/>
  <c r="E22" i="6"/>
  <c r="E24" i="6"/>
  <c r="E26" i="6"/>
  <c r="E27" i="6"/>
  <c r="E28" i="6"/>
  <c r="E33" i="6"/>
  <c r="E34" i="6"/>
  <c r="E35" i="6"/>
  <c r="E37" i="6"/>
  <c r="E39" i="6"/>
  <c r="E41" i="6"/>
  <c r="E43" i="6"/>
  <c r="E45" i="6"/>
  <c r="E47" i="6"/>
  <c r="E48" i="6"/>
  <c r="E49" i="6"/>
  <c r="E53" i="6"/>
  <c r="E54" i="6"/>
  <c r="E56" i="6"/>
  <c r="E58" i="6"/>
  <c r="E60" i="6"/>
  <c r="E62" i="6"/>
  <c r="P64" i="6"/>
  <c r="E25" i="14"/>
  <c r="E27" i="14"/>
  <c r="E29" i="14"/>
  <c r="E30" i="14"/>
  <c r="E31" i="14"/>
  <c r="E36" i="14"/>
  <c r="E37" i="14"/>
  <c r="E38" i="14"/>
  <c r="E40" i="14"/>
  <c r="E42" i="14"/>
  <c r="E44" i="14"/>
  <c r="E46" i="14"/>
  <c r="E48" i="14"/>
  <c r="E50" i="14"/>
  <c r="E51" i="14"/>
  <c r="E52" i="14"/>
  <c r="E56" i="14"/>
  <c r="E57" i="14"/>
  <c r="E59" i="14"/>
  <c r="E61" i="14"/>
  <c r="E63" i="14"/>
  <c r="E65" i="14"/>
  <c r="P67" i="14"/>
  <c r="E29" i="16"/>
  <c r="E30" i="16"/>
  <c r="E32" i="16"/>
  <c r="E34" i="16"/>
  <c r="E36" i="16"/>
  <c r="E38" i="16"/>
  <c r="P40" i="16"/>
  <c r="P54" i="15"/>
  <c r="E24" i="23"/>
  <c r="E27" i="23"/>
  <c r="E28" i="23"/>
  <c r="E29" i="23"/>
  <c r="E34" i="23"/>
  <c r="E35" i="23"/>
  <c r="E37" i="23"/>
  <c r="E39" i="23"/>
  <c r="E41" i="23"/>
  <c r="E43" i="23"/>
  <c r="E46" i="23"/>
  <c r="E47" i="23"/>
  <c r="P49" i="23"/>
  <c r="E24" i="22"/>
  <c r="E26" i="22"/>
  <c r="E27" i="22"/>
  <c r="E28" i="22"/>
  <c r="E29" i="22"/>
  <c r="E34" i="22"/>
  <c r="E35" i="22"/>
  <c r="E37" i="22"/>
  <c r="E39" i="22"/>
  <c r="E41" i="22"/>
  <c r="E43" i="22"/>
  <c r="E46" i="22"/>
  <c r="E47" i="22"/>
  <c r="P49" i="22"/>
  <c r="E25" i="20"/>
  <c r="E27" i="20"/>
  <c r="E28" i="20"/>
  <c r="E29" i="20"/>
  <c r="E30" i="20"/>
  <c r="E35" i="20"/>
  <c r="E36" i="20"/>
  <c r="E38" i="20"/>
  <c r="E40" i="20"/>
  <c r="E42" i="20"/>
  <c r="E44" i="20"/>
  <c r="E47" i="20"/>
  <c r="E48" i="20"/>
  <c r="P50" i="20"/>
  <c r="E25" i="26"/>
  <c r="E26" i="26"/>
  <c r="E28" i="26"/>
  <c r="E30" i="26"/>
  <c r="E32" i="26"/>
  <c r="E34" i="26"/>
  <c r="P36" i="26"/>
  <c r="E22" i="25"/>
  <c r="E24" i="25"/>
  <c r="E25" i="25"/>
  <c r="E26" i="25"/>
  <c r="E27" i="25"/>
  <c r="E32" i="25"/>
  <c r="E33" i="25"/>
  <c r="E35" i="25"/>
  <c r="E37" i="25"/>
  <c r="E39" i="25"/>
  <c r="E41" i="25"/>
  <c r="E44" i="25"/>
  <c r="E45" i="25"/>
  <c r="P47" i="25"/>
  <c r="E34" i="24"/>
  <c r="E35" i="24"/>
  <c r="E45" i="24"/>
  <c r="E47" i="24"/>
  <c r="E48" i="24"/>
  <c r="E49" i="24"/>
  <c r="E22" i="24"/>
  <c r="E24" i="24"/>
  <c r="E26" i="24"/>
  <c r="E27" i="24"/>
  <c r="E28" i="24"/>
  <c r="E37" i="24"/>
  <c r="E39" i="24"/>
  <c r="E41" i="24"/>
  <c r="E43" i="24"/>
  <c r="E53" i="24"/>
  <c r="E54" i="24"/>
  <c r="E56" i="24"/>
  <c r="E58" i="24"/>
  <c r="E60" i="24"/>
  <c r="E62" i="24"/>
  <c r="P64" i="24"/>
  <c r="E26" i="19"/>
  <c r="E27" i="19"/>
  <c r="E29" i="19"/>
  <c r="E31" i="19"/>
  <c r="E33" i="19"/>
  <c r="E35" i="19"/>
  <c r="P37" i="19"/>
  <c r="E22" i="18"/>
  <c r="E24" i="18"/>
  <c r="E25" i="18"/>
  <c r="E26" i="18"/>
  <c r="E27" i="18"/>
  <c r="E32" i="18"/>
  <c r="E33" i="18"/>
  <c r="E35" i="18"/>
  <c r="E37" i="18"/>
  <c r="E39" i="18"/>
  <c r="E41" i="18"/>
  <c r="E44" i="18"/>
  <c r="E45" i="18"/>
  <c r="P47" i="18"/>
  <c r="E22" i="27"/>
  <c r="E24" i="27"/>
  <c r="E25" i="27"/>
  <c r="E26" i="27"/>
  <c r="E27" i="27"/>
  <c r="E32" i="27"/>
  <c r="E33" i="27"/>
  <c r="E35" i="27"/>
  <c r="E37" i="27"/>
  <c r="E39" i="27"/>
  <c r="E41" i="27"/>
  <c r="E44" i="27"/>
  <c r="E45" i="27"/>
  <c r="P47" i="27"/>
  <c r="E23" i="28"/>
  <c r="E25" i="28"/>
  <c r="E26" i="28"/>
  <c r="E27" i="28"/>
  <c r="E28" i="28"/>
  <c r="E33" i="28"/>
  <c r="E34" i="28"/>
  <c r="E36" i="28"/>
  <c r="E38" i="28"/>
  <c r="E40" i="28"/>
  <c r="E42" i="28"/>
  <c r="E45" i="28"/>
  <c r="E46" i="28"/>
  <c r="P48" i="28"/>
  <c r="E24" i="32"/>
  <c r="E26" i="32"/>
  <c r="E27" i="32"/>
  <c r="E28" i="32"/>
  <c r="E29" i="32"/>
  <c r="E34" i="32"/>
  <c r="E35" i="32"/>
  <c r="E37" i="32"/>
  <c r="E39" i="32"/>
  <c r="E41" i="32"/>
  <c r="E43" i="32"/>
  <c r="E46" i="32"/>
  <c r="E47" i="32"/>
  <c r="P49" i="32"/>
  <c r="E33" i="29"/>
  <c r="E34" i="29"/>
  <c r="E23" i="29"/>
  <c r="E25" i="29"/>
  <c r="E26" i="29"/>
  <c r="E27" i="29"/>
  <c r="E28" i="29"/>
  <c r="E36" i="29"/>
  <c r="E38" i="29"/>
  <c r="E40" i="29"/>
  <c r="E42" i="29"/>
  <c r="E44" i="29"/>
  <c r="E46" i="29"/>
  <c r="E47" i="29"/>
  <c r="E48" i="29"/>
  <c r="E52" i="29"/>
  <c r="E53" i="29"/>
  <c r="P55" i="29"/>
  <c r="L47" i="25"/>
  <c r="O47" i="25"/>
  <c r="N47" i="25"/>
  <c r="M47" i="25"/>
  <c r="L36" i="26"/>
  <c r="O36" i="26"/>
  <c r="N36" i="26"/>
  <c r="M36" i="26"/>
  <c r="E32" i="33"/>
  <c r="E33" i="33"/>
  <c r="E22" i="33"/>
  <c r="E24" i="33"/>
  <c r="E25" i="33"/>
  <c r="E26" i="33"/>
  <c r="E27" i="33"/>
  <c r="E35" i="33"/>
  <c r="E37" i="33"/>
  <c r="E39" i="33"/>
  <c r="E41" i="33"/>
  <c r="E43" i="33"/>
  <c r="E45" i="33"/>
  <c r="E46" i="33"/>
  <c r="E47" i="33"/>
  <c r="E51" i="33"/>
  <c r="E52" i="33"/>
  <c r="L54" i="33"/>
  <c r="O54" i="33"/>
  <c r="N54" i="33"/>
  <c r="M54" i="33"/>
  <c r="P54" i="33"/>
  <c r="L55" i="29"/>
  <c r="O55" i="29"/>
  <c r="N55" i="29"/>
  <c r="M55" i="29"/>
  <c r="L49" i="32"/>
  <c r="O49" i="32"/>
  <c r="N49" i="32"/>
  <c r="M49" i="32"/>
  <c r="L48" i="28"/>
  <c r="O48" i="28"/>
  <c r="N48" i="28"/>
  <c r="M48" i="28"/>
  <c r="L47" i="27"/>
  <c r="O47" i="27"/>
  <c r="N47" i="27"/>
  <c r="M47" i="27"/>
  <c r="L47" i="18"/>
  <c r="O47" i="18"/>
  <c r="N47" i="18"/>
  <c r="M47" i="18"/>
  <c r="L37" i="19"/>
  <c r="O37" i="19"/>
  <c r="N37" i="19"/>
  <c r="M37" i="19"/>
  <c r="L64" i="24"/>
  <c r="O64" i="24"/>
  <c r="N64" i="24"/>
  <c r="M64" i="24"/>
  <c r="L50" i="20"/>
  <c r="O50" i="20"/>
  <c r="N50" i="20"/>
  <c r="M50" i="20"/>
  <c r="L49" i="22"/>
  <c r="O49" i="22"/>
  <c r="N49" i="22"/>
  <c r="M49" i="22"/>
  <c r="L49" i="23"/>
  <c r="O49" i="23"/>
  <c r="N49" i="23"/>
  <c r="M49" i="23"/>
  <c r="L54" i="15"/>
  <c r="O54" i="15"/>
  <c r="M54" i="15"/>
  <c r="L40" i="16"/>
  <c r="O40" i="16"/>
  <c r="N40" i="16"/>
  <c r="M40" i="16"/>
  <c r="L67" i="14"/>
  <c r="O67" i="14"/>
  <c r="N67" i="14"/>
  <c r="M67" i="14"/>
  <c r="L64" i="6"/>
  <c r="O64" i="6"/>
  <c r="N64" i="6"/>
  <c r="M64" i="6"/>
  <c r="L37" i="13"/>
  <c r="O37" i="13"/>
  <c r="N37" i="13"/>
  <c r="M37" i="13"/>
  <c r="L50" i="12"/>
  <c r="O50" i="12"/>
  <c r="N50" i="12"/>
  <c r="M50" i="12"/>
  <c r="L48" i="5"/>
  <c r="O48" i="5"/>
  <c r="N48" i="5"/>
  <c r="M48" i="5"/>
  <c r="I43" i="3"/>
  <c r="E43" i="3"/>
  <c r="E44" i="3"/>
  <c r="E45" i="3"/>
  <c r="E46" i="3"/>
  <c r="E47" i="3"/>
  <c r="K61" i="4"/>
  <c r="H43" i="3"/>
  <c r="F43" i="3"/>
  <c r="G43" i="3"/>
  <c r="E23" i="2"/>
  <c r="E25" i="2"/>
  <c r="E26" i="2"/>
  <c r="E27" i="2"/>
</calcChain>
</file>

<file path=xl/sharedStrings.xml><?xml version="1.0" encoding="utf-8"?>
<sst xmlns="http://schemas.openxmlformats.org/spreadsheetml/2006/main" count="1926" uniqueCount="163">
  <si>
    <t>Būves nosaukums:</t>
  </si>
  <si>
    <t>Objekta nosaukums:</t>
  </si>
  <si>
    <t>Virsizdevumi:</t>
  </si>
  <si>
    <t>Objekta adrese:</t>
  </si>
  <si>
    <t>Peļņa:</t>
  </si>
  <si>
    <t>APSTIPRINU</t>
  </si>
  <si>
    <t>____________________________________________</t>
  </si>
  <si>
    <t>(pasūtītāja paraksts un tā atšifrējums)</t>
  </si>
  <si>
    <t>BŪVNIECĪBAS KOPTĀME</t>
  </si>
  <si>
    <t>Būves adrese:</t>
  </si>
  <si>
    <t>Pasūtījuma Nr.:</t>
  </si>
  <si>
    <t>Nr.                                p.k</t>
  </si>
  <si>
    <t>Objekta nosaukums</t>
  </si>
  <si>
    <t>Kopā:</t>
  </si>
  <si>
    <t>Pavisam kopā:</t>
  </si>
  <si>
    <t>Sastādīja:</t>
  </si>
  <si>
    <t>Sertifikāta Nr.</t>
  </si>
  <si>
    <t>Kopējā darbietilpība, c/h</t>
  </si>
  <si>
    <t>Nr.                  p.k.</t>
  </si>
  <si>
    <t>Kods, tāmes Nr.</t>
  </si>
  <si>
    <t>Tai skaitā</t>
  </si>
  <si>
    <t>Darbietilpība            / c/h /</t>
  </si>
  <si>
    <t>t.sk. darba aizsardzība</t>
  </si>
  <si>
    <t>Nr.p.k.</t>
  </si>
  <si>
    <t>Kods</t>
  </si>
  <si>
    <t>Mērvienība</t>
  </si>
  <si>
    <t>Daudzums</t>
  </si>
  <si>
    <t xml:space="preserve">Vienības izmaksas  </t>
  </si>
  <si>
    <t>Kopā uz visu apjomu</t>
  </si>
  <si>
    <t>PVN:</t>
  </si>
  <si>
    <t xml:space="preserve">Objekta izmaksas                                     / euro /  </t>
  </si>
  <si>
    <t>Par kopējo summu, euro</t>
  </si>
  <si>
    <t>darba samaksas likme     (euro/h)</t>
  </si>
  <si>
    <t>Z.v.</t>
  </si>
  <si>
    <t>Tāmes izmaksas:</t>
  </si>
  <si>
    <t>euro</t>
  </si>
  <si>
    <t>Sertifikāta Nr.:</t>
  </si>
  <si>
    <t>Būvdarbu veids vai konstruktīvā elementa nosaukums</t>
  </si>
  <si>
    <t>Tāmes izmaksas</t>
  </si>
  <si>
    <t>darba alga</t>
  </si>
  <si>
    <t>materiāli</t>
  </si>
  <si>
    <t>mehānismi</t>
  </si>
  <si>
    <t>(paraksts un tā atšifrējums, datums)</t>
  </si>
  <si>
    <t>Kopsavilkuma aprēķins Nr.1</t>
  </si>
  <si>
    <t>Vispārceltnieciskie būvdarbi</t>
  </si>
  <si>
    <t>(būvdarbu veids vai konstruktīvā elementa nosaukums)</t>
  </si>
  <si>
    <t>Būvdarbu nosaukums</t>
  </si>
  <si>
    <t>būvizstrādājumi</t>
  </si>
  <si>
    <t>Kopā</t>
  </si>
  <si>
    <t>darbietilpība   (c/h)</t>
  </si>
  <si>
    <t>summa</t>
  </si>
  <si>
    <t>laika norma         (c/h)</t>
  </si>
  <si>
    <t>2018. gada _____. ____________________</t>
  </si>
  <si>
    <t>Tiešās izmaksas kopā, t. sk. Darba devēja sociālais nodoklis (24.09%):</t>
  </si>
  <si>
    <t>Pasūtījuma numurs:</t>
  </si>
  <si>
    <t>Lokālā tāme</t>
  </si>
  <si>
    <t>____________________________________  / ________________  /, 2018. gada 1. jūnijs</t>
  </si>
  <si>
    <t>Tāme sastādīta 2018. gada tirgus cenās pamatojoties uz AR daļas rasējumiem</t>
  </si>
  <si>
    <t>Sabiedriskā ēka</t>
  </si>
  <si>
    <t>Sabiedriskās ēkas rekonstrukcija</t>
  </si>
  <si>
    <t>Allaži, Birzes iela 4, Siguldas novads</t>
  </si>
  <si>
    <t>Demontāžas darbi</t>
  </si>
  <si>
    <t>Grīdas</t>
  </si>
  <si>
    <t>Sienas</t>
  </si>
  <si>
    <t>Griesti</t>
  </si>
  <si>
    <t>Ailes</t>
  </si>
  <si>
    <t>Logi</t>
  </si>
  <si>
    <t>Durvis</t>
  </si>
  <si>
    <t>Esošo sienu demontāža</t>
  </si>
  <si>
    <t>m2</t>
  </si>
  <si>
    <t xml:space="preserve">Esošo durvju demontāža </t>
  </si>
  <si>
    <t>kpl</t>
  </si>
  <si>
    <t>Būvgružu savākšana un nogādāšana konteinerā</t>
  </si>
  <si>
    <t>m3</t>
  </si>
  <si>
    <t xml:space="preserve">  būvgružu konteineru  noma un būvgružu utilizācija</t>
  </si>
  <si>
    <t>objekts</t>
  </si>
  <si>
    <t xml:space="preserve">  grunts</t>
  </si>
  <si>
    <t>l</t>
  </si>
  <si>
    <t xml:space="preserve">  līme linolejam</t>
  </si>
  <si>
    <t xml:space="preserve">  linoleja šuvju aukla</t>
  </si>
  <si>
    <t>m</t>
  </si>
  <si>
    <t xml:space="preserve">Grīdu flīzēšana </t>
  </si>
  <si>
    <t xml:space="preserve">  flīžu līme</t>
  </si>
  <si>
    <t>kg</t>
  </si>
  <si>
    <t xml:space="preserve">  šuvju mastika</t>
  </si>
  <si>
    <t>gab.</t>
  </si>
  <si>
    <t>Grīdlīstu uzstādīšana</t>
  </si>
  <si>
    <t xml:space="preserve">  izlīdzinātājs</t>
  </si>
  <si>
    <t>Grīdas izlīdzināšana pirms segumu ierīkošanas</t>
  </si>
  <si>
    <t>Hidroizolācijas ierīkošana zem flīzēm</t>
  </si>
  <si>
    <t xml:space="preserve">  Linolejs Forbo Marmoleum vai līdzvērtīgs</t>
  </si>
  <si>
    <t xml:space="preserve">  Keramiskās grīdas flīzes Rako Color Two vai līdzvērtīgas</t>
  </si>
  <si>
    <t>Linoleja ieklāšana grīdām ar uzlocōtām malām</t>
  </si>
  <si>
    <t>Esošo grīdas segumu (ieskaitot grīdlīstes) ar apakšslāni demontāža</t>
  </si>
  <si>
    <t>Griestu gruntēšana</t>
  </si>
  <si>
    <t xml:space="preserve">  špaktele</t>
  </si>
  <si>
    <t xml:space="preserve">  apmetuma sastāvs</t>
  </si>
  <si>
    <t>Griestu krāsošana ar gruntskrāsu</t>
  </si>
  <si>
    <t xml:space="preserve">  gruntskrāsa</t>
  </si>
  <si>
    <t>Griestu krāsošana</t>
  </si>
  <si>
    <t xml:space="preserve">  tonēta krāsa</t>
  </si>
  <si>
    <t>Piekārto griestu ierīkošana</t>
  </si>
  <si>
    <t xml:space="preserve">  piekārto griestu metāla karkass, stiprinājumi, palīgmateriāli</t>
  </si>
  <si>
    <t xml:space="preserve">Griestu špaktelēšana </t>
  </si>
  <si>
    <t>Esošo griestu attīrīšana</t>
  </si>
  <si>
    <t xml:space="preserve">  moduļtipa piekārto griestu plāknes Ecophon Gedina</t>
  </si>
  <si>
    <t>Apdares darbi</t>
  </si>
  <si>
    <t>Sienu gruntēšana</t>
  </si>
  <si>
    <t>Sienu krāsošana ar gruntskrāsu</t>
  </si>
  <si>
    <t>Sienu krāsošana</t>
  </si>
  <si>
    <t xml:space="preserve">  hidroizolācija</t>
  </si>
  <si>
    <t xml:space="preserve">Sienu flīzēšana </t>
  </si>
  <si>
    <t>Griestu apmetuma atjaunošana, kur tas bojāts (pieņemti 20% no kopējās apmesto griestu platības)</t>
  </si>
  <si>
    <t xml:space="preserve">  keramiskās sienas flīzes- Rako Color One</t>
  </si>
  <si>
    <t xml:space="preserve">Esošo sienu špaktelēšana </t>
  </si>
  <si>
    <t>Esošo sienu attīrīšana</t>
  </si>
  <si>
    <t>Metāla profila starpsienas karkasa uzstādīšana</t>
  </si>
  <si>
    <t xml:space="preserve">m </t>
  </si>
  <si>
    <t xml:space="preserve">  Knauf  blīvlenta</t>
  </si>
  <si>
    <t xml:space="preserve">  Knauf dībelis</t>
  </si>
  <si>
    <t>100gb</t>
  </si>
  <si>
    <t xml:space="preserve">  UW 100 profils</t>
  </si>
  <si>
    <t xml:space="preserve">  CW 100 profils </t>
  </si>
  <si>
    <t xml:space="preserve">  UW 150 profils</t>
  </si>
  <si>
    <t xml:space="preserve">  CW 150 profils </t>
  </si>
  <si>
    <t>Skaņas izolācijas ierīkošana karkasā</t>
  </si>
  <si>
    <t>Skaņas izolācijas ierīkošana starpsienās</t>
  </si>
  <si>
    <t xml:space="preserve">  akmens vate, b=100</t>
  </si>
  <si>
    <t xml:space="preserve">  akmens vate, b=150</t>
  </si>
  <si>
    <t xml:space="preserve">  Knauf skrūves </t>
  </si>
  <si>
    <t>Starpsienu karkasa apšuvums no vienas puses ar 2 kārtām parastā ģipšakartona un no otras puses ar 2 kārtām mitrumizturīgā ģipškartona</t>
  </si>
  <si>
    <t xml:space="preserve">  mitrumizturīgā ģipškartona plātne</t>
  </si>
  <si>
    <t xml:space="preserve">  ģipškartona plātne</t>
  </si>
  <si>
    <t>Starpsienu karkasa apšuvums no abām pusēm ar 2 kārtām parastā ģipšakartona</t>
  </si>
  <si>
    <t>Esošās durvju ailes daļēja aizmūrēšana un ārējās apdares izveidošana</t>
  </si>
  <si>
    <t>Sienu apmetuma atjaunošana, vietās kur tas bojāts (pieņemti 15% no kopējās sienu platības)</t>
  </si>
  <si>
    <t>Jaunu ailu izkalšana esošajās sienās</t>
  </si>
  <si>
    <t>PVC logu bloka L-1 izgatavošana un uzstādīšana. Ieskaitot visu furnitūru un iekšējo un ārējo palodzi</t>
  </si>
  <si>
    <t>Koka iekšdurvju bloka D-1 izgatavošana un uzstādīšana. Ieskaitot furnitūru</t>
  </si>
  <si>
    <t>Alumīnija durvju bloka D-4 izgatavošana un uzstādīšana. Ieskaitot furnitūru. Ar pašaizvēršanās mehānismu</t>
  </si>
  <si>
    <t>Koka iekšdurvju bloka D-2 izgatavošana un uzstādīšana. Ieskaitot furnitūru</t>
  </si>
  <si>
    <t>Koka iekšdurvju bloka D-3 izgatavošana un uzstādīšana. Ieskaitot furnitūru</t>
  </si>
  <si>
    <t>Kabinets 15.2</t>
  </si>
  <si>
    <t>Kabinets 13.6</t>
  </si>
  <si>
    <t>Gaitenis 16.2</t>
  </si>
  <si>
    <t>Tualete 4.2</t>
  </si>
  <si>
    <t>Tualete 2.4</t>
  </si>
  <si>
    <t>Vējtveris</t>
  </si>
  <si>
    <t>Arhīvs</t>
  </si>
  <si>
    <t>Datortelpa</t>
  </si>
  <si>
    <t>Lasītava</t>
  </si>
  <si>
    <t>Bibliotēka</t>
  </si>
  <si>
    <t>Tualete</t>
  </si>
  <si>
    <t>Kabinets 15.7</t>
  </si>
  <si>
    <t>Kabinets 13.7</t>
  </si>
  <si>
    <t>Guļamistaba 49.3</t>
  </si>
  <si>
    <t>Telpa 15.2</t>
  </si>
  <si>
    <t>Telpa 44.2</t>
  </si>
  <si>
    <t>Telpa 3.7</t>
  </si>
  <si>
    <t>Tualete 15.3</t>
  </si>
  <si>
    <t>Atputas telpa</t>
  </si>
  <si>
    <t>Gaitenis</t>
  </si>
  <si>
    <t>Būvdarbi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</si>
</sst>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i/>
      <sz val="16"/>
      <color theme="1"/>
      <name val="Tahoma"/>
      <family val="2"/>
      <charset val="186"/>
    </font>
    <font>
      <b/>
      <i/>
      <sz val="6"/>
      <color theme="1"/>
      <name val="Tahoma"/>
      <family val="2"/>
      <charset val="186"/>
    </font>
    <font>
      <sz val="10"/>
      <color theme="1"/>
      <name val="Calibri"/>
      <family val="2"/>
      <charset val="186"/>
      <scheme val="minor"/>
    </font>
    <font>
      <sz val="12"/>
      <color theme="1"/>
      <name val="Calibri"/>
      <family val="2"/>
      <charset val="186"/>
      <scheme val="minor"/>
    </font>
    <font>
      <sz val="7"/>
      <color theme="1"/>
      <name val="Calibri"/>
      <family val="2"/>
      <charset val="186"/>
      <scheme val="minor"/>
    </font>
    <font>
      <b/>
      <sz val="12"/>
      <color theme="1"/>
      <name val="Calibri"/>
      <family val="2"/>
      <charset val="186"/>
      <scheme val="minor"/>
    </font>
    <font>
      <b/>
      <i/>
      <sz val="15"/>
      <color theme="1"/>
      <name val="Tahoma"/>
      <family val="2"/>
      <charset val="186"/>
    </font>
    <font>
      <b/>
      <i/>
      <sz val="5"/>
      <color theme="1"/>
      <name val="Tahoma"/>
      <family val="2"/>
      <charset val="186"/>
    </font>
    <font>
      <b/>
      <sz val="9"/>
      <color theme="1"/>
      <name val="Calibri"/>
      <family val="2"/>
      <charset val="186"/>
      <scheme val="minor"/>
    </font>
    <font>
      <b/>
      <sz val="13"/>
      <color theme="1"/>
      <name val="Calibri"/>
      <family val="2"/>
      <charset val="186"/>
      <scheme val="minor"/>
    </font>
    <font>
      <b/>
      <sz val="14"/>
      <color theme="1"/>
      <name val="Calibri"/>
      <family val="2"/>
      <charset val="186"/>
      <scheme val="minor"/>
    </font>
    <font>
      <b/>
      <sz val="15"/>
      <color theme="1"/>
      <name val="Calibri"/>
      <family val="2"/>
      <charset val="186"/>
      <scheme val="minor"/>
    </font>
    <font>
      <b/>
      <i/>
      <sz val="20"/>
      <color theme="1"/>
      <name val="Tahoma"/>
      <family val="2"/>
      <charset val="186"/>
    </font>
    <font>
      <b/>
      <i/>
      <sz val="6.5"/>
      <color theme="1"/>
      <name val="Tahoma"/>
      <family val="2"/>
      <charset val="186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charset val="186"/>
      <scheme val="minor"/>
    </font>
    <font>
      <sz val="8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7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auto="1"/>
      </top>
      <bottom style="double">
        <color indexed="64"/>
      </bottom>
      <diagonal/>
    </border>
    <border>
      <left style="medium">
        <color auto="1"/>
      </left>
      <right style="thin">
        <color theme="0" tint="-0.34998626667073579"/>
      </right>
      <top style="medium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indexed="64"/>
      </right>
      <top style="medium">
        <color indexed="64"/>
      </top>
      <bottom style="thin">
        <color theme="0" tint="-0.34998626667073579"/>
      </bottom>
      <diagonal/>
    </border>
    <border>
      <left style="medium">
        <color auto="1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auto="1"/>
      </left>
      <right style="thin">
        <color theme="0" tint="-0.34998626667073579"/>
      </right>
      <top style="thin">
        <color theme="0" tint="-0.34998626667073579"/>
      </top>
      <bottom style="medium">
        <color indexed="64"/>
      </bottom>
      <diagonal/>
    </border>
    <border>
      <left style="thin">
        <color theme="0" tint="-0.34998626667073579"/>
      </left>
      <right style="medium">
        <color indexed="64"/>
      </right>
      <top style="thin">
        <color theme="0" tint="-0.34998626667073579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theme="0" tint="-0.3499862666707357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theme="0" tint="-0.34998626667073579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theme="0" tint="-0.34998626667073579"/>
      </bottom>
      <diagonal/>
    </border>
    <border>
      <left style="medium">
        <color auto="1"/>
      </left>
      <right style="thin">
        <color auto="1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auto="1"/>
      </left>
      <right style="thin">
        <color auto="1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auto="1"/>
      </left>
      <right style="medium">
        <color auto="1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auto="1"/>
      </left>
      <right style="thin">
        <color auto="1"/>
      </right>
      <top style="thin">
        <color theme="0" tint="-0.34998626667073579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theme="0" tint="-0.34998626667073579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theme="0" tint="-0.34998626667073579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theme="0" tint="-0.34998626667073579"/>
      </bottom>
      <diagonal/>
    </border>
    <border>
      <left/>
      <right style="thin">
        <color auto="1"/>
      </right>
      <top style="thin">
        <color auto="1"/>
      </top>
      <bottom style="thin">
        <color theme="0" tint="-0.34998626667073579"/>
      </bottom>
      <diagonal/>
    </border>
    <border>
      <left style="thin">
        <color auto="1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auto="1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auto="1"/>
      </left>
      <right/>
      <top style="thin">
        <color theme="0" tint="-0.34998626667073579"/>
      </top>
      <bottom style="medium">
        <color auto="1"/>
      </bottom>
      <diagonal/>
    </border>
    <border>
      <left/>
      <right style="thin">
        <color auto="1"/>
      </right>
      <top style="thin">
        <color theme="0" tint="-0.34998626667073579"/>
      </top>
      <bottom style="medium">
        <color auto="1"/>
      </bottom>
      <diagonal/>
    </border>
    <border>
      <left style="medium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 style="medium">
        <color auto="1"/>
      </left>
      <right style="medium">
        <color indexed="64"/>
      </right>
      <top/>
      <bottom style="thin">
        <color theme="0" tint="-0.34998626667073579"/>
      </bottom>
      <diagonal/>
    </border>
    <border>
      <left style="medium">
        <color auto="1"/>
      </left>
      <right style="medium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auto="1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theme="0" tint="-0.34998626667073579"/>
      </left>
      <right/>
      <top style="medium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theme="0" tint="-0.34998626667073579"/>
      </right>
      <top style="medium">
        <color indexed="64"/>
      </top>
      <bottom style="thin">
        <color theme="0" tint="-0.34998626667073579"/>
      </bottom>
      <diagonal/>
    </border>
    <border>
      <left/>
      <right/>
      <top style="medium">
        <color indexed="64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medium">
        <color indexed="64"/>
      </bottom>
      <diagonal/>
    </border>
    <border>
      <left/>
      <right/>
      <top style="thin">
        <color theme="0" tint="-0.34998626667073579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 style="medium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theme="0" tint="-0.34998626667073579"/>
      </top>
      <bottom/>
      <diagonal/>
    </border>
    <border>
      <left style="thin">
        <color auto="1"/>
      </left>
      <right/>
      <top style="thin">
        <color theme="0" tint="-0.34998626667073579"/>
      </top>
      <bottom/>
      <diagonal/>
    </border>
    <border>
      <left/>
      <right style="thin">
        <color auto="1"/>
      </right>
      <top style="thin">
        <color theme="0" tint="-0.34998626667073579"/>
      </top>
      <bottom/>
      <diagonal/>
    </border>
    <border>
      <left style="thin">
        <color auto="1"/>
      </left>
      <right style="medium">
        <color auto="1"/>
      </right>
      <top style="thin">
        <color theme="0" tint="-0.34998626667073579"/>
      </top>
      <bottom/>
      <diagonal/>
    </border>
    <border>
      <left style="thin">
        <color auto="1"/>
      </left>
      <right style="thin">
        <color auto="1"/>
      </right>
      <top/>
      <bottom style="thin">
        <color theme="0" tint="-0.34998626667073579"/>
      </bottom>
      <diagonal/>
    </border>
    <border>
      <left style="thin">
        <color auto="1"/>
      </left>
      <right style="medium">
        <color auto="1"/>
      </right>
      <top/>
      <bottom style="thin">
        <color theme="0" tint="-0.34998626667073579"/>
      </bottom>
      <diagonal/>
    </border>
  </borders>
  <cellStyleXfs count="1">
    <xf numFmtId="0" fontId="0" fillId="0" borderId="0"/>
  </cellStyleXfs>
  <cellXfs count="146">
    <xf numFmtId="0" fontId="0" fillId="0" borderId="0" xfId="0"/>
    <xf numFmtId="4" fontId="0" fillId="0" borderId="0" xfId="0" applyNumberFormat="1" applyAlignment="1">
      <alignment vertical="center"/>
    </xf>
    <xf numFmtId="4" fontId="0" fillId="0" borderId="0" xfId="0" applyNumberFormat="1" applyAlignment="1">
      <alignment horizontal="right" vertical="center"/>
    </xf>
    <xf numFmtId="4" fontId="0" fillId="0" borderId="0" xfId="0" applyNumberFormat="1" applyAlignment="1">
      <alignment horizontal="center" vertical="center"/>
    </xf>
    <xf numFmtId="4" fontId="2" fillId="0" borderId="0" xfId="0" applyNumberFormat="1" applyFont="1" applyAlignment="1">
      <alignment vertical="center"/>
    </xf>
    <xf numFmtId="4" fontId="3" fillId="0" borderId="0" xfId="0" applyNumberFormat="1" applyFont="1" applyAlignment="1">
      <alignment vertical="center"/>
    </xf>
    <xf numFmtId="4" fontId="4" fillId="0" borderId="0" xfId="0" applyNumberFormat="1" applyFont="1" applyAlignment="1">
      <alignment horizontal="right" vertical="center"/>
    </xf>
    <xf numFmtId="4" fontId="5" fillId="0" borderId="0" xfId="0" applyNumberFormat="1" applyFont="1" applyAlignment="1">
      <alignment horizontal="right" vertical="center"/>
    </xf>
    <xf numFmtId="4" fontId="6" fillId="0" borderId="0" xfId="0" applyNumberFormat="1" applyFont="1" applyAlignment="1">
      <alignment horizontal="right" vertical="center"/>
    </xf>
    <xf numFmtId="4" fontId="0" fillId="0" borderId="0" xfId="0" applyNumberFormat="1" applyAlignment="1">
      <alignment horizontal="left" vertical="center"/>
    </xf>
    <xf numFmtId="4" fontId="5" fillId="0" borderId="0" xfId="0" applyNumberFormat="1" applyFont="1" applyAlignment="1">
      <alignment horizontal="left" vertical="center"/>
    </xf>
    <xf numFmtId="4" fontId="5" fillId="0" borderId="0" xfId="0" applyNumberFormat="1" applyFont="1" applyAlignment="1">
      <alignment vertical="center"/>
    </xf>
    <xf numFmtId="4" fontId="1" fillId="0" borderId="10" xfId="0" applyNumberFormat="1" applyFont="1" applyBorder="1" applyAlignment="1">
      <alignment horizontal="center" vertical="center"/>
    </xf>
    <xf numFmtId="4" fontId="7" fillId="0" borderId="12" xfId="0" applyNumberFormat="1" applyFont="1" applyBorder="1" applyAlignment="1">
      <alignment horizontal="center" vertical="center"/>
    </xf>
    <xf numFmtId="4" fontId="0" fillId="0" borderId="13" xfId="0" applyNumberFormat="1" applyBorder="1" applyAlignment="1">
      <alignment vertical="center"/>
    </xf>
    <xf numFmtId="4" fontId="0" fillId="0" borderId="14" xfId="0" applyNumberFormat="1" applyBorder="1" applyAlignment="1">
      <alignment horizontal="center" vertical="center"/>
    </xf>
    <xf numFmtId="3" fontId="0" fillId="0" borderId="15" xfId="0" applyNumberFormat="1" applyBorder="1" applyAlignment="1">
      <alignment vertical="center"/>
    </xf>
    <xf numFmtId="4" fontId="0" fillId="0" borderId="17" xfId="0" applyNumberFormat="1" applyBorder="1" applyAlignment="1">
      <alignment horizontal="center" vertical="center"/>
    </xf>
    <xf numFmtId="4" fontId="0" fillId="0" borderId="18" xfId="0" applyNumberFormat="1" applyBorder="1" applyAlignment="1">
      <alignment vertical="center"/>
    </xf>
    <xf numFmtId="4" fontId="0" fillId="0" borderId="19" xfId="0" applyNumberFormat="1" applyBorder="1" applyAlignment="1">
      <alignment horizontal="center" vertical="center"/>
    </xf>
    <xf numFmtId="4" fontId="4" fillId="0" borderId="20" xfId="0" applyNumberFormat="1" applyFont="1" applyBorder="1" applyAlignment="1">
      <alignment horizontal="center" vertical="center"/>
    </xf>
    <xf numFmtId="3" fontId="0" fillId="0" borderId="26" xfId="0" applyNumberFormat="1" applyBorder="1" applyAlignment="1">
      <alignment horizontal="right" vertical="center"/>
    </xf>
    <xf numFmtId="3" fontId="0" fillId="0" borderId="29" xfId="0" applyNumberFormat="1" applyBorder="1" applyAlignment="1">
      <alignment horizontal="right" vertical="center"/>
    </xf>
    <xf numFmtId="3" fontId="0" fillId="0" borderId="32" xfId="0" applyNumberFormat="1" applyBorder="1" applyAlignment="1">
      <alignment horizontal="right" vertical="center"/>
    </xf>
    <xf numFmtId="4" fontId="0" fillId="0" borderId="27" xfId="0" applyNumberFormat="1" applyBorder="1" applyAlignment="1">
      <alignment horizontal="center" vertical="center"/>
    </xf>
    <xf numFmtId="4" fontId="0" fillId="0" borderId="33" xfId="0" applyNumberFormat="1" applyBorder="1" applyAlignment="1">
      <alignment horizontal="center" vertical="center"/>
    </xf>
    <xf numFmtId="4" fontId="0" fillId="0" borderId="28" xfId="0" applyNumberFormat="1" applyBorder="1" applyAlignment="1">
      <alignment horizontal="center" vertical="center"/>
    </xf>
    <xf numFmtId="4" fontId="0" fillId="0" borderId="34" xfId="0" applyNumberFormat="1" applyBorder="1" applyAlignment="1">
      <alignment horizontal="center" vertical="center"/>
    </xf>
    <xf numFmtId="4" fontId="0" fillId="0" borderId="3" xfId="0" applyNumberFormat="1" applyBorder="1" applyAlignment="1">
      <alignment vertical="center"/>
    </xf>
    <xf numFmtId="9" fontId="0" fillId="0" borderId="44" xfId="0" applyNumberFormat="1" applyBorder="1" applyAlignment="1">
      <alignment horizontal="center" vertical="center"/>
    </xf>
    <xf numFmtId="9" fontId="0" fillId="0" borderId="42" xfId="0" applyNumberFormat="1" applyBorder="1" applyAlignment="1">
      <alignment horizontal="center" vertical="center"/>
    </xf>
    <xf numFmtId="10" fontId="0" fillId="0" borderId="3" xfId="0" applyNumberForma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4" fontId="1" fillId="0" borderId="7" xfId="0" applyNumberFormat="1" applyFont="1" applyBorder="1" applyAlignment="1">
      <alignment horizontal="center" vertical="center"/>
    </xf>
    <xf numFmtId="4" fontId="1" fillId="0" borderId="8" xfId="0" applyNumberFormat="1" applyFont="1" applyBorder="1" applyAlignment="1">
      <alignment horizontal="center" vertical="center"/>
    </xf>
    <xf numFmtId="4" fontId="1" fillId="0" borderId="9" xfId="0" applyNumberFormat="1" applyFont="1" applyBorder="1" applyAlignment="1">
      <alignment horizontal="center" vertical="center"/>
    </xf>
    <xf numFmtId="4" fontId="0" fillId="0" borderId="0" xfId="0" applyNumberFormat="1" applyFill="1" applyAlignment="1">
      <alignment horizontal="center" vertical="center"/>
    </xf>
    <xf numFmtId="4" fontId="0" fillId="0" borderId="45" xfId="0" applyNumberFormat="1" applyBorder="1" applyAlignment="1">
      <alignment horizontal="center" vertical="center"/>
    </xf>
    <xf numFmtId="4" fontId="0" fillId="0" borderId="46" xfId="0" applyNumberFormat="1" applyBorder="1" applyAlignment="1">
      <alignment horizontal="center" vertical="center"/>
    </xf>
    <xf numFmtId="4" fontId="0" fillId="0" borderId="17" xfId="0" applyNumberFormat="1" applyFill="1" applyBorder="1" applyAlignment="1">
      <alignment horizontal="center" vertical="center"/>
    </xf>
    <xf numFmtId="4" fontId="0" fillId="0" borderId="16" xfId="0" applyNumberFormat="1" applyBorder="1" applyAlignment="1">
      <alignment horizontal="center" vertical="center"/>
    </xf>
    <xf numFmtId="4" fontId="0" fillId="0" borderId="47" xfId="0" applyNumberFormat="1" applyBorder="1" applyAlignment="1">
      <alignment horizontal="center" vertical="center"/>
    </xf>
    <xf numFmtId="4" fontId="0" fillId="0" borderId="48" xfId="0" applyNumberFormat="1" applyBorder="1" applyAlignment="1">
      <alignment horizontal="center" vertical="center"/>
    </xf>
    <xf numFmtId="4" fontId="0" fillId="0" borderId="30" xfId="0" applyNumberFormat="1" applyFill="1" applyBorder="1" applyAlignment="1">
      <alignment horizontal="center" vertical="center"/>
    </xf>
    <xf numFmtId="4" fontId="0" fillId="0" borderId="31" xfId="0" applyNumberFormat="1" applyFill="1" applyBorder="1" applyAlignment="1">
      <alignment horizontal="center" vertical="center"/>
    </xf>
    <xf numFmtId="4" fontId="1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 horizontal="center" vertical="center"/>
    </xf>
    <xf numFmtId="3" fontId="0" fillId="0" borderId="15" xfId="0" applyNumberFormat="1" applyBorder="1" applyAlignment="1">
      <alignment horizontal="right" vertical="center" wrapText="1"/>
    </xf>
    <xf numFmtId="4" fontId="0" fillId="0" borderId="16" xfId="0" applyNumberFormat="1" applyBorder="1" applyAlignment="1">
      <alignment horizontal="center" vertical="center" wrapText="1"/>
    </xf>
    <xf numFmtId="4" fontId="0" fillId="0" borderId="16" xfId="0" applyNumberFormat="1" applyBorder="1" applyAlignment="1">
      <alignment horizontal="left" vertical="center" wrapText="1"/>
    </xf>
    <xf numFmtId="3" fontId="0" fillId="0" borderId="30" xfId="0" applyNumberFormat="1" applyBorder="1" applyAlignment="1">
      <alignment horizontal="center" vertical="center"/>
    </xf>
    <xf numFmtId="4" fontId="7" fillId="0" borderId="6" xfId="0" applyNumberFormat="1" applyFont="1" applyBorder="1" applyAlignment="1">
      <alignment horizontal="right" vertical="center"/>
    </xf>
    <xf numFmtId="4" fontId="1" fillId="0" borderId="53" xfId="0" applyNumberFormat="1" applyFont="1" applyBorder="1" applyAlignment="1">
      <alignment horizontal="right" vertical="center"/>
    </xf>
    <xf numFmtId="9" fontId="4" fillId="0" borderId="54" xfId="0" applyNumberFormat="1" applyFont="1" applyBorder="1" applyAlignment="1">
      <alignment horizontal="center" vertical="center"/>
    </xf>
    <xf numFmtId="4" fontId="8" fillId="0" borderId="0" xfId="0" applyNumberFormat="1" applyFont="1" applyAlignment="1"/>
    <xf numFmtId="4" fontId="9" fillId="0" borderId="0" xfId="0" applyNumberFormat="1" applyFont="1" applyAlignment="1">
      <alignment vertical="top"/>
    </xf>
    <xf numFmtId="4" fontId="14" fillId="0" borderId="0" xfId="0" applyNumberFormat="1" applyFont="1" applyAlignment="1"/>
    <xf numFmtId="4" fontId="15" fillId="0" borderId="0" xfId="0" applyNumberFormat="1" applyFont="1" applyAlignment="1">
      <alignment vertical="top"/>
    </xf>
    <xf numFmtId="4" fontId="16" fillId="0" borderId="0" xfId="0" applyNumberFormat="1" applyFont="1" applyAlignment="1">
      <alignment horizontal="center" vertical="center"/>
    </xf>
    <xf numFmtId="4" fontId="13" fillId="0" borderId="0" xfId="0" applyNumberFormat="1" applyFont="1" applyAlignment="1">
      <alignment horizontal="center" vertical="center"/>
    </xf>
    <xf numFmtId="4" fontId="17" fillId="0" borderId="0" xfId="0" applyNumberFormat="1" applyFont="1" applyAlignment="1">
      <alignment horizontal="left" vertical="top"/>
    </xf>
    <xf numFmtId="4" fontId="17" fillId="0" borderId="0" xfId="0" applyNumberFormat="1" applyFont="1" applyAlignment="1">
      <alignment horizontal="left" vertical="center"/>
    </xf>
    <xf numFmtId="4" fontId="10" fillId="2" borderId="23" xfId="0" applyNumberFormat="1" applyFont="1" applyFill="1" applyBorder="1" applyAlignment="1">
      <alignment horizontal="center" vertical="center" wrapText="1"/>
    </xf>
    <xf numFmtId="4" fontId="0" fillId="2" borderId="7" xfId="0" applyNumberFormat="1" applyFill="1" applyBorder="1" applyAlignment="1">
      <alignment horizontal="center" vertical="center" wrapText="1"/>
    </xf>
    <xf numFmtId="4" fontId="0" fillId="2" borderId="9" xfId="0" applyNumberFormat="1" applyFill="1" applyBorder="1" applyAlignment="1">
      <alignment horizontal="center" vertical="center" wrapText="1"/>
    </xf>
    <xf numFmtId="4" fontId="4" fillId="2" borderId="23" xfId="0" applyNumberFormat="1" applyFont="1" applyFill="1" applyBorder="1" applyAlignment="1">
      <alignment horizontal="center" vertical="center" textRotation="90" wrapText="1"/>
    </xf>
    <xf numFmtId="4" fontId="4" fillId="2" borderId="11" xfId="0" applyNumberFormat="1" applyFont="1" applyFill="1" applyBorder="1" applyAlignment="1">
      <alignment horizontal="center" vertical="center" textRotation="90" wrapText="1"/>
    </xf>
    <xf numFmtId="4" fontId="0" fillId="0" borderId="16" xfId="0" applyNumberFormat="1" applyFill="1" applyBorder="1" applyAlignment="1">
      <alignment horizontal="center" vertical="center"/>
    </xf>
    <xf numFmtId="4" fontId="0" fillId="0" borderId="47" xfId="0" applyNumberFormat="1" applyFill="1" applyBorder="1" applyAlignment="1">
      <alignment horizontal="center" vertical="center"/>
    </xf>
    <xf numFmtId="4" fontId="0" fillId="0" borderId="48" xfId="0" applyNumberFormat="1" applyFill="1" applyBorder="1" applyAlignment="1">
      <alignment horizontal="center" vertical="center"/>
    </xf>
    <xf numFmtId="4" fontId="16" fillId="2" borderId="16" xfId="0" applyNumberFormat="1" applyFont="1" applyFill="1" applyBorder="1" applyAlignment="1">
      <alignment horizontal="left" vertical="center" wrapText="1"/>
    </xf>
    <xf numFmtId="4" fontId="4" fillId="2" borderId="23" xfId="0" applyNumberFormat="1" applyFont="1" applyFill="1" applyBorder="1" applyAlignment="1">
      <alignment horizontal="center" vertical="center" textRotation="90" wrapText="1"/>
    </xf>
    <xf numFmtId="4" fontId="0" fillId="0" borderId="16" xfId="0" applyNumberFormat="1" applyFill="1" applyBorder="1" applyAlignment="1">
      <alignment horizontal="center" vertical="center" wrapText="1"/>
    </xf>
    <xf numFmtId="4" fontId="19" fillId="0" borderId="16" xfId="0" applyNumberFormat="1" applyFont="1" applyBorder="1" applyAlignment="1">
      <alignment horizontal="left" vertical="center" wrapText="1"/>
    </xf>
    <xf numFmtId="4" fontId="13" fillId="0" borderId="0" xfId="0" applyNumberFormat="1" applyFont="1" applyAlignment="1">
      <alignment horizontal="center" vertical="center"/>
    </xf>
    <xf numFmtId="4" fontId="4" fillId="2" borderId="23" xfId="0" applyNumberFormat="1" applyFont="1" applyFill="1" applyBorder="1" applyAlignment="1">
      <alignment horizontal="center" vertical="center" textRotation="90" wrapText="1"/>
    </xf>
    <xf numFmtId="4" fontId="13" fillId="0" borderId="0" xfId="0" applyNumberFormat="1" applyFont="1" applyAlignment="1">
      <alignment horizontal="center" vertical="center"/>
    </xf>
    <xf numFmtId="4" fontId="16" fillId="3" borderId="16" xfId="0" applyNumberFormat="1" applyFont="1" applyFill="1" applyBorder="1" applyAlignment="1">
      <alignment horizontal="left" vertical="center" wrapText="1"/>
    </xf>
    <xf numFmtId="4" fontId="19" fillId="3" borderId="16" xfId="0" applyNumberFormat="1" applyFont="1" applyFill="1" applyBorder="1" applyAlignment="1">
      <alignment horizontal="left" vertical="center" wrapText="1"/>
    </xf>
    <xf numFmtId="3" fontId="0" fillId="0" borderId="67" xfId="0" applyNumberFormat="1" applyBorder="1" applyAlignment="1">
      <alignment horizontal="center" vertical="center"/>
    </xf>
    <xf numFmtId="4" fontId="0" fillId="0" borderId="68" xfId="0" applyNumberFormat="1" applyBorder="1" applyAlignment="1">
      <alignment horizontal="left" vertical="center"/>
    </xf>
    <xf numFmtId="4" fontId="0" fillId="0" borderId="69" xfId="0" applyNumberFormat="1" applyBorder="1" applyAlignment="1">
      <alignment horizontal="left" vertical="center"/>
    </xf>
    <xf numFmtId="4" fontId="0" fillId="0" borderId="67" xfId="0" applyNumberFormat="1" applyFill="1" applyBorder="1" applyAlignment="1">
      <alignment horizontal="center" vertical="center"/>
    </xf>
    <xf numFmtId="4" fontId="0" fillId="0" borderId="70" xfId="0" applyNumberFormat="1" applyFill="1" applyBorder="1" applyAlignment="1">
      <alignment horizontal="center" vertical="center"/>
    </xf>
    <xf numFmtId="4" fontId="0" fillId="0" borderId="71" xfId="0" applyNumberFormat="1" applyBorder="1" applyAlignment="1">
      <alignment horizontal="center" vertical="center"/>
    </xf>
    <xf numFmtId="4" fontId="0" fillId="0" borderId="72" xfId="0" applyNumberFormat="1" applyBorder="1" applyAlignment="1">
      <alignment horizontal="center" vertical="center"/>
    </xf>
    <xf numFmtId="4" fontId="7" fillId="0" borderId="0" xfId="0" applyNumberFormat="1" applyFont="1" applyAlignment="1">
      <alignment horizontal="center" vertical="center"/>
    </xf>
    <xf numFmtId="4" fontId="1" fillId="0" borderId="4" xfId="0" applyNumberFormat="1" applyFont="1" applyBorder="1" applyAlignment="1">
      <alignment horizontal="right" vertical="center"/>
    </xf>
    <xf numFmtId="4" fontId="1" fillId="0" borderId="21" xfId="0" applyNumberFormat="1" applyFont="1" applyBorder="1" applyAlignment="1">
      <alignment horizontal="right" vertical="center"/>
    </xf>
    <xf numFmtId="4" fontId="4" fillId="0" borderId="24" xfId="0" applyNumberFormat="1" applyFont="1" applyBorder="1" applyAlignment="1">
      <alignment horizontal="right" vertical="center"/>
    </xf>
    <xf numFmtId="4" fontId="4" fillId="0" borderId="25" xfId="0" applyNumberFormat="1" applyFont="1" applyBorder="1" applyAlignment="1">
      <alignment horizontal="right" vertical="center"/>
    </xf>
    <xf numFmtId="4" fontId="7" fillId="0" borderId="5" xfId="0" applyNumberFormat="1" applyFont="1" applyBorder="1" applyAlignment="1">
      <alignment horizontal="right" vertical="center"/>
    </xf>
    <xf numFmtId="4" fontId="7" fillId="0" borderId="6" xfId="0" applyNumberFormat="1" applyFont="1" applyBorder="1" applyAlignment="1">
      <alignment horizontal="right" vertical="center"/>
    </xf>
    <xf numFmtId="4" fontId="0" fillId="0" borderId="51" xfId="0" applyNumberFormat="1" applyBorder="1" applyAlignment="1">
      <alignment horizontal="left" vertical="center"/>
    </xf>
    <xf numFmtId="4" fontId="0" fillId="0" borderId="56" xfId="0" applyNumberFormat="1" applyBorder="1" applyAlignment="1">
      <alignment horizontal="left" vertical="center"/>
    </xf>
    <xf numFmtId="4" fontId="0" fillId="0" borderId="55" xfId="0" applyNumberFormat="1" applyBorder="1" applyAlignment="1">
      <alignment horizontal="left" vertical="center"/>
    </xf>
    <xf numFmtId="4" fontId="0" fillId="0" borderId="47" xfId="0" applyNumberFormat="1" applyBorder="1" applyAlignment="1">
      <alignment horizontal="left" vertical="center" wrapText="1"/>
    </xf>
    <xf numFmtId="4" fontId="0" fillId="0" borderId="42" xfId="0" applyNumberFormat="1" applyBorder="1" applyAlignment="1">
      <alignment horizontal="left" vertical="center" wrapText="1"/>
    </xf>
    <xf numFmtId="4" fontId="0" fillId="0" borderId="49" xfId="0" applyNumberFormat="1" applyBorder="1" applyAlignment="1">
      <alignment horizontal="left" vertical="center" wrapText="1"/>
    </xf>
    <xf numFmtId="4" fontId="0" fillId="0" borderId="52" xfId="0" applyNumberFormat="1" applyBorder="1" applyAlignment="1">
      <alignment horizontal="center" vertical="center"/>
    </xf>
    <xf numFmtId="4" fontId="0" fillId="0" borderId="58" xfId="0" applyNumberFormat="1" applyBorder="1" applyAlignment="1">
      <alignment horizontal="center" vertical="center"/>
    </xf>
    <xf numFmtId="4" fontId="0" fillId="0" borderId="57" xfId="0" applyNumberFormat="1" applyBorder="1" applyAlignment="1">
      <alignment horizontal="center" vertical="center"/>
    </xf>
    <xf numFmtId="4" fontId="0" fillId="2" borderId="50" xfId="0" applyNumberFormat="1" applyFill="1" applyBorder="1" applyAlignment="1">
      <alignment horizontal="center" vertical="center" wrapText="1"/>
    </xf>
    <xf numFmtId="4" fontId="0" fillId="2" borderId="3" xfId="0" applyNumberFormat="1" applyFill="1" applyBorder="1" applyAlignment="1">
      <alignment horizontal="center" vertical="center" wrapText="1"/>
    </xf>
    <xf numFmtId="4" fontId="0" fillId="2" borderId="59" xfId="0" applyNumberFormat="1" applyFill="1" applyBorder="1" applyAlignment="1">
      <alignment horizontal="center" vertical="center" wrapText="1"/>
    </xf>
    <xf numFmtId="4" fontId="0" fillId="0" borderId="41" xfId="0" applyNumberFormat="1" applyBorder="1" applyAlignment="1">
      <alignment horizontal="right" vertical="center"/>
    </xf>
    <xf numFmtId="4" fontId="0" fillId="0" borderId="42" xfId="0" applyNumberFormat="1" applyBorder="1" applyAlignment="1">
      <alignment horizontal="right" vertical="center"/>
    </xf>
    <xf numFmtId="4" fontId="1" fillId="0" borderId="2" xfId="0" applyNumberFormat="1" applyFont="1" applyBorder="1" applyAlignment="1">
      <alignment horizontal="right" vertical="center"/>
    </xf>
    <xf numFmtId="4" fontId="1" fillId="0" borderId="3" xfId="0" applyNumberFormat="1" applyFont="1" applyBorder="1" applyAlignment="1">
      <alignment horizontal="right" vertical="center"/>
    </xf>
    <xf numFmtId="4" fontId="0" fillId="0" borderId="37" xfId="0" applyNumberFormat="1" applyBorder="1" applyAlignment="1">
      <alignment horizontal="left" vertical="center"/>
    </xf>
    <xf numFmtId="4" fontId="0" fillId="0" borderId="38" xfId="0" applyNumberFormat="1" applyBorder="1" applyAlignment="1">
      <alignment horizontal="left" vertical="center"/>
    </xf>
    <xf numFmtId="4" fontId="0" fillId="0" borderId="39" xfId="0" applyNumberFormat="1" applyBorder="1" applyAlignment="1">
      <alignment horizontal="left" vertical="center"/>
    </xf>
    <xf numFmtId="4" fontId="0" fillId="0" borderId="40" xfId="0" applyNumberFormat="1" applyBorder="1" applyAlignment="1">
      <alignment horizontal="left" vertical="center"/>
    </xf>
    <xf numFmtId="4" fontId="0" fillId="0" borderId="43" xfId="0" applyNumberFormat="1" applyBorder="1" applyAlignment="1">
      <alignment horizontal="right" vertical="center"/>
    </xf>
    <xf numFmtId="4" fontId="0" fillId="0" borderId="44" xfId="0" applyNumberFormat="1" applyBorder="1" applyAlignment="1">
      <alignment horizontal="right" vertical="center"/>
    </xf>
    <xf numFmtId="4" fontId="11" fillId="0" borderId="0" xfId="0" applyNumberFormat="1" applyFont="1" applyAlignment="1">
      <alignment horizontal="center" vertical="center"/>
    </xf>
    <xf numFmtId="4" fontId="12" fillId="0" borderId="0" xfId="0" applyNumberFormat="1" applyFont="1" applyAlignment="1">
      <alignment horizontal="center" vertical="center"/>
    </xf>
    <xf numFmtId="4" fontId="17" fillId="0" borderId="0" xfId="0" applyNumberFormat="1" applyFont="1" applyAlignment="1">
      <alignment horizontal="center" vertical="top"/>
    </xf>
    <xf numFmtId="4" fontId="0" fillId="0" borderId="35" xfId="0" applyNumberFormat="1" applyBorder="1" applyAlignment="1">
      <alignment horizontal="center" vertical="center"/>
    </xf>
    <xf numFmtId="4" fontId="0" fillId="0" borderId="36" xfId="0" applyNumberFormat="1" applyBorder="1" applyAlignment="1">
      <alignment horizontal="center" vertical="center"/>
    </xf>
    <xf numFmtId="4" fontId="10" fillId="2" borderId="21" xfId="0" applyNumberFormat="1" applyFont="1" applyFill="1" applyBorder="1" applyAlignment="1">
      <alignment horizontal="center" vertical="center" wrapText="1"/>
    </xf>
    <xf numFmtId="4" fontId="10" fillId="2" borderId="23" xfId="0" applyNumberFormat="1" applyFont="1" applyFill="1" applyBorder="1" applyAlignment="1">
      <alignment horizontal="center" vertical="center" wrapText="1"/>
    </xf>
    <xf numFmtId="4" fontId="10" fillId="2" borderId="10" xfId="0" applyNumberFormat="1" applyFont="1" applyFill="1" applyBorder="1" applyAlignment="1">
      <alignment horizontal="center" vertical="center" wrapText="1"/>
    </xf>
    <xf numFmtId="4" fontId="10" fillId="2" borderId="11" xfId="0" applyNumberFormat="1" applyFont="1" applyFill="1" applyBorder="1" applyAlignment="1">
      <alignment horizontal="center" vertical="center" wrapText="1"/>
    </xf>
    <xf numFmtId="4" fontId="10" fillId="2" borderId="4" xfId="0" applyNumberFormat="1" applyFont="1" applyFill="1" applyBorder="1" applyAlignment="1">
      <alignment horizontal="center" vertical="center" wrapText="1"/>
    </xf>
    <xf numFmtId="4" fontId="10" fillId="2" borderId="22" xfId="0" applyNumberFormat="1" applyFont="1" applyFill="1" applyBorder="1" applyAlignment="1">
      <alignment horizontal="center" vertical="center" wrapText="1"/>
    </xf>
    <xf numFmtId="4" fontId="1" fillId="0" borderId="59" xfId="0" applyNumberFormat="1" applyFont="1" applyBorder="1" applyAlignment="1">
      <alignment horizontal="right" vertical="center"/>
    </xf>
    <xf numFmtId="4" fontId="13" fillId="0" borderId="0" xfId="0" applyNumberFormat="1" applyFont="1" applyAlignment="1">
      <alignment horizontal="center" vertical="center"/>
    </xf>
    <xf numFmtId="4" fontId="4" fillId="2" borderId="4" xfId="0" applyNumberFormat="1" applyFont="1" applyFill="1" applyBorder="1" applyAlignment="1">
      <alignment horizontal="center" vertical="center" wrapText="1"/>
    </xf>
    <xf numFmtId="4" fontId="4" fillId="2" borderId="22" xfId="0" applyNumberFormat="1" applyFont="1" applyFill="1" applyBorder="1" applyAlignment="1">
      <alignment horizontal="center" vertical="center" wrapText="1"/>
    </xf>
    <xf numFmtId="4" fontId="4" fillId="2" borderId="21" xfId="0" applyNumberFormat="1" applyFont="1" applyFill="1" applyBorder="1" applyAlignment="1">
      <alignment horizontal="center" vertical="center" wrapText="1"/>
    </xf>
    <xf numFmtId="4" fontId="4" fillId="2" borderId="23" xfId="0" applyNumberFormat="1" applyFont="1" applyFill="1" applyBorder="1" applyAlignment="1">
      <alignment horizontal="center" vertical="center" wrapText="1"/>
    </xf>
    <xf numFmtId="4" fontId="4" fillId="2" borderId="21" xfId="0" applyNumberFormat="1" applyFont="1" applyFill="1" applyBorder="1" applyAlignment="1">
      <alignment horizontal="center" vertical="center" textRotation="90" wrapText="1"/>
    </xf>
    <xf numFmtId="4" fontId="4" fillId="2" borderId="23" xfId="0" applyNumberFormat="1" applyFont="1" applyFill="1" applyBorder="1" applyAlignment="1">
      <alignment horizontal="center" vertical="center" textRotation="90" wrapText="1"/>
    </xf>
    <xf numFmtId="4" fontId="4" fillId="2" borderId="10" xfId="0" applyNumberFormat="1" applyFont="1" applyFill="1" applyBorder="1" applyAlignment="1">
      <alignment horizontal="center" vertical="center" wrapText="1"/>
    </xf>
    <xf numFmtId="4" fontId="18" fillId="0" borderId="0" xfId="0" applyNumberFormat="1" applyFont="1" applyAlignment="1">
      <alignment horizontal="center" vertical="top"/>
    </xf>
    <xf numFmtId="4" fontId="4" fillId="2" borderId="53" xfId="0" applyNumberFormat="1" applyFont="1" applyFill="1" applyBorder="1" applyAlignment="1">
      <alignment horizontal="center" vertical="center" wrapText="1"/>
    </xf>
    <xf numFmtId="4" fontId="4" fillId="2" borderId="60" xfId="0" applyNumberFormat="1" applyFont="1" applyFill="1" applyBorder="1" applyAlignment="1">
      <alignment horizontal="center" vertical="center" wrapText="1"/>
    </xf>
    <xf numFmtId="4" fontId="4" fillId="2" borderId="66" xfId="0" applyNumberFormat="1" applyFont="1" applyFill="1" applyBorder="1" applyAlignment="1">
      <alignment horizontal="center" vertical="center" wrapText="1"/>
    </xf>
    <xf numFmtId="4" fontId="4" fillId="2" borderId="64" xfId="0" applyNumberFormat="1" applyFont="1" applyFill="1" applyBorder="1" applyAlignment="1">
      <alignment horizontal="center" vertical="center" wrapText="1"/>
    </xf>
    <xf numFmtId="4" fontId="4" fillId="2" borderId="65" xfId="0" applyNumberFormat="1" applyFont="1" applyFill="1" applyBorder="1" applyAlignment="1">
      <alignment horizontal="center" vertical="center" wrapText="1"/>
    </xf>
    <xf numFmtId="4" fontId="4" fillId="2" borderId="62" xfId="0" applyNumberFormat="1" applyFont="1" applyFill="1" applyBorder="1" applyAlignment="1">
      <alignment horizontal="center" vertical="center" wrapText="1"/>
    </xf>
    <xf numFmtId="4" fontId="4" fillId="2" borderId="63" xfId="0" applyNumberFormat="1" applyFont="1" applyFill="1" applyBorder="1" applyAlignment="1">
      <alignment horizontal="center" vertical="center" wrapText="1"/>
    </xf>
    <xf numFmtId="4" fontId="4" fillId="2" borderId="62" xfId="0" applyNumberFormat="1" applyFont="1" applyFill="1" applyBorder="1" applyAlignment="1">
      <alignment horizontal="center" vertical="center" textRotation="90" wrapText="1"/>
    </xf>
    <xf numFmtId="4" fontId="4" fillId="2" borderId="63" xfId="0" applyNumberFormat="1" applyFont="1" applyFill="1" applyBorder="1" applyAlignment="1">
      <alignment horizontal="center" vertical="center" textRotation="90" wrapText="1"/>
    </xf>
    <xf numFmtId="4" fontId="4" fillId="2" borderId="6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A3:E32"/>
  <sheetViews>
    <sheetView showZeros="0" topLeftCell="A4" workbookViewId="0">
      <selection activeCell="E19" sqref="E19"/>
    </sheetView>
  </sheetViews>
  <sheetFormatPr defaultRowHeight="15" x14ac:dyDescent="0.25"/>
  <cols>
    <col min="1" max="1" width="13.5703125" style="1" customWidth="1"/>
    <col min="2" max="2" width="6" style="1" customWidth="1"/>
    <col min="3" max="3" width="58.140625" style="1" customWidth="1"/>
    <col min="4" max="4" width="4.85546875" style="1" customWidth="1"/>
    <col min="5" max="5" width="24" style="1" customWidth="1"/>
    <col min="6" max="16384" width="9.140625" style="1"/>
  </cols>
  <sheetData>
    <row r="3" spans="1:5" x14ac:dyDescent="0.25">
      <c r="E3" s="6" t="s">
        <v>5</v>
      </c>
    </row>
    <row r="4" spans="1:5" x14ac:dyDescent="0.25">
      <c r="E4" s="6"/>
    </row>
    <row r="5" spans="1:5" ht="19.5" x14ac:dyDescent="0.25">
      <c r="A5" s="4"/>
      <c r="E5" s="6" t="s">
        <v>6</v>
      </c>
    </row>
    <row r="6" spans="1:5" x14ac:dyDescent="0.25">
      <c r="A6" s="5"/>
      <c r="E6" s="8" t="s">
        <v>7</v>
      </c>
    </row>
    <row r="7" spans="1:5" x14ac:dyDescent="0.25">
      <c r="A7" s="5"/>
      <c r="E7" s="8"/>
    </row>
    <row r="8" spans="1:5" x14ac:dyDescent="0.25">
      <c r="A8" s="5"/>
      <c r="E8" s="8" t="s">
        <v>33</v>
      </c>
    </row>
    <row r="9" spans="1:5" x14ac:dyDescent="0.25">
      <c r="A9" s="5"/>
      <c r="E9" s="8"/>
    </row>
    <row r="10" spans="1:5" x14ac:dyDescent="0.25">
      <c r="E10" s="6" t="s">
        <v>52</v>
      </c>
    </row>
    <row r="13" spans="1:5" ht="21" customHeight="1" x14ac:dyDescent="0.25">
      <c r="A13" s="86" t="s">
        <v>8</v>
      </c>
      <c r="B13" s="86"/>
      <c r="C13" s="86"/>
      <c r="D13" s="86"/>
      <c r="E13" s="86"/>
    </row>
    <row r="15" spans="1:5" x14ac:dyDescent="0.25">
      <c r="A15" s="1" t="s">
        <v>1</v>
      </c>
      <c r="C15" s="1" t="s">
        <v>59</v>
      </c>
    </row>
    <row r="16" spans="1:5" x14ac:dyDescent="0.25">
      <c r="A16" s="1" t="s">
        <v>0</v>
      </c>
      <c r="C16" s="1" t="s">
        <v>58</v>
      </c>
    </row>
    <row r="17" spans="1:5" x14ac:dyDescent="0.25">
      <c r="A17" s="1" t="s">
        <v>9</v>
      </c>
      <c r="C17" s="1" t="s">
        <v>60</v>
      </c>
    </row>
    <row r="18" spans="1:5" x14ac:dyDescent="0.25">
      <c r="A18" s="1" t="s">
        <v>10</v>
      </c>
      <c r="C18" s="1">
        <v>0</v>
      </c>
    </row>
    <row r="19" spans="1:5" x14ac:dyDescent="0.25">
      <c r="E19" s="2"/>
    </row>
    <row r="20" spans="1:5" ht="15.75" thickBot="1" x14ac:dyDescent="0.3"/>
    <row r="21" spans="1:5" ht="37.5" customHeight="1" thickBot="1" x14ac:dyDescent="0.3">
      <c r="A21" s="63" t="s">
        <v>11</v>
      </c>
      <c r="B21" s="102" t="s">
        <v>12</v>
      </c>
      <c r="C21" s="103"/>
      <c r="D21" s="104"/>
      <c r="E21" s="64" t="s">
        <v>30</v>
      </c>
    </row>
    <row r="22" spans="1:5" x14ac:dyDescent="0.25">
      <c r="A22" s="14"/>
      <c r="B22" s="93"/>
      <c r="C22" s="94"/>
      <c r="D22" s="95"/>
      <c r="E22" s="15"/>
    </row>
    <row r="23" spans="1:5" ht="21" customHeight="1" x14ac:dyDescent="0.25">
      <c r="A23" s="16">
        <v>1</v>
      </c>
      <c r="B23" s="96" t="s">
        <v>59</v>
      </c>
      <c r="C23" s="97"/>
      <c r="D23" s="98"/>
      <c r="E23" s="39">
        <f>'6LBN'!E47</f>
        <v>0</v>
      </c>
    </row>
    <row r="24" spans="1:5" ht="15.75" thickBot="1" x14ac:dyDescent="0.3">
      <c r="A24" s="18"/>
      <c r="B24" s="99"/>
      <c r="C24" s="100"/>
      <c r="D24" s="101"/>
      <c r="E24" s="19"/>
    </row>
    <row r="25" spans="1:5" ht="18.75" customHeight="1" x14ac:dyDescent="0.25">
      <c r="A25" s="87" t="s">
        <v>13</v>
      </c>
      <c r="B25" s="88"/>
      <c r="C25" s="88"/>
      <c r="D25" s="52"/>
      <c r="E25" s="12">
        <f>SUM(E22:E24)</f>
        <v>0</v>
      </c>
    </row>
    <row r="26" spans="1:5" ht="18.75" customHeight="1" thickBot="1" x14ac:dyDescent="0.3">
      <c r="A26" s="89" t="s">
        <v>29</v>
      </c>
      <c r="B26" s="90"/>
      <c r="C26" s="90"/>
      <c r="D26" s="53">
        <v>0.21</v>
      </c>
      <c r="E26" s="20">
        <f>ROUND(E25*D26,2)</f>
        <v>0</v>
      </c>
    </row>
    <row r="27" spans="1:5" ht="24" customHeight="1" thickTop="1" thickBot="1" x14ac:dyDescent="0.3">
      <c r="A27" s="91" t="s">
        <v>14</v>
      </c>
      <c r="B27" s="92"/>
      <c r="C27" s="92"/>
      <c r="D27" s="51"/>
      <c r="E27" s="13">
        <f>SUM(E25:E26)</f>
        <v>0</v>
      </c>
    </row>
    <row r="28" spans="1:5" ht="15.75" thickTop="1" x14ac:dyDescent="0.25"/>
    <row r="29" spans="1:5" ht="15.75" x14ac:dyDescent="0.25">
      <c r="A29" s="10" t="s">
        <v>15</v>
      </c>
      <c r="B29" s="11" t="s">
        <v>56</v>
      </c>
    </row>
    <row r="30" spans="1:5" ht="15.75" x14ac:dyDescent="0.25">
      <c r="A30" s="10"/>
      <c r="B30" s="11"/>
      <c r="C30" s="61" t="s">
        <v>42</v>
      </c>
    </row>
    <row r="31" spans="1:5" ht="15.75" x14ac:dyDescent="0.25">
      <c r="A31" s="10"/>
    </row>
    <row r="32" spans="1:5" ht="15.75" x14ac:dyDescent="0.25">
      <c r="A32" s="7" t="s">
        <v>16</v>
      </c>
      <c r="B32" s="9">
        <v>0</v>
      </c>
    </row>
  </sheetData>
  <mergeCells count="8">
    <mergeCell ref="A13:E13"/>
    <mergeCell ref="A25:C25"/>
    <mergeCell ref="A26:C26"/>
    <mergeCell ref="A27:C27"/>
    <mergeCell ref="B22:D22"/>
    <mergeCell ref="B23:D23"/>
    <mergeCell ref="B24:D24"/>
    <mergeCell ref="B21:D21"/>
  </mergeCells>
  <pageMargins left="0.59055118110236227" right="0.59055118110236227" top="1.1811023622047245" bottom="0.78740157480314965" header="0.31496062992125984" footer="0.31496062992125984"/>
  <pageSetup paperSize="9" scale="84" orientation="portrait" r:id="rId1"/>
  <headerFooter>
    <oddHeader>&amp;R&amp;10 7. pielikums
Latvijas būvnormatīvam LBN 501-17
"Būvizmaksu noteikšanas kārtība"
(apstiprināts ar Ministru kabineta 
2017. gada 3. maija 
noteikumiem Nr. 239)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P61"/>
  <sheetViews>
    <sheetView topLeftCell="A40" workbookViewId="0">
      <selection activeCell="C60" sqref="C60"/>
    </sheetView>
  </sheetViews>
  <sheetFormatPr defaultRowHeight="15" x14ac:dyDescent="0.25"/>
  <cols>
    <col min="3" max="3" width="44.5703125" customWidth="1"/>
  </cols>
  <sheetData>
    <row r="1" spans="1:16" ht="19.5" x14ac:dyDescent="0.25">
      <c r="A1" s="127" t="s">
        <v>44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</row>
    <row r="2" spans="1:16" ht="19.5" x14ac:dyDescent="0.25">
      <c r="A2" s="74"/>
      <c r="B2" s="135" t="s">
        <v>45</v>
      </c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</row>
    <row r="3" spans="1:16" ht="25.5" x14ac:dyDescent="0.35">
      <c r="A3" s="1"/>
      <c r="B3" s="1"/>
      <c r="C3" s="1"/>
      <c r="D3" s="1"/>
      <c r="E3" s="1"/>
      <c r="F3" s="1"/>
      <c r="G3" s="1"/>
      <c r="H3" s="1"/>
      <c r="I3" s="1"/>
      <c r="J3" s="56"/>
      <c r="K3" s="56"/>
      <c r="L3" s="56"/>
      <c r="M3" s="56"/>
      <c r="N3" s="56"/>
      <c r="O3" s="56"/>
      <c r="P3" s="56"/>
    </row>
    <row r="4" spans="1:16" x14ac:dyDescent="0.25">
      <c r="A4" s="1"/>
      <c r="B4" s="1"/>
      <c r="C4" s="2" t="s">
        <v>1</v>
      </c>
      <c r="D4" s="9" t="s">
        <v>59</v>
      </c>
      <c r="E4" s="1"/>
      <c r="F4" s="1"/>
      <c r="G4" s="1"/>
      <c r="H4" s="1"/>
      <c r="I4" s="1"/>
      <c r="J4" s="57"/>
      <c r="K4" s="57"/>
      <c r="L4" s="57"/>
      <c r="M4" s="57"/>
      <c r="N4" s="57"/>
      <c r="O4" s="57"/>
      <c r="P4" s="57"/>
    </row>
    <row r="5" spans="1:16" ht="25.5" x14ac:dyDescent="0.35">
      <c r="A5" s="1"/>
      <c r="B5" s="1"/>
      <c r="C5" s="2" t="s">
        <v>0</v>
      </c>
      <c r="D5" s="9" t="s">
        <v>58</v>
      </c>
      <c r="E5" s="1"/>
      <c r="F5" s="1"/>
      <c r="G5" s="1"/>
      <c r="H5" s="1"/>
      <c r="I5" s="1"/>
      <c r="J5" s="56"/>
      <c r="K5" s="56"/>
      <c r="L5" s="56"/>
      <c r="M5" s="56"/>
      <c r="N5" s="56"/>
      <c r="O5" s="56"/>
      <c r="P5" s="56"/>
    </row>
    <row r="6" spans="1:16" x14ac:dyDescent="0.25">
      <c r="A6" s="1"/>
      <c r="B6" s="1"/>
      <c r="C6" s="2" t="s">
        <v>3</v>
      </c>
      <c r="D6" s="9" t="s">
        <v>60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x14ac:dyDescent="0.25">
      <c r="A7" s="1"/>
      <c r="B7" s="1"/>
      <c r="C7" s="2" t="s">
        <v>54</v>
      </c>
      <c r="D7" s="9">
        <v>0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x14ac:dyDescent="0.25">
      <c r="A9" s="1"/>
      <c r="B9" s="1"/>
      <c r="C9" s="9" t="s">
        <v>57</v>
      </c>
      <c r="D9" s="1"/>
      <c r="E9" s="1"/>
      <c r="F9" s="1"/>
      <c r="G9" s="1"/>
      <c r="H9" s="1"/>
      <c r="I9" s="1"/>
      <c r="J9" s="1"/>
      <c r="K9" s="1"/>
      <c r="L9" s="1"/>
      <c r="M9" s="1"/>
      <c r="N9" s="2" t="s">
        <v>34</v>
      </c>
      <c r="O9" s="58"/>
      <c r="P9" s="1" t="s">
        <v>35</v>
      </c>
    </row>
    <row r="10" spans="1:16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1:16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16" ht="15.75" thickBot="1" x14ac:dyDescent="0.3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1:16" x14ac:dyDescent="0.25">
      <c r="A13" s="128" t="s">
        <v>23</v>
      </c>
      <c r="B13" s="130" t="s">
        <v>24</v>
      </c>
      <c r="C13" s="130" t="s">
        <v>46</v>
      </c>
      <c r="D13" s="132" t="s">
        <v>25</v>
      </c>
      <c r="E13" s="132" t="s">
        <v>26</v>
      </c>
      <c r="F13" s="130" t="s">
        <v>27</v>
      </c>
      <c r="G13" s="130"/>
      <c r="H13" s="130"/>
      <c r="I13" s="130"/>
      <c r="J13" s="130"/>
      <c r="K13" s="130"/>
      <c r="L13" s="130" t="s">
        <v>28</v>
      </c>
      <c r="M13" s="130"/>
      <c r="N13" s="130"/>
      <c r="O13" s="130"/>
      <c r="P13" s="134"/>
    </row>
    <row r="14" spans="1:16" ht="72" x14ac:dyDescent="0.25">
      <c r="A14" s="129"/>
      <c r="B14" s="131"/>
      <c r="C14" s="131"/>
      <c r="D14" s="133"/>
      <c r="E14" s="133"/>
      <c r="F14" s="75" t="s">
        <v>51</v>
      </c>
      <c r="G14" s="75" t="s">
        <v>32</v>
      </c>
      <c r="H14" s="75" t="s">
        <v>39</v>
      </c>
      <c r="I14" s="75" t="s">
        <v>47</v>
      </c>
      <c r="J14" s="75" t="s">
        <v>41</v>
      </c>
      <c r="K14" s="75" t="s">
        <v>48</v>
      </c>
      <c r="L14" s="75" t="s">
        <v>49</v>
      </c>
      <c r="M14" s="75" t="s">
        <v>39</v>
      </c>
      <c r="N14" s="75" t="s">
        <v>47</v>
      </c>
      <c r="O14" s="75" t="s">
        <v>41</v>
      </c>
      <c r="P14" s="66" t="s">
        <v>50</v>
      </c>
    </row>
    <row r="15" spans="1:16" x14ac:dyDescent="0.25">
      <c r="A15" s="47"/>
      <c r="B15" s="48"/>
      <c r="C15" s="49"/>
      <c r="D15" s="48"/>
      <c r="E15" s="48"/>
      <c r="F15" s="67"/>
      <c r="G15" s="67"/>
      <c r="H15" s="67"/>
      <c r="I15" s="67"/>
      <c r="J15" s="67"/>
      <c r="K15" s="68"/>
      <c r="L15" s="69"/>
      <c r="M15" s="67"/>
      <c r="N15" s="67"/>
      <c r="O15" s="67"/>
      <c r="P15" s="39"/>
    </row>
    <row r="16" spans="1:16" x14ac:dyDescent="0.25">
      <c r="A16" s="47"/>
      <c r="B16" s="48"/>
      <c r="C16" s="70" t="s">
        <v>61</v>
      </c>
      <c r="D16" s="48"/>
      <c r="E16" s="48"/>
      <c r="F16" s="67"/>
      <c r="G16" s="67"/>
      <c r="H16" s="67"/>
      <c r="I16" s="67"/>
      <c r="J16" s="67"/>
      <c r="K16" s="68"/>
      <c r="L16" s="69"/>
      <c r="M16" s="67"/>
      <c r="N16" s="67"/>
      <c r="O16" s="67"/>
      <c r="P16" s="39"/>
    </row>
    <row r="17" spans="1:16" ht="30" x14ac:dyDescent="0.25">
      <c r="A17" s="47">
        <v>1</v>
      </c>
      <c r="B17" s="48"/>
      <c r="C17" s="49" t="s">
        <v>93</v>
      </c>
      <c r="D17" s="48" t="s">
        <v>69</v>
      </c>
      <c r="E17" s="72">
        <v>7.5</v>
      </c>
      <c r="F17" s="40"/>
      <c r="G17" s="40"/>
      <c r="H17" s="40"/>
      <c r="I17" s="40"/>
      <c r="J17" s="40"/>
      <c r="K17" s="41"/>
      <c r="L17" s="42"/>
      <c r="M17" s="40"/>
      <c r="N17" s="40"/>
      <c r="O17" s="40"/>
      <c r="P17" s="17"/>
    </row>
    <row r="18" spans="1:16" x14ac:dyDescent="0.25">
      <c r="A18" s="47"/>
      <c r="B18" s="48"/>
      <c r="C18" s="48"/>
      <c r="D18" s="72"/>
      <c r="E18" s="72"/>
      <c r="F18" s="67"/>
      <c r="G18" s="67"/>
      <c r="H18" s="67"/>
      <c r="I18" s="67"/>
      <c r="J18" s="67"/>
      <c r="K18" s="68"/>
      <c r="L18" s="69"/>
      <c r="M18" s="67"/>
      <c r="N18" s="67"/>
      <c r="O18" s="67"/>
      <c r="P18" s="39"/>
    </row>
    <row r="19" spans="1:16" x14ac:dyDescent="0.25">
      <c r="A19" s="47"/>
      <c r="B19" s="48"/>
      <c r="C19" s="70" t="s">
        <v>62</v>
      </c>
      <c r="D19" s="72"/>
      <c r="E19" s="72"/>
      <c r="F19" s="67"/>
      <c r="G19" s="67"/>
      <c r="H19" s="67"/>
      <c r="I19" s="67"/>
      <c r="J19" s="67"/>
      <c r="K19" s="68"/>
      <c r="L19" s="69"/>
      <c r="M19" s="67"/>
      <c r="N19" s="67"/>
      <c r="O19" s="67"/>
      <c r="P19" s="39"/>
    </row>
    <row r="20" spans="1:16" x14ac:dyDescent="0.25">
      <c r="A20" s="47">
        <v>1</v>
      </c>
      <c r="B20" s="48"/>
      <c r="C20" s="49" t="s">
        <v>88</v>
      </c>
      <c r="D20" s="48" t="s">
        <v>69</v>
      </c>
      <c r="E20" s="72">
        <v>7.5</v>
      </c>
      <c r="F20" s="40"/>
      <c r="G20" s="40"/>
      <c r="H20" s="40"/>
      <c r="I20" s="40"/>
      <c r="J20" s="40"/>
      <c r="K20" s="41"/>
      <c r="L20" s="42"/>
      <c r="M20" s="40"/>
      <c r="N20" s="40"/>
      <c r="O20" s="40"/>
      <c r="P20" s="17"/>
    </row>
    <row r="21" spans="1:16" ht="22.5" customHeight="1" x14ac:dyDescent="0.25">
      <c r="A21" s="47"/>
      <c r="B21" s="48"/>
      <c r="C21" s="49" t="s">
        <v>87</v>
      </c>
      <c r="D21" s="48" t="s">
        <v>83</v>
      </c>
      <c r="E21" s="72">
        <f>E20*1.7*4</f>
        <v>51</v>
      </c>
      <c r="F21" s="40"/>
      <c r="G21" s="40"/>
      <c r="H21" s="40"/>
      <c r="I21" s="40"/>
      <c r="J21" s="40"/>
      <c r="K21" s="41"/>
      <c r="L21" s="42"/>
      <c r="M21" s="40"/>
      <c r="N21" s="40"/>
      <c r="O21" s="40"/>
      <c r="P21" s="17"/>
    </row>
    <row r="22" spans="1:16" ht="32.25" customHeight="1" x14ac:dyDescent="0.25">
      <c r="A22" s="47">
        <v>2</v>
      </c>
      <c r="B22" s="48"/>
      <c r="C22" s="49" t="s">
        <v>92</v>
      </c>
      <c r="D22" s="48" t="s">
        <v>69</v>
      </c>
      <c r="E22" s="72">
        <v>7.5</v>
      </c>
      <c r="F22" s="40"/>
      <c r="G22" s="40"/>
      <c r="H22" s="40"/>
      <c r="I22" s="40"/>
      <c r="J22" s="40"/>
      <c r="K22" s="41"/>
      <c r="L22" s="42"/>
      <c r="M22" s="40"/>
      <c r="N22" s="40"/>
      <c r="O22" s="40"/>
      <c r="P22" s="17"/>
    </row>
    <row r="23" spans="1:16" ht="31.5" customHeight="1" x14ac:dyDescent="0.25">
      <c r="A23" s="47"/>
      <c r="B23" s="48"/>
      <c r="C23" s="49" t="s">
        <v>90</v>
      </c>
      <c r="D23" s="48" t="s">
        <v>69</v>
      </c>
      <c r="E23" s="72">
        <v>7.5</v>
      </c>
      <c r="F23" s="40"/>
      <c r="G23" s="40"/>
      <c r="H23" s="40"/>
      <c r="I23" s="40"/>
      <c r="J23" s="40"/>
      <c r="K23" s="41"/>
      <c r="L23" s="42"/>
      <c r="M23" s="40"/>
      <c r="N23" s="40"/>
      <c r="O23" s="40"/>
      <c r="P23" s="17"/>
    </row>
    <row r="24" spans="1:16" x14ac:dyDescent="0.25">
      <c r="A24" s="47"/>
      <c r="B24" s="48"/>
      <c r="C24" s="49" t="s">
        <v>76</v>
      </c>
      <c r="D24" s="48" t="s">
        <v>77</v>
      </c>
      <c r="E24" s="72">
        <f>E22*0.145</f>
        <v>1.0874999999999999</v>
      </c>
      <c r="F24" s="40"/>
      <c r="G24" s="40"/>
      <c r="H24" s="40"/>
      <c r="I24" s="40"/>
      <c r="J24" s="40"/>
      <c r="K24" s="41"/>
      <c r="L24" s="42"/>
      <c r="M24" s="40"/>
      <c r="N24" s="40"/>
      <c r="O24" s="40"/>
      <c r="P24" s="17"/>
    </row>
    <row r="25" spans="1:16" ht="21" customHeight="1" x14ac:dyDescent="0.25">
      <c r="A25" s="47"/>
      <c r="B25" s="48"/>
      <c r="C25" s="49" t="s">
        <v>78</v>
      </c>
      <c r="D25" s="48" t="s">
        <v>77</v>
      </c>
      <c r="E25" s="72">
        <f>E22*0.4</f>
        <v>3</v>
      </c>
      <c r="F25" s="40"/>
      <c r="G25" s="40"/>
      <c r="H25" s="40"/>
      <c r="I25" s="40"/>
      <c r="J25" s="40"/>
      <c r="K25" s="41"/>
      <c r="L25" s="42"/>
      <c r="M25" s="40"/>
      <c r="N25" s="40"/>
      <c r="O25" s="40"/>
      <c r="P25" s="17"/>
    </row>
    <row r="26" spans="1:16" ht="11.25" customHeight="1" x14ac:dyDescent="0.25">
      <c r="A26" s="47"/>
      <c r="B26" s="48"/>
      <c r="C26" s="49" t="s">
        <v>79</v>
      </c>
      <c r="D26" s="48" t="s">
        <v>80</v>
      </c>
      <c r="E26" s="72">
        <f>E23/2</f>
        <v>3.75</v>
      </c>
      <c r="F26" s="40"/>
      <c r="G26" s="40"/>
      <c r="H26" s="40"/>
      <c r="I26" s="40"/>
      <c r="J26" s="40"/>
      <c r="K26" s="41"/>
      <c r="L26" s="42"/>
      <c r="M26" s="40"/>
      <c r="N26" s="40"/>
      <c r="O26" s="40"/>
      <c r="P26" s="17"/>
    </row>
    <row r="27" spans="1:16" x14ac:dyDescent="0.25">
      <c r="A27" s="47">
        <v>3</v>
      </c>
      <c r="B27" s="48"/>
      <c r="C27" s="49" t="s">
        <v>86</v>
      </c>
      <c r="D27" s="48" t="s">
        <v>80</v>
      </c>
      <c r="E27" s="72">
        <v>11.64</v>
      </c>
      <c r="F27" s="40"/>
      <c r="G27" s="40"/>
      <c r="H27" s="40"/>
      <c r="I27" s="40"/>
      <c r="J27" s="40"/>
      <c r="K27" s="41"/>
      <c r="L27" s="42"/>
      <c r="M27" s="40"/>
      <c r="N27" s="40"/>
      <c r="O27" s="40"/>
      <c r="P27" s="17"/>
    </row>
    <row r="28" spans="1:16" x14ac:dyDescent="0.25">
      <c r="A28" s="47"/>
      <c r="B28" s="48"/>
      <c r="C28" s="49"/>
      <c r="D28" s="48"/>
      <c r="E28" s="72"/>
      <c r="F28" s="67"/>
      <c r="G28" s="67"/>
      <c r="H28" s="40"/>
      <c r="I28" s="40"/>
      <c r="J28" s="40"/>
      <c r="K28" s="41"/>
      <c r="L28" s="42"/>
      <c r="M28" s="40"/>
      <c r="N28" s="40"/>
      <c r="O28" s="40"/>
      <c r="P28" s="17"/>
    </row>
    <row r="29" spans="1:16" x14ac:dyDescent="0.25">
      <c r="A29" s="47"/>
      <c r="B29" s="48"/>
      <c r="C29" s="73" t="s">
        <v>106</v>
      </c>
      <c r="D29" s="48"/>
      <c r="E29" s="48"/>
      <c r="F29" s="67"/>
      <c r="G29" s="67"/>
      <c r="H29" s="67"/>
      <c r="I29" s="67"/>
      <c r="J29" s="67"/>
      <c r="K29" s="68"/>
      <c r="L29" s="69"/>
      <c r="M29" s="67"/>
      <c r="N29" s="67"/>
      <c r="O29" s="67"/>
      <c r="P29" s="39"/>
    </row>
    <row r="30" spans="1:16" ht="31.5" customHeight="1" x14ac:dyDescent="0.25">
      <c r="A30" s="47">
        <v>1</v>
      </c>
      <c r="B30" s="48"/>
      <c r="C30" s="49" t="s">
        <v>115</v>
      </c>
      <c r="D30" s="48" t="s">
        <v>69</v>
      </c>
      <c r="E30" s="72">
        <v>33.76</v>
      </c>
      <c r="F30" s="40"/>
      <c r="G30" s="40"/>
      <c r="H30" s="40"/>
      <c r="I30" s="40"/>
      <c r="J30" s="40"/>
      <c r="K30" s="41"/>
      <c r="L30" s="42"/>
      <c r="M30" s="40"/>
      <c r="N30" s="40"/>
      <c r="O30" s="40"/>
      <c r="P30" s="17"/>
    </row>
    <row r="31" spans="1:16" ht="44.25" customHeight="1" x14ac:dyDescent="0.25">
      <c r="A31" s="47">
        <v>2</v>
      </c>
      <c r="B31" s="48"/>
      <c r="C31" s="49" t="s">
        <v>135</v>
      </c>
      <c r="D31" s="48" t="s">
        <v>69</v>
      </c>
      <c r="E31" s="72">
        <f>E30*0.15</f>
        <v>5.0639999999999992</v>
      </c>
      <c r="F31" s="40"/>
      <c r="G31" s="40"/>
      <c r="H31" s="40"/>
      <c r="I31" s="40"/>
      <c r="J31" s="40"/>
      <c r="K31" s="41"/>
      <c r="L31" s="42"/>
      <c r="M31" s="40"/>
      <c r="N31" s="40"/>
      <c r="O31" s="40"/>
      <c r="P31" s="17"/>
    </row>
    <row r="32" spans="1:16" ht="24.75" customHeight="1" x14ac:dyDescent="0.25">
      <c r="A32" s="47"/>
      <c r="B32" s="48"/>
      <c r="C32" s="49" t="s">
        <v>96</v>
      </c>
      <c r="D32" s="48" t="s">
        <v>83</v>
      </c>
      <c r="E32" s="72">
        <f>E31*8.5</f>
        <v>43.04399999999999</v>
      </c>
      <c r="F32" s="40"/>
      <c r="G32" s="40"/>
      <c r="H32" s="40"/>
      <c r="I32" s="40"/>
      <c r="J32" s="40"/>
      <c r="K32" s="41"/>
      <c r="L32" s="42"/>
      <c r="M32" s="40"/>
      <c r="N32" s="40"/>
      <c r="O32" s="40"/>
      <c r="P32" s="17"/>
    </row>
    <row r="33" spans="1:16" ht="23.25" customHeight="1" x14ac:dyDescent="0.25">
      <c r="A33" s="47">
        <v>3</v>
      </c>
      <c r="B33" s="48"/>
      <c r="C33" s="49" t="s">
        <v>107</v>
      </c>
      <c r="D33" s="48" t="s">
        <v>69</v>
      </c>
      <c r="E33" s="72">
        <v>33.76</v>
      </c>
      <c r="F33" s="40"/>
      <c r="G33" s="40"/>
      <c r="H33" s="40"/>
      <c r="I33" s="40"/>
      <c r="J33" s="40"/>
      <c r="K33" s="41"/>
      <c r="L33" s="42"/>
      <c r="M33" s="40"/>
      <c r="N33" s="40"/>
      <c r="O33" s="40"/>
      <c r="P33" s="17"/>
    </row>
    <row r="34" spans="1:16" x14ac:dyDescent="0.25">
      <c r="A34" s="47"/>
      <c r="B34" s="48"/>
      <c r="C34" s="49" t="s">
        <v>76</v>
      </c>
      <c r="D34" s="48" t="s">
        <v>77</v>
      </c>
      <c r="E34" s="72">
        <f>0.2*E33</f>
        <v>6.7519999999999998</v>
      </c>
      <c r="F34" s="40"/>
      <c r="G34" s="40"/>
      <c r="H34" s="40"/>
      <c r="I34" s="40"/>
      <c r="J34" s="40"/>
      <c r="K34" s="41"/>
      <c r="L34" s="42"/>
      <c r="M34" s="40"/>
      <c r="N34" s="40"/>
      <c r="O34" s="40"/>
      <c r="P34" s="17"/>
    </row>
    <row r="35" spans="1:16" ht="25.5" customHeight="1" x14ac:dyDescent="0.25">
      <c r="A35" s="47">
        <v>4</v>
      </c>
      <c r="B35" s="48"/>
      <c r="C35" s="49" t="s">
        <v>114</v>
      </c>
      <c r="D35" s="48" t="s">
        <v>69</v>
      </c>
      <c r="E35" s="72">
        <v>33.76</v>
      </c>
      <c r="F35" s="40"/>
      <c r="G35" s="40"/>
      <c r="H35" s="40"/>
      <c r="I35" s="40"/>
      <c r="J35" s="40"/>
      <c r="K35" s="41"/>
      <c r="L35" s="42"/>
      <c r="M35" s="40"/>
      <c r="N35" s="40"/>
      <c r="O35" s="40"/>
      <c r="P35" s="17"/>
    </row>
    <row r="36" spans="1:16" ht="18.75" customHeight="1" x14ac:dyDescent="0.25">
      <c r="A36" s="47"/>
      <c r="B36" s="48"/>
      <c r="C36" s="49" t="s">
        <v>95</v>
      </c>
      <c r="D36" s="48" t="s">
        <v>83</v>
      </c>
      <c r="E36" s="72">
        <f>1.05*E35</f>
        <v>35.448</v>
      </c>
      <c r="F36" s="40"/>
      <c r="G36" s="40"/>
      <c r="H36" s="40"/>
      <c r="I36" s="40"/>
      <c r="J36" s="40"/>
      <c r="K36" s="41"/>
      <c r="L36" s="42"/>
      <c r="M36" s="40"/>
      <c r="N36" s="40"/>
      <c r="O36" s="40"/>
      <c r="P36" s="17"/>
    </row>
    <row r="37" spans="1:16" x14ac:dyDescent="0.25">
      <c r="A37" s="47">
        <v>5</v>
      </c>
      <c r="B37" s="48"/>
      <c r="C37" s="49" t="s">
        <v>108</v>
      </c>
      <c r="D37" s="48" t="s">
        <v>69</v>
      </c>
      <c r="E37" s="72">
        <v>33.76</v>
      </c>
      <c r="F37" s="40"/>
      <c r="G37" s="40"/>
      <c r="H37" s="40"/>
      <c r="I37" s="40"/>
      <c r="J37" s="40"/>
      <c r="K37" s="41"/>
      <c r="L37" s="42"/>
      <c r="M37" s="40"/>
      <c r="N37" s="40"/>
      <c r="O37" s="40"/>
      <c r="P37" s="17"/>
    </row>
    <row r="38" spans="1:16" ht="21" customHeight="1" x14ac:dyDescent="0.25">
      <c r="A38" s="47"/>
      <c r="B38" s="48"/>
      <c r="C38" s="49" t="s">
        <v>98</v>
      </c>
      <c r="D38" s="48" t="s">
        <v>83</v>
      </c>
      <c r="E38" s="72">
        <f>E37*0.15</f>
        <v>5.0639999999999992</v>
      </c>
      <c r="F38" s="40"/>
      <c r="G38" s="40"/>
      <c r="H38" s="40"/>
      <c r="I38" s="40"/>
      <c r="J38" s="40"/>
      <c r="K38" s="41"/>
      <c r="L38" s="42"/>
      <c r="M38" s="40"/>
      <c r="N38" s="40"/>
      <c r="O38" s="40"/>
      <c r="P38" s="17"/>
    </row>
    <row r="39" spans="1:16" x14ac:dyDescent="0.25">
      <c r="A39" s="47">
        <v>6</v>
      </c>
      <c r="B39" s="48"/>
      <c r="C39" s="49" t="s">
        <v>109</v>
      </c>
      <c r="D39" s="48" t="s">
        <v>69</v>
      </c>
      <c r="E39" s="72">
        <v>33.76</v>
      </c>
      <c r="F39" s="40"/>
      <c r="G39" s="40"/>
      <c r="H39" s="40"/>
      <c r="I39" s="40"/>
      <c r="J39" s="40"/>
      <c r="K39" s="41"/>
      <c r="L39" s="42"/>
      <c r="M39" s="40"/>
      <c r="N39" s="40"/>
      <c r="O39" s="40"/>
      <c r="P39" s="17"/>
    </row>
    <row r="40" spans="1:16" x14ac:dyDescent="0.25">
      <c r="B40" s="48"/>
      <c r="C40" s="49" t="s">
        <v>100</v>
      </c>
      <c r="D40" s="48" t="s">
        <v>83</v>
      </c>
      <c r="E40" s="72">
        <f>E39*0.3</f>
        <v>10.127999999999998</v>
      </c>
      <c r="F40" s="40"/>
      <c r="G40" s="40"/>
      <c r="H40" s="40"/>
      <c r="I40" s="40"/>
      <c r="J40" s="40"/>
      <c r="K40" s="41"/>
      <c r="L40" s="42"/>
      <c r="M40" s="40"/>
      <c r="N40" s="40"/>
      <c r="O40" s="40"/>
      <c r="P40" s="17"/>
    </row>
    <row r="41" spans="1:16" x14ac:dyDescent="0.25">
      <c r="A41" s="47"/>
      <c r="B41" s="48"/>
      <c r="C41" s="70" t="s">
        <v>64</v>
      </c>
      <c r="D41" s="48"/>
      <c r="E41" s="72"/>
      <c r="F41" s="67"/>
      <c r="G41" s="67"/>
      <c r="H41" s="67"/>
      <c r="I41" s="67"/>
      <c r="J41" s="67"/>
      <c r="K41" s="68"/>
      <c r="L41" s="69"/>
      <c r="M41" s="67"/>
      <c r="N41" s="67"/>
      <c r="O41" s="67"/>
      <c r="P41" s="39"/>
    </row>
    <row r="42" spans="1:16" x14ac:dyDescent="0.25">
      <c r="A42" s="47">
        <v>1</v>
      </c>
      <c r="B42" s="48"/>
      <c r="C42" s="49" t="s">
        <v>104</v>
      </c>
      <c r="D42" s="48" t="s">
        <v>69</v>
      </c>
      <c r="E42" s="72">
        <v>7.5</v>
      </c>
      <c r="F42" s="40"/>
      <c r="G42" s="40"/>
      <c r="H42" s="40"/>
      <c r="I42" s="40"/>
      <c r="J42" s="40"/>
      <c r="K42" s="41"/>
      <c r="L42" s="42"/>
      <c r="M42" s="40"/>
      <c r="N42" s="40"/>
      <c r="O42" s="40"/>
      <c r="P42" s="17"/>
    </row>
    <row r="43" spans="1:16" ht="54" customHeight="1" x14ac:dyDescent="0.25">
      <c r="A43" s="47">
        <v>2</v>
      </c>
      <c r="B43" s="48"/>
      <c r="C43" s="49" t="s">
        <v>112</v>
      </c>
      <c r="D43" s="48" t="s">
        <v>69</v>
      </c>
      <c r="E43" s="72">
        <f>E42*0.15</f>
        <v>1.125</v>
      </c>
      <c r="F43" s="40"/>
      <c r="G43" s="40"/>
      <c r="H43" s="40"/>
      <c r="I43" s="40"/>
      <c r="J43" s="40"/>
      <c r="K43" s="41"/>
      <c r="L43" s="42"/>
      <c r="M43" s="40"/>
      <c r="N43" s="40"/>
      <c r="O43" s="40"/>
      <c r="P43" s="17"/>
    </row>
    <row r="44" spans="1:16" ht="28.5" customHeight="1" x14ac:dyDescent="0.25">
      <c r="A44" s="47"/>
      <c r="B44" s="48"/>
      <c r="C44" s="49" t="s">
        <v>96</v>
      </c>
      <c r="D44" s="48" t="s">
        <v>83</v>
      </c>
      <c r="E44" s="72">
        <f>E43*8.5</f>
        <v>9.5625</v>
      </c>
      <c r="F44" s="40"/>
      <c r="G44" s="40"/>
      <c r="H44" s="40"/>
      <c r="I44" s="40"/>
      <c r="J44" s="40"/>
      <c r="K44" s="41"/>
      <c r="L44" s="42"/>
      <c r="M44" s="40"/>
      <c r="N44" s="40"/>
      <c r="O44" s="40"/>
      <c r="P44" s="17"/>
    </row>
    <row r="45" spans="1:16" ht="24.75" customHeight="1" x14ac:dyDescent="0.25">
      <c r="A45" s="47">
        <v>3</v>
      </c>
      <c r="B45" s="48"/>
      <c r="C45" s="49" t="s">
        <v>94</v>
      </c>
      <c r="D45" s="48" t="s">
        <v>69</v>
      </c>
      <c r="E45" s="72">
        <v>7.5</v>
      </c>
      <c r="F45" s="40"/>
      <c r="G45" s="40"/>
      <c r="H45" s="40"/>
      <c r="I45" s="40"/>
      <c r="J45" s="40"/>
      <c r="K45" s="41"/>
      <c r="L45" s="42"/>
      <c r="M45" s="40"/>
      <c r="N45" s="40"/>
      <c r="O45" s="40"/>
      <c r="P45" s="17"/>
    </row>
    <row r="46" spans="1:16" ht="13.5" customHeight="1" x14ac:dyDescent="0.25">
      <c r="A46" s="47"/>
      <c r="B46" s="48"/>
      <c r="C46" s="49" t="s">
        <v>76</v>
      </c>
      <c r="D46" s="48" t="s">
        <v>77</v>
      </c>
      <c r="E46" s="72">
        <f>0.2*E45</f>
        <v>1.5</v>
      </c>
      <c r="F46" s="40"/>
      <c r="G46" s="40"/>
      <c r="H46" s="40"/>
      <c r="I46" s="40"/>
      <c r="J46" s="40"/>
      <c r="K46" s="41"/>
      <c r="L46" s="42"/>
      <c r="M46" s="40"/>
      <c r="N46" s="40"/>
      <c r="O46" s="40"/>
      <c r="P46" s="17"/>
    </row>
    <row r="47" spans="1:16" ht="25.5" customHeight="1" x14ac:dyDescent="0.25">
      <c r="A47" s="47">
        <v>4</v>
      </c>
      <c r="B47" s="48"/>
      <c r="C47" s="49" t="s">
        <v>103</v>
      </c>
      <c r="D47" s="48" t="s">
        <v>69</v>
      </c>
      <c r="E47" s="72">
        <v>7.5</v>
      </c>
      <c r="F47" s="40"/>
      <c r="G47" s="40"/>
      <c r="H47" s="40"/>
      <c r="I47" s="40"/>
      <c r="J47" s="40"/>
      <c r="K47" s="41"/>
      <c r="L47" s="42"/>
      <c r="M47" s="40"/>
      <c r="N47" s="40"/>
      <c r="O47" s="40"/>
      <c r="P47" s="17"/>
    </row>
    <row r="48" spans="1:16" ht="18.75" customHeight="1" x14ac:dyDescent="0.25">
      <c r="A48" s="47"/>
      <c r="B48" s="48"/>
      <c r="C48" s="49" t="s">
        <v>95</v>
      </c>
      <c r="D48" s="48" t="s">
        <v>83</v>
      </c>
      <c r="E48" s="72">
        <f>1.05*E47</f>
        <v>7.875</v>
      </c>
      <c r="F48" s="40"/>
      <c r="G48" s="40"/>
      <c r="H48" s="40"/>
      <c r="I48" s="40"/>
      <c r="J48" s="40"/>
      <c r="K48" s="41"/>
      <c r="L48" s="42"/>
      <c r="M48" s="40"/>
      <c r="N48" s="40"/>
      <c r="O48" s="40"/>
      <c r="P48" s="17"/>
    </row>
    <row r="49" spans="1:16" ht="33.75" customHeight="1" x14ac:dyDescent="0.25">
      <c r="A49" s="47">
        <v>5</v>
      </c>
      <c r="B49" s="48"/>
      <c r="C49" s="49" t="s">
        <v>97</v>
      </c>
      <c r="D49" s="48" t="s">
        <v>69</v>
      </c>
      <c r="E49" s="72">
        <v>7.5</v>
      </c>
      <c r="F49" s="40"/>
      <c r="G49" s="40"/>
      <c r="H49" s="40"/>
      <c r="I49" s="40"/>
      <c r="J49" s="40"/>
      <c r="K49" s="41"/>
      <c r="L49" s="42"/>
      <c r="M49" s="40"/>
      <c r="N49" s="40"/>
      <c r="O49" s="40"/>
      <c r="P49" s="17"/>
    </row>
    <row r="50" spans="1:16" ht="24.75" customHeight="1" x14ac:dyDescent="0.25">
      <c r="A50" s="47"/>
      <c r="B50" s="48"/>
      <c r="C50" s="49" t="s">
        <v>98</v>
      </c>
      <c r="D50" s="48" t="s">
        <v>83</v>
      </c>
      <c r="E50" s="72">
        <f>E49*0.15</f>
        <v>1.125</v>
      </c>
      <c r="F50" s="40"/>
      <c r="G50" s="40"/>
      <c r="H50" s="40"/>
      <c r="I50" s="40"/>
      <c r="J50" s="40"/>
      <c r="K50" s="41"/>
      <c r="L50" s="42"/>
      <c r="M50" s="40"/>
      <c r="N50" s="40"/>
      <c r="O50" s="40"/>
      <c r="P50" s="17"/>
    </row>
    <row r="51" spans="1:16" ht="26.25" customHeight="1" x14ac:dyDescent="0.25">
      <c r="A51" s="47">
        <v>6</v>
      </c>
      <c r="B51" s="48"/>
      <c r="C51" s="49" t="s">
        <v>99</v>
      </c>
      <c r="D51" s="48" t="s">
        <v>69</v>
      </c>
      <c r="E51" s="72">
        <v>7.5</v>
      </c>
      <c r="F51" s="40"/>
      <c r="G51" s="40"/>
      <c r="H51" s="40"/>
      <c r="I51" s="40"/>
      <c r="J51" s="40"/>
      <c r="K51" s="41"/>
      <c r="L51" s="42"/>
      <c r="M51" s="40"/>
      <c r="N51" s="40"/>
      <c r="O51" s="40"/>
      <c r="P51" s="17"/>
    </row>
    <row r="52" spans="1:16" ht="22.5" customHeight="1" x14ac:dyDescent="0.25">
      <c r="A52" s="47"/>
      <c r="B52" s="48"/>
      <c r="C52" s="49" t="s">
        <v>100</v>
      </c>
      <c r="D52" s="48" t="s">
        <v>83</v>
      </c>
      <c r="E52" s="72">
        <f>E51*0.3</f>
        <v>2.25</v>
      </c>
      <c r="F52" s="40"/>
      <c r="G52" s="40"/>
      <c r="H52" s="40"/>
      <c r="I52" s="40"/>
      <c r="J52" s="40"/>
      <c r="K52" s="41"/>
      <c r="L52" s="42"/>
      <c r="M52" s="40"/>
      <c r="N52" s="40"/>
      <c r="O52" s="40"/>
      <c r="P52" s="17"/>
    </row>
    <row r="53" spans="1:16" ht="15.75" thickBot="1" x14ac:dyDescent="0.3">
      <c r="A53" s="47"/>
      <c r="B53" s="48"/>
      <c r="C53" s="49"/>
      <c r="D53" s="48"/>
      <c r="E53" s="48"/>
      <c r="F53" s="67"/>
      <c r="G53" s="67"/>
      <c r="H53" s="40"/>
      <c r="I53" s="40"/>
      <c r="J53" s="40"/>
      <c r="K53" s="41"/>
      <c r="L53" s="42"/>
      <c r="M53" s="40"/>
      <c r="N53" s="40"/>
      <c r="O53" s="40"/>
      <c r="P53" s="17"/>
    </row>
    <row r="54" spans="1:16" ht="15.75" thickBot="1" x14ac:dyDescent="0.3">
      <c r="A54" s="107" t="s">
        <v>53</v>
      </c>
      <c r="B54" s="108"/>
      <c r="C54" s="108"/>
      <c r="D54" s="108"/>
      <c r="E54" s="108"/>
      <c r="F54" s="108"/>
      <c r="G54" s="108"/>
      <c r="H54" s="108"/>
      <c r="I54" s="108"/>
      <c r="J54" s="108"/>
      <c r="K54" s="126"/>
      <c r="L54" s="34">
        <f>SUM(L15:L53)</f>
        <v>0</v>
      </c>
      <c r="M54" s="34">
        <f>SUM(M15:M53)</f>
        <v>0</v>
      </c>
      <c r="N54" s="34">
        <f>SUM(N15:N53)</f>
        <v>0</v>
      </c>
      <c r="O54" s="34">
        <f>SUM(O15:O53)</f>
        <v>0</v>
      </c>
      <c r="P54" s="35">
        <f>SUM(P15:P53)</f>
        <v>0</v>
      </c>
    </row>
    <row r="55" spans="1:16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45"/>
      <c r="P56" s="46"/>
    </row>
    <row r="57" spans="1:16" x14ac:dyDescent="0.25">
      <c r="A57" s="1"/>
      <c r="B57" s="2" t="s">
        <v>15</v>
      </c>
      <c r="C57" s="9" t="s">
        <v>56</v>
      </c>
      <c r="D57" s="9"/>
      <c r="E57" s="1"/>
      <c r="F57" s="1"/>
      <c r="G57" s="1"/>
      <c r="H57" s="1"/>
      <c r="I57" s="1"/>
      <c r="J57" s="2"/>
      <c r="K57" s="9"/>
      <c r="L57" s="1"/>
      <c r="M57" s="1"/>
      <c r="N57" s="1"/>
      <c r="O57" s="1"/>
      <c r="P57" s="1"/>
    </row>
    <row r="58" spans="1:16" x14ac:dyDescent="0.25">
      <c r="A58" s="1"/>
      <c r="B58" s="2"/>
      <c r="C58" s="60" t="s">
        <v>42</v>
      </c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x14ac:dyDescent="0.25">
      <c r="A59" s="1"/>
      <c r="B59" s="2"/>
      <c r="C59" s="9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x14ac:dyDescent="0.25">
      <c r="A60" s="1"/>
      <c r="B60" s="2" t="s">
        <v>36</v>
      </c>
      <c r="C60" s="9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</sheetData>
  <mergeCells count="10">
    <mergeCell ref="L13:P13"/>
    <mergeCell ref="A54:K54"/>
    <mergeCell ref="A1:P1"/>
    <mergeCell ref="B2:P2"/>
    <mergeCell ref="A13:A14"/>
    <mergeCell ref="B13:B14"/>
    <mergeCell ref="C13:C14"/>
    <mergeCell ref="D13:D14"/>
    <mergeCell ref="E13:E14"/>
    <mergeCell ref="F13:K1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P56"/>
  <sheetViews>
    <sheetView topLeftCell="A28" workbookViewId="0">
      <selection activeCell="F20" sqref="F20:P48"/>
    </sheetView>
  </sheetViews>
  <sheetFormatPr defaultRowHeight="15" x14ac:dyDescent="0.25"/>
  <cols>
    <col min="3" max="3" width="42.42578125" customWidth="1"/>
  </cols>
  <sheetData>
    <row r="2" spans="1:16" ht="19.5" x14ac:dyDescent="0.25">
      <c r="A2" s="127" t="s">
        <v>44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</row>
    <row r="3" spans="1:16" ht="19.5" x14ac:dyDescent="0.25">
      <c r="A3" s="74"/>
      <c r="B3" s="135" t="s">
        <v>45</v>
      </c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</row>
    <row r="4" spans="1:16" ht="25.5" x14ac:dyDescent="0.35">
      <c r="A4" s="1"/>
      <c r="B4" s="1"/>
      <c r="C4" s="1"/>
      <c r="D4" s="1"/>
      <c r="E4" s="1"/>
      <c r="F4" s="1"/>
      <c r="G4" s="1"/>
      <c r="H4" s="1"/>
      <c r="I4" s="1"/>
      <c r="J4" s="56"/>
      <c r="K4" s="56"/>
      <c r="L4" s="56"/>
      <c r="M4" s="56"/>
      <c r="N4" s="56"/>
      <c r="O4" s="56"/>
      <c r="P4" s="56"/>
    </row>
    <row r="5" spans="1:16" x14ac:dyDescent="0.25">
      <c r="A5" s="1"/>
      <c r="B5" s="1"/>
      <c r="C5" s="2" t="s">
        <v>1</v>
      </c>
      <c r="D5" s="9" t="s">
        <v>59</v>
      </c>
      <c r="E5" s="1"/>
      <c r="F5" s="1"/>
      <c r="G5" s="1"/>
      <c r="H5" s="1"/>
      <c r="I5" s="1"/>
      <c r="J5" s="57"/>
      <c r="K5" s="57"/>
      <c r="L5" s="57"/>
      <c r="M5" s="57"/>
      <c r="N5" s="57"/>
      <c r="O5" s="57"/>
      <c r="P5" s="57"/>
    </row>
    <row r="6" spans="1:16" ht="25.5" x14ac:dyDescent="0.35">
      <c r="A6" s="1"/>
      <c r="B6" s="1"/>
      <c r="C6" s="2" t="s">
        <v>0</v>
      </c>
      <c r="D6" s="9" t="s">
        <v>58</v>
      </c>
      <c r="E6" s="1"/>
      <c r="F6" s="1"/>
      <c r="G6" s="1"/>
      <c r="H6" s="1"/>
      <c r="I6" s="1"/>
      <c r="J6" s="56"/>
      <c r="K6" s="56"/>
      <c r="L6" s="56"/>
      <c r="M6" s="56"/>
      <c r="N6" s="56"/>
      <c r="O6" s="56"/>
      <c r="P6" s="56"/>
    </row>
    <row r="7" spans="1:16" x14ac:dyDescent="0.25">
      <c r="A7" s="1"/>
      <c r="B7" s="1"/>
      <c r="C7" s="2" t="s">
        <v>3</v>
      </c>
      <c r="D7" s="9" t="s">
        <v>60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x14ac:dyDescent="0.25">
      <c r="A8" s="1"/>
      <c r="B8" s="1"/>
      <c r="C8" s="2" t="s">
        <v>54</v>
      </c>
      <c r="D8" s="9">
        <v>0</v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1:16" x14ac:dyDescent="0.25">
      <c r="A10" s="1"/>
      <c r="B10" s="1"/>
      <c r="C10" s="9" t="s">
        <v>57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2" t="s">
        <v>34</v>
      </c>
      <c r="O10" s="58"/>
      <c r="P10" s="1" t="s">
        <v>35</v>
      </c>
    </row>
    <row r="11" spans="1:16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16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1:16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5" spans="1:16" ht="15.75" thickBot="1" x14ac:dyDescent="0.3"/>
    <row r="16" spans="1:16" x14ac:dyDescent="0.25">
      <c r="A16" s="128" t="s">
        <v>23</v>
      </c>
      <c r="B16" s="130" t="s">
        <v>24</v>
      </c>
      <c r="C16" s="130" t="s">
        <v>46</v>
      </c>
      <c r="D16" s="132" t="s">
        <v>25</v>
      </c>
      <c r="E16" s="132" t="s">
        <v>26</v>
      </c>
      <c r="F16" s="130" t="s">
        <v>27</v>
      </c>
      <c r="G16" s="130"/>
      <c r="H16" s="130"/>
      <c r="I16" s="130"/>
      <c r="J16" s="130"/>
      <c r="K16" s="130"/>
      <c r="L16" s="130" t="s">
        <v>28</v>
      </c>
      <c r="M16" s="130"/>
      <c r="N16" s="130"/>
      <c r="O16" s="130"/>
      <c r="P16" s="134"/>
    </row>
    <row r="17" spans="1:16" ht="72" x14ac:dyDescent="0.25">
      <c r="A17" s="129"/>
      <c r="B17" s="131"/>
      <c r="C17" s="131"/>
      <c r="D17" s="133"/>
      <c r="E17" s="133"/>
      <c r="F17" s="75" t="s">
        <v>51</v>
      </c>
      <c r="G17" s="75" t="s">
        <v>32</v>
      </c>
      <c r="H17" s="75" t="s">
        <v>39</v>
      </c>
      <c r="I17" s="75" t="s">
        <v>47</v>
      </c>
      <c r="J17" s="75" t="s">
        <v>41</v>
      </c>
      <c r="K17" s="75" t="s">
        <v>48</v>
      </c>
      <c r="L17" s="75" t="s">
        <v>49</v>
      </c>
      <c r="M17" s="75" t="s">
        <v>39</v>
      </c>
      <c r="N17" s="75" t="s">
        <v>47</v>
      </c>
      <c r="O17" s="75" t="s">
        <v>41</v>
      </c>
      <c r="P17" s="66" t="s">
        <v>50</v>
      </c>
    </row>
    <row r="18" spans="1:16" x14ac:dyDescent="0.25">
      <c r="A18" s="47"/>
      <c r="B18" s="48"/>
      <c r="C18" s="49"/>
      <c r="D18" s="48"/>
      <c r="E18" s="48"/>
      <c r="F18" s="67"/>
      <c r="G18" s="67"/>
      <c r="H18" s="67"/>
      <c r="I18" s="67"/>
      <c r="J18" s="67"/>
      <c r="K18" s="68"/>
      <c r="L18" s="69"/>
      <c r="M18" s="67"/>
      <c r="N18" s="67"/>
      <c r="O18" s="67"/>
      <c r="P18" s="39"/>
    </row>
    <row r="19" spans="1:16" x14ac:dyDescent="0.25">
      <c r="A19" s="47"/>
      <c r="B19" s="48"/>
      <c r="C19" s="70" t="s">
        <v>61</v>
      </c>
      <c r="D19" s="48"/>
      <c r="E19" s="48"/>
      <c r="F19" s="67"/>
      <c r="G19" s="67"/>
      <c r="H19" s="67"/>
      <c r="I19" s="67"/>
      <c r="J19" s="67"/>
      <c r="K19" s="68"/>
      <c r="L19" s="69"/>
      <c r="M19" s="67"/>
      <c r="N19" s="67"/>
      <c r="O19" s="67"/>
      <c r="P19" s="39"/>
    </row>
    <row r="20" spans="1:16" ht="30" x14ac:dyDescent="0.25">
      <c r="A20" s="47">
        <v>1</v>
      </c>
      <c r="B20" s="48"/>
      <c r="C20" s="49" t="s">
        <v>93</v>
      </c>
      <c r="D20" s="48" t="s">
        <v>69</v>
      </c>
      <c r="E20" s="72">
        <v>19</v>
      </c>
      <c r="F20" s="40"/>
      <c r="G20" s="40"/>
      <c r="H20" s="40"/>
      <c r="I20" s="40"/>
      <c r="J20" s="40"/>
      <c r="K20" s="41"/>
      <c r="L20" s="42"/>
      <c r="M20" s="40"/>
      <c r="N20" s="40"/>
      <c r="O20" s="40"/>
      <c r="P20" s="17"/>
    </row>
    <row r="21" spans="1:16" x14ac:dyDescent="0.25">
      <c r="A21" s="47"/>
      <c r="B21" s="48"/>
      <c r="C21" s="49"/>
      <c r="D21" s="72"/>
      <c r="E21" s="72"/>
      <c r="F21" s="67"/>
      <c r="G21" s="67"/>
      <c r="H21" s="67"/>
      <c r="I21" s="67"/>
      <c r="J21" s="67"/>
      <c r="K21" s="68"/>
      <c r="L21" s="69"/>
      <c r="M21" s="67"/>
      <c r="N21" s="67"/>
      <c r="O21" s="67"/>
      <c r="P21" s="39"/>
    </row>
    <row r="22" spans="1:16" x14ac:dyDescent="0.25">
      <c r="A22" s="47"/>
      <c r="B22" s="48"/>
      <c r="C22" s="70" t="s">
        <v>62</v>
      </c>
      <c r="D22" s="72"/>
      <c r="E22" s="72"/>
      <c r="F22" s="67"/>
      <c r="G22" s="67"/>
      <c r="H22" s="67"/>
      <c r="I22" s="67"/>
      <c r="J22" s="67"/>
      <c r="K22" s="68"/>
      <c r="L22" s="69"/>
      <c r="M22" s="67"/>
      <c r="N22" s="67"/>
      <c r="O22" s="67"/>
      <c r="P22" s="39"/>
    </row>
    <row r="23" spans="1:16" x14ac:dyDescent="0.25">
      <c r="A23" s="47">
        <v>1</v>
      </c>
      <c r="B23" s="48"/>
      <c r="C23" s="49" t="s">
        <v>88</v>
      </c>
      <c r="D23" s="48" t="s">
        <v>69</v>
      </c>
      <c r="E23" s="72">
        <v>19</v>
      </c>
      <c r="F23" s="40"/>
      <c r="G23" s="40"/>
      <c r="H23" s="40"/>
      <c r="I23" s="40"/>
      <c r="J23" s="40"/>
      <c r="K23" s="41"/>
      <c r="L23" s="42"/>
      <c r="M23" s="40"/>
      <c r="N23" s="40"/>
      <c r="O23" s="40"/>
      <c r="P23" s="17"/>
    </row>
    <row r="24" spans="1:16" x14ac:dyDescent="0.25">
      <c r="A24" s="47"/>
      <c r="B24" s="48"/>
      <c r="C24" s="49" t="s">
        <v>87</v>
      </c>
      <c r="D24" s="48" t="s">
        <v>83</v>
      </c>
      <c r="E24" s="72">
        <f>E23*1.7*4</f>
        <v>129.19999999999999</v>
      </c>
      <c r="F24" s="40"/>
      <c r="G24" s="40"/>
      <c r="H24" s="40"/>
      <c r="I24" s="40"/>
      <c r="J24" s="40"/>
      <c r="K24" s="41"/>
      <c r="L24" s="42"/>
      <c r="M24" s="40"/>
      <c r="N24" s="40"/>
      <c r="O24" s="40"/>
      <c r="P24" s="17"/>
    </row>
    <row r="25" spans="1:16" x14ac:dyDescent="0.25">
      <c r="A25" s="47">
        <v>2</v>
      </c>
      <c r="B25" s="48"/>
      <c r="C25" s="49" t="s">
        <v>92</v>
      </c>
      <c r="D25" s="48" t="s">
        <v>69</v>
      </c>
      <c r="E25" s="72">
        <v>19</v>
      </c>
      <c r="F25" s="40"/>
      <c r="G25" s="40"/>
      <c r="H25" s="40"/>
      <c r="I25" s="40"/>
      <c r="J25" s="40"/>
      <c r="K25" s="41"/>
      <c r="L25" s="42"/>
      <c r="M25" s="40"/>
      <c r="N25" s="40"/>
      <c r="O25" s="40"/>
      <c r="P25" s="17"/>
    </row>
    <row r="26" spans="1:16" ht="30.75" customHeight="1" x14ac:dyDescent="0.25">
      <c r="A26" s="47"/>
      <c r="B26" s="48"/>
      <c r="C26" s="49" t="s">
        <v>90</v>
      </c>
      <c r="D26" s="48" t="s">
        <v>69</v>
      </c>
      <c r="E26" s="72">
        <v>19</v>
      </c>
      <c r="F26" s="40"/>
      <c r="G26" s="40"/>
      <c r="H26" s="40"/>
      <c r="I26" s="40"/>
      <c r="J26" s="40"/>
      <c r="K26" s="41"/>
      <c r="L26" s="42"/>
      <c r="M26" s="40"/>
      <c r="N26" s="40"/>
      <c r="O26" s="40"/>
      <c r="P26" s="17"/>
    </row>
    <row r="27" spans="1:16" x14ac:dyDescent="0.25">
      <c r="A27" s="47"/>
      <c r="B27" s="48"/>
      <c r="C27" s="49" t="s">
        <v>76</v>
      </c>
      <c r="D27" s="48" t="s">
        <v>77</v>
      </c>
      <c r="E27" s="72">
        <f>E25*0.145</f>
        <v>2.7549999999999999</v>
      </c>
      <c r="F27" s="40"/>
      <c r="G27" s="40"/>
      <c r="H27" s="40"/>
      <c r="I27" s="40"/>
      <c r="J27" s="40"/>
      <c r="K27" s="41"/>
      <c r="L27" s="42"/>
      <c r="M27" s="40"/>
      <c r="N27" s="40"/>
      <c r="O27" s="40"/>
      <c r="P27" s="17"/>
    </row>
    <row r="28" spans="1:16" ht="30" customHeight="1" x14ac:dyDescent="0.25">
      <c r="A28" s="47"/>
      <c r="B28" s="48"/>
      <c r="C28" s="49" t="s">
        <v>78</v>
      </c>
      <c r="D28" s="48" t="s">
        <v>77</v>
      </c>
      <c r="E28" s="72">
        <f>E25*0.4</f>
        <v>7.6000000000000005</v>
      </c>
      <c r="F28" s="40"/>
      <c r="G28" s="40"/>
      <c r="H28" s="40"/>
      <c r="I28" s="40"/>
      <c r="J28" s="40"/>
      <c r="K28" s="41"/>
      <c r="L28" s="42"/>
      <c r="M28" s="40"/>
      <c r="N28" s="40"/>
      <c r="O28" s="40"/>
      <c r="P28" s="17"/>
    </row>
    <row r="29" spans="1:16" ht="27.75" customHeight="1" x14ac:dyDescent="0.25">
      <c r="A29" s="47"/>
      <c r="B29" s="48"/>
      <c r="C29" s="49" t="s">
        <v>79</v>
      </c>
      <c r="D29" s="48" t="s">
        <v>80</v>
      </c>
      <c r="E29" s="72">
        <f>E26/2</f>
        <v>9.5</v>
      </c>
      <c r="F29" s="40"/>
      <c r="G29" s="40"/>
      <c r="H29" s="40"/>
      <c r="I29" s="40"/>
      <c r="J29" s="40"/>
      <c r="K29" s="41"/>
      <c r="L29" s="42"/>
      <c r="M29" s="40"/>
      <c r="N29" s="40"/>
      <c r="O29" s="40"/>
      <c r="P29" s="17"/>
    </row>
    <row r="30" spans="1:16" x14ac:dyDescent="0.25">
      <c r="A30" s="47">
        <v>3</v>
      </c>
      <c r="B30" s="48"/>
      <c r="C30" s="49" t="s">
        <v>86</v>
      </c>
      <c r="D30" s="48" t="s">
        <v>80</v>
      </c>
      <c r="E30" s="72">
        <v>21.32</v>
      </c>
      <c r="F30" s="40"/>
      <c r="G30" s="40"/>
      <c r="H30" s="40"/>
      <c r="I30" s="40"/>
      <c r="J30" s="40"/>
      <c r="K30" s="41"/>
      <c r="L30" s="42"/>
      <c r="M30" s="40"/>
      <c r="N30" s="40"/>
      <c r="O30" s="40"/>
      <c r="P30" s="17"/>
    </row>
    <row r="31" spans="1:16" x14ac:dyDescent="0.25">
      <c r="A31" s="47"/>
      <c r="B31" s="48"/>
      <c r="C31" s="49"/>
      <c r="D31" s="48"/>
      <c r="E31" s="72"/>
      <c r="F31" s="67"/>
      <c r="G31" s="67"/>
      <c r="H31" s="40"/>
      <c r="I31" s="40"/>
      <c r="J31" s="40"/>
      <c r="K31" s="41"/>
      <c r="L31" s="42"/>
      <c r="M31" s="40"/>
      <c r="N31" s="40"/>
      <c r="O31" s="40"/>
      <c r="P31" s="17"/>
    </row>
    <row r="32" spans="1:16" x14ac:dyDescent="0.25">
      <c r="A32" s="47"/>
      <c r="B32" s="48"/>
      <c r="C32" s="73" t="s">
        <v>106</v>
      </c>
      <c r="D32" s="48"/>
      <c r="E32" s="48"/>
      <c r="F32" s="67"/>
      <c r="G32" s="67"/>
      <c r="H32" s="67"/>
      <c r="I32" s="67"/>
      <c r="J32" s="67"/>
      <c r="K32" s="68"/>
      <c r="L32" s="69"/>
      <c r="M32" s="67"/>
      <c r="N32" s="67"/>
      <c r="O32" s="67"/>
      <c r="P32" s="39"/>
    </row>
    <row r="33" spans="1:16" x14ac:dyDescent="0.25">
      <c r="A33" s="47">
        <v>1</v>
      </c>
      <c r="B33" s="48"/>
      <c r="C33" s="49" t="s">
        <v>115</v>
      </c>
      <c r="D33" s="48" t="s">
        <v>69</v>
      </c>
      <c r="E33" s="72">
        <v>61.83</v>
      </c>
      <c r="F33" s="40"/>
      <c r="G33" s="40"/>
      <c r="H33" s="40"/>
      <c r="I33" s="40"/>
      <c r="J33" s="40"/>
      <c r="K33" s="41"/>
      <c r="L33" s="42"/>
      <c r="M33" s="40"/>
      <c r="N33" s="40"/>
      <c r="O33" s="40"/>
      <c r="P33" s="17"/>
    </row>
    <row r="34" spans="1:16" ht="45" x14ac:dyDescent="0.25">
      <c r="A34" s="47">
        <v>2</v>
      </c>
      <c r="B34" s="48"/>
      <c r="C34" s="49" t="s">
        <v>135</v>
      </c>
      <c r="D34" s="48" t="s">
        <v>69</v>
      </c>
      <c r="E34" s="72">
        <f>E33*0.15</f>
        <v>9.2744999999999997</v>
      </c>
      <c r="F34" s="40"/>
      <c r="G34" s="40"/>
      <c r="H34" s="40"/>
      <c r="I34" s="40"/>
      <c r="J34" s="40"/>
      <c r="K34" s="41"/>
      <c r="L34" s="42"/>
      <c r="M34" s="40"/>
      <c r="N34" s="40"/>
      <c r="O34" s="40"/>
      <c r="P34" s="17"/>
    </row>
    <row r="35" spans="1:16" ht="23.25" customHeight="1" x14ac:dyDescent="0.25">
      <c r="A35" s="47"/>
      <c r="B35" s="48"/>
      <c r="C35" s="49" t="s">
        <v>96</v>
      </c>
      <c r="D35" s="48" t="s">
        <v>83</v>
      </c>
      <c r="E35" s="72">
        <f>E34*8.5</f>
        <v>78.833249999999992</v>
      </c>
      <c r="F35" s="40"/>
      <c r="G35" s="40"/>
      <c r="H35" s="40"/>
      <c r="I35" s="40"/>
      <c r="J35" s="40"/>
      <c r="K35" s="41"/>
      <c r="L35" s="42"/>
      <c r="M35" s="40"/>
      <c r="N35" s="40"/>
      <c r="O35" s="40"/>
      <c r="P35" s="17"/>
    </row>
    <row r="36" spans="1:16" x14ac:dyDescent="0.25">
      <c r="A36" s="47">
        <v>3</v>
      </c>
      <c r="B36" s="48"/>
      <c r="C36" s="49" t="s">
        <v>107</v>
      </c>
      <c r="D36" s="48" t="s">
        <v>69</v>
      </c>
      <c r="E36" s="72">
        <v>61.83</v>
      </c>
      <c r="F36" s="40"/>
      <c r="G36" s="40"/>
      <c r="H36" s="40"/>
      <c r="I36" s="40"/>
      <c r="J36" s="40"/>
      <c r="K36" s="41"/>
      <c r="L36" s="42"/>
      <c r="M36" s="40"/>
      <c r="N36" s="40"/>
      <c r="O36" s="40"/>
      <c r="P36" s="17"/>
    </row>
    <row r="37" spans="1:16" x14ac:dyDescent="0.25">
      <c r="A37" s="47"/>
      <c r="B37" s="48"/>
      <c r="C37" s="49" t="s">
        <v>76</v>
      </c>
      <c r="D37" s="48" t="s">
        <v>77</v>
      </c>
      <c r="E37" s="72">
        <f>0.2*E36</f>
        <v>12.366</v>
      </c>
      <c r="F37" s="40"/>
      <c r="G37" s="40"/>
      <c r="H37" s="40"/>
      <c r="I37" s="40"/>
      <c r="J37" s="40"/>
      <c r="K37" s="41"/>
      <c r="L37" s="42"/>
      <c r="M37" s="40"/>
      <c r="N37" s="40"/>
      <c r="O37" s="40"/>
      <c r="P37" s="17"/>
    </row>
    <row r="38" spans="1:16" x14ac:dyDescent="0.25">
      <c r="A38" s="47">
        <v>4</v>
      </c>
      <c r="B38" s="48"/>
      <c r="C38" s="49" t="s">
        <v>114</v>
      </c>
      <c r="D38" s="48" t="s">
        <v>69</v>
      </c>
      <c r="E38" s="72">
        <v>61.83</v>
      </c>
      <c r="F38" s="40"/>
      <c r="G38" s="40"/>
      <c r="H38" s="40"/>
      <c r="I38" s="40"/>
      <c r="J38" s="40"/>
      <c r="K38" s="41"/>
      <c r="L38" s="42"/>
      <c r="M38" s="40"/>
      <c r="N38" s="40"/>
      <c r="O38" s="40"/>
      <c r="P38" s="17"/>
    </row>
    <row r="39" spans="1:16" x14ac:dyDescent="0.25">
      <c r="A39" s="47"/>
      <c r="B39" s="48"/>
      <c r="C39" s="49" t="s">
        <v>95</v>
      </c>
      <c r="D39" s="48" t="s">
        <v>83</v>
      </c>
      <c r="E39" s="72">
        <f>1.05*E38</f>
        <v>64.921499999999995</v>
      </c>
      <c r="F39" s="40"/>
      <c r="G39" s="40"/>
      <c r="H39" s="40"/>
      <c r="I39" s="40"/>
      <c r="J39" s="40"/>
      <c r="K39" s="41"/>
      <c r="L39" s="42"/>
      <c r="M39" s="40"/>
      <c r="N39" s="40"/>
      <c r="O39" s="40"/>
      <c r="P39" s="17"/>
    </row>
    <row r="40" spans="1:16" x14ac:dyDescent="0.25">
      <c r="A40" s="47">
        <v>5</v>
      </c>
      <c r="B40" s="48"/>
      <c r="C40" s="49" t="s">
        <v>108</v>
      </c>
      <c r="D40" s="48" t="s">
        <v>69</v>
      </c>
      <c r="E40" s="72">
        <v>61.83</v>
      </c>
      <c r="F40" s="40"/>
      <c r="G40" s="40"/>
      <c r="H40" s="40"/>
      <c r="I40" s="40"/>
      <c r="J40" s="40"/>
      <c r="K40" s="41"/>
      <c r="L40" s="42"/>
      <c r="M40" s="40"/>
      <c r="N40" s="40"/>
      <c r="O40" s="40"/>
      <c r="P40" s="17"/>
    </row>
    <row r="41" spans="1:16" ht="23.25" customHeight="1" x14ac:dyDescent="0.25">
      <c r="A41" s="47"/>
      <c r="B41" s="48"/>
      <c r="C41" s="49" t="s">
        <v>98</v>
      </c>
      <c r="D41" s="48" t="s">
        <v>83</v>
      </c>
      <c r="E41" s="72">
        <f>E40*0.15</f>
        <v>9.2744999999999997</v>
      </c>
      <c r="F41" s="40"/>
      <c r="G41" s="40"/>
      <c r="H41" s="40"/>
      <c r="I41" s="40"/>
      <c r="J41" s="40"/>
      <c r="K41" s="41"/>
      <c r="L41" s="42"/>
      <c r="M41" s="40"/>
      <c r="N41" s="40"/>
      <c r="O41" s="40"/>
      <c r="P41" s="17"/>
    </row>
    <row r="42" spans="1:16" x14ac:dyDescent="0.25">
      <c r="A42" s="47">
        <v>6</v>
      </c>
      <c r="B42" s="48"/>
      <c r="C42" s="49" t="s">
        <v>109</v>
      </c>
      <c r="D42" s="48" t="s">
        <v>69</v>
      </c>
      <c r="E42" s="72">
        <v>61.83</v>
      </c>
      <c r="F42" s="40"/>
      <c r="G42" s="40"/>
      <c r="H42" s="40"/>
      <c r="I42" s="40"/>
      <c r="J42" s="40"/>
      <c r="K42" s="41"/>
      <c r="L42" s="42"/>
      <c r="M42" s="40"/>
      <c r="N42" s="40"/>
      <c r="O42" s="40"/>
      <c r="P42" s="17"/>
    </row>
    <row r="43" spans="1:16" ht="22.5" customHeight="1" x14ac:dyDescent="0.25">
      <c r="A43" s="47"/>
      <c r="B43" s="48"/>
      <c r="C43" s="49" t="s">
        <v>100</v>
      </c>
      <c r="D43" s="48" t="s">
        <v>83</v>
      </c>
      <c r="E43" s="72">
        <f>E42*0.3</f>
        <v>18.548999999999999</v>
      </c>
      <c r="F43" s="40"/>
      <c r="G43" s="40"/>
      <c r="H43" s="40"/>
      <c r="I43" s="40"/>
      <c r="J43" s="40"/>
      <c r="K43" s="41"/>
      <c r="L43" s="42"/>
      <c r="M43" s="40"/>
      <c r="N43" s="40"/>
      <c r="O43" s="40"/>
      <c r="P43" s="17"/>
    </row>
    <row r="44" spans="1:16" x14ac:dyDescent="0.25">
      <c r="A44" s="47"/>
      <c r="B44" s="48"/>
      <c r="C44" s="70" t="s">
        <v>64</v>
      </c>
      <c r="D44" s="48"/>
      <c r="E44" s="72"/>
      <c r="F44" s="67"/>
      <c r="G44" s="67"/>
      <c r="H44" s="67"/>
      <c r="I44" s="67"/>
      <c r="J44" s="67"/>
      <c r="K44" s="68"/>
      <c r="L44" s="69"/>
      <c r="M44" s="67"/>
      <c r="N44" s="67"/>
      <c r="O44" s="67"/>
      <c r="P44" s="39"/>
    </row>
    <row r="45" spans="1:16" x14ac:dyDescent="0.25">
      <c r="A45" s="47">
        <v>1</v>
      </c>
      <c r="B45" s="48"/>
      <c r="C45" s="49" t="s">
        <v>101</v>
      </c>
      <c r="D45" s="48" t="s">
        <v>69</v>
      </c>
      <c r="E45" s="72">
        <v>19</v>
      </c>
      <c r="F45" s="40"/>
      <c r="G45" s="40"/>
      <c r="H45" s="40"/>
      <c r="I45" s="40"/>
      <c r="J45" s="40"/>
      <c r="K45" s="41"/>
      <c r="L45" s="42"/>
      <c r="M45" s="40"/>
      <c r="N45" s="40"/>
      <c r="O45" s="40"/>
      <c r="P45" s="17"/>
    </row>
    <row r="46" spans="1:16" ht="27" customHeight="1" x14ac:dyDescent="0.25">
      <c r="A46" s="47"/>
      <c r="B46" s="48"/>
      <c r="C46" s="49" t="s">
        <v>102</v>
      </c>
      <c r="D46" s="48" t="s">
        <v>69</v>
      </c>
      <c r="E46" s="72">
        <f>E45*1.05</f>
        <v>19.95</v>
      </c>
      <c r="F46" s="40"/>
      <c r="G46" s="40"/>
      <c r="H46" s="40"/>
      <c r="I46" s="40"/>
      <c r="J46" s="40"/>
      <c r="K46" s="41"/>
      <c r="L46" s="42"/>
      <c r="M46" s="40"/>
      <c r="N46" s="40"/>
      <c r="O46" s="40"/>
      <c r="P46" s="17"/>
    </row>
    <row r="47" spans="1:16" ht="48" customHeight="1" x14ac:dyDescent="0.25">
      <c r="A47" s="47"/>
      <c r="B47" s="48"/>
      <c r="C47" s="49" t="s">
        <v>105</v>
      </c>
      <c r="D47" s="48" t="s">
        <v>69</v>
      </c>
      <c r="E47" s="72">
        <f>E45*1.05</f>
        <v>19.95</v>
      </c>
      <c r="F47" s="40"/>
      <c r="G47" s="40"/>
      <c r="H47" s="40"/>
      <c r="I47" s="40"/>
      <c r="J47" s="40"/>
      <c r="K47" s="41"/>
      <c r="L47" s="42"/>
      <c r="M47" s="40"/>
      <c r="N47" s="40"/>
      <c r="O47" s="40"/>
      <c r="P47" s="17"/>
    </row>
    <row r="48" spans="1:16" ht="15.75" thickBot="1" x14ac:dyDescent="0.3">
      <c r="A48" s="47"/>
      <c r="B48" s="48"/>
      <c r="C48" s="49"/>
      <c r="D48" s="48"/>
      <c r="E48" s="48"/>
      <c r="F48" s="67"/>
      <c r="G48" s="67"/>
      <c r="H48" s="40"/>
      <c r="I48" s="40"/>
      <c r="J48" s="40"/>
      <c r="K48" s="41"/>
      <c r="L48" s="42"/>
      <c r="M48" s="40"/>
      <c r="N48" s="40"/>
      <c r="O48" s="40"/>
      <c r="P48" s="17"/>
    </row>
    <row r="49" spans="1:16" ht="15.75" thickBot="1" x14ac:dyDescent="0.3">
      <c r="A49" s="107" t="s">
        <v>53</v>
      </c>
      <c r="B49" s="108"/>
      <c r="C49" s="108"/>
      <c r="D49" s="108"/>
      <c r="E49" s="108"/>
      <c r="F49" s="108"/>
      <c r="G49" s="108"/>
      <c r="H49" s="108"/>
      <c r="I49" s="108"/>
      <c r="J49" s="108"/>
      <c r="K49" s="126"/>
      <c r="L49" s="34">
        <f>SUM(L18:L48)</f>
        <v>0</v>
      </c>
      <c r="M49" s="34">
        <f>SUM(M18:M48)</f>
        <v>0</v>
      </c>
      <c r="N49" s="34">
        <f>SUM(N18:N48)</f>
        <v>0</v>
      </c>
      <c r="O49" s="34">
        <f>SUM(O18:O48)</f>
        <v>0</v>
      </c>
      <c r="P49" s="35">
        <f>SUM(P18:P48)</f>
        <v>0</v>
      </c>
    </row>
    <row r="50" spans="1:16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45"/>
      <c r="P51" s="46"/>
    </row>
    <row r="52" spans="1:16" x14ac:dyDescent="0.25">
      <c r="A52" s="1"/>
      <c r="B52" s="2" t="s">
        <v>15</v>
      </c>
      <c r="C52" s="9" t="s">
        <v>56</v>
      </c>
      <c r="D52" s="9"/>
      <c r="E52" s="1"/>
      <c r="F52" s="1"/>
      <c r="G52" s="1"/>
      <c r="H52" s="1"/>
      <c r="I52" s="1"/>
      <c r="J52" s="2"/>
      <c r="K52" s="9"/>
      <c r="L52" s="1"/>
      <c r="M52" s="1"/>
      <c r="N52" s="1"/>
      <c r="O52" s="1"/>
      <c r="P52" s="1"/>
    </row>
    <row r="53" spans="1:16" x14ac:dyDescent="0.25">
      <c r="A53" s="1"/>
      <c r="B53" s="2"/>
      <c r="C53" s="60" t="s">
        <v>42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x14ac:dyDescent="0.25">
      <c r="A54" s="1"/>
      <c r="B54" s="2"/>
      <c r="C54" s="9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x14ac:dyDescent="0.25">
      <c r="A55" s="1"/>
      <c r="B55" s="2" t="s">
        <v>36</v>
      </c>
      <c r="C55" s="9">
        <v>0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</sheetData>
  <mergeCells count="10">
    <mergeCell ref="L16:P16"/>
    <mergeCell ref="A49:K49"/>
    <mergeCell ref="A2:P2"/>
    <mergeCell ref="B3:P3"/>
    <mergeCell ref="A16:A17"/>
    <mergeCell ref="B16:B17"/>
    <mergeCell ref="C16:C17"/>
    <mergeCell ref="D16:D17"/>
    <mergeCell ref="E16:E17"/>
    <mergeCell ref="F16:K1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P56"/>
  <sheetViews>
    <sheetView workbookViewId="0">
      <selection activeCell="F19" sqref="F19:P48"/>
    </sheetView>
  </sheetViews>
  <sheetFormatPr defaultRowHeight="15" x14ac:dyDescent="0.25"/>
  <cols>
    <col min="3" max="3" width="33.85546875" customWidth="1"/>
  </cols>
  <sheetData>
    <row r="2" spans="1:16" ht="19.5" x14ac:dyDescent="0.25">
      <c r="A2" s="127" t="s">
        <v>44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</row>
    <row r="3" spans="1:16" ht="19.5" x14ac:dyDescent="0.25">
      <c r="A3" s="74"/>
      <c r="B3" s="135" t="s">
        <v>45</v>
      </c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</row>
    <row r="4" spans="1:16" ht="25.5" x14ac:dyDescent="0.35">
      <c r="A4" s="1"/>
      <c r="B4" s="1"/>
      <c r="C4" s="1"/>
      <c r="D4" s="1"/>
      <c r="E4" s="1"/>
      <c r="F4" s="1"/>
      <c r="G4" s="1"/>
      <c r="H4" s="1"/>
      <c r="I4" s="1"/>
      <c r="J4" s="56"/>
      <c r="K4" s="56"/>
      <c r="L4" s="56"/>
      <c r="M4" s="56"/>
      <c r="N4" s="56"/>
      <c r="O4" s="56"/>
      <c r="P4" s="56"/>
    </row>
    <row r="5" spans="1:16" x14ac:dyDescent="0.25">
      <c r="A5" s="1"/>
      <c r="B5" s="1"/>
      <c r="C5" s="2" t="s">
        <v>1</v>
      </c>
      <c r="D5" s="9" t="s">
        <v>59</v>
      </c>
      <c r="E5" s="1"/>
      <c r="F5" s="1"/>
      <c r="G5" s="1"/>
      <c r="H5" s="1"/>
      <c r="I5" s="1"/>
      <c r="J5" s="57"/>
      <c r="K5" s="57"/>
      <c r="L5" s="57"/>
      <c r="M5" s="57"/>
      <c r="N5" s="57"/>
      <c r="O5" s="57"/>
      <c r="P5" s="57"/>
    </row>
    <row r="6" spans="1:16" ht="25.5" x14ac:dyDescent="0.35">
      <c r="A6" s="1"/>
      <c r="B6" s="1"/>
      <c r="C6" s="2" t="s">
        <v>0</v>
      </c>
      <c r="D6" s="9" t="s">
        <v>58</v>
      </c>
      <c r="E6" s="1"/>
      <c r="F6" s="1"/>
      <c r="G6" s="1"/>
      <c r="H6" s="1"/>
      <c r="I6" s="1"/>
      <c r="J6" s="56"/>
      <c r="K6" s="56"/>
      <c r="L6" s="56"/>
      <c r="M6" s="56"/>
      <c r="N6" s="56"/>
      <c r="O6" s="56"/>
      <c r="P6" s="56"/>
    </row>
    <row r="7" spans="1:16" x14ac:dyDescent="0.25">
      <c r="A7" s="1"/>
      <c r="B7" s="1"/>
      <c r="C7" s="2" t="s">
        <v>3</v>
      </c>
      <c r="D7" s="9" t="s">
        <v>60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x14ac:dyDescent="0.25">
      <c r="A8" s="1"/>
      <c r="B8" s="1"/>
      <c r="C8" s="2" t="s">
        <v>54</v>
      </c>
      <c r="D8" s="9">
        <v>0</v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1:16" x14ac:dyDescent="0.25">
      <c r="A10" s="1"/>
      <c r="B10" s="1"/>
      <c r="C10" s="9" t="s">
        <v>57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2" t="s">
        <v>34</v>
      </c>
      <c r="O10" s="58"/>
      <c r="P10" s="1" t="s">
        <v>35</v>
      </c>
    </row>
    <row r="11" spans="1:16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16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1:16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5" spans="1:16" ht="15.75" thickBot="1" x14ac:dyDescent="0.3"/>
    <row r="16" spans="1:16" x14ac:dyDescent="0.25">
      <c r="A16" s="128" t="s">
        <v>23</v>
      </c>
      <c r="B16" s="130" t="s">
        <v>24</v>
      </c>
      <c r="C16" s="130" t="s">
        <v>46</v>
      </c>
      <c r="D16" s="132" t="s">
        <v>25</v>
      </c>
      <c r="E16" s="132" t="s">
        <v>26</v>
      </c>
      <c r="F16" s="130" t="s">
        <v>27</v>
      </c>
      <c r="G16" s="130"/>
      <c r="H16" s="130"/>
      <c r="I16" s="130"/>
      <c r="J16" s="130"/>
      <c r="K16" s="130"/>
      <c r="L16" s="130" t="s">
        <v>28</v>
      </c>
      <c r="M16" s="130"/>
      <c r="N16" s="130"/>
      <c r="O16" s="130"/>
      <c r="P16" s="134"/>
    </row>
    <row r="17" spans="1:16" ht="72" x14ac:dyDescent="0.25">
      <c r="A17" s="129"/>
      <c r="B17" s="131"/>
      <c r="C17" s="131"/>
      <c r="D17" s="133"/>
      <c r="E17" s="133"/>
      <c r="F17" s="75" t="s">
        <v>51</v>
      </c>
      <c r="G17" s="75" t="s">
        <v>32</v>
      </c>
      <c r="H17" s="75" t="s">
        <v>39</v>
      </c>
      <c r="I17" s="75" t="s">
        <v>47</v>
      </c>
      <c r="J17" s="75" t="s">
        <v>41</v>
      </c>
      <c r="K17" s="75" t="s">
        <v>48</v>
      </c>
      <c r="L17" s="75" t="s">
        <v>49</v>
      </c>
      <c r="M17" s="75" t="s">
        <v>39</v>
      </c>
      <c r="N17" s="75" t="s">
        <v>47</v>
      </c>
      <c r="O17" s="75" t="s">
        <v>41</v>
      </c>
      <c r="P17" s="66" t="s">
        <v>50</v>
      </c>
    </row>
    <row r="18" spans="1:16" x14ac:dyDescent="0.25">
      <c r="A18" s="47"/>
      <c r="B18" s="48"/>
      <c r="C18" s="49"/>
      <c r="D18" s="48"/>
      <c r="E18" s="48"/>
      <c r="F18" s="67"/>
      <c r="G18" s="67"/>
      <c r="H18" s="67"/>
      <c r="I18" s="67"/>
      <c r="J18" s="67"/>
      <c r="K18" s="68"/>
      <c r="L18" s="69"/>
      <c r="M18" s="67"/>
      <c r="N18" s="67"/>
      <c r="O18" s="67"/>
      <c r="P18" s="39"/>
    </row>
    <row r="19" spans="1:16" x14ac:dyDescent="0.25">
      <c r="A19" s="47"/>
      <c r="B19" s="48"/>
      <c r="C19" s="70" t="s">
        <v>61</v>
      </c>
      <c r="D19" s="48"/>
      <c r="E19" s="48"/>
      <c r="F19" s="67"/>
      <c r="G19" s="67"/>
      <c r="H19" s="67"/>
      <c r="I19" s="67"/>
      <c r="J19" s="67"/>
      <c r="K19" s="68"/>
      <c r="L19" s="69"/>
      <c r="M19" s="67"/>
      <c r="N19" s="67"/>
      <c r="O19" s="67"/>
      <c r="P19" s="39"/>
    </row>
    <row r="20" spans="1:16" ht="30" x14ac:dyDescent="0.25">
      <c r="A20" s="47">
        <v>1</v>
      </c>
      <c r="B20" s="48"/>
      <c r="C20" s="49" t="s">
        <v>93</v>
      </c>
      <c r="D20" s="48" t="s">
        <v>69</v>
      </c>
      <c r="E20" s="72">
        <v>34.9</v>
      </c>
      <c r="F20" s="40"/>
      <c r="G20" s="40"/>
      <c r="H20" s="40"/>
      <c r="I20" s="40"/>
      <c r="J20" s="40"/>
      <c r="K20" s="41"/>
      <c r="L20" s="42"/>
      <c r="M20" s="40"/>
      <c r="N20" s="40"/>
      <c r="O20" s="40"/>
      <c r="P20" s="17"/>
    </row>
    <row r="21" spans="1:16" x14ac:dyDescent="0.25">
      <c r="A21" s="47"/>
      <c r="B21" s="48"/>
      <c r="C21" s="49"/>
      <c r="D21" s="72"/>
      <c r="E21" s="72"/>
      <c r="F21" s="67"/>
      <c r="G21" s="67"/>
      <c r="H21" s="67"/>
      <c r="I21" s="67"/>
      <c r="J21" s="67"/>
      <c r="K21" s="68"/>
      <c r="L21" s="69"/>
      <c r="M21" s="67"/>
      <c r="N21" s="67"/>
      <c r="O21" s="67"/>
      <c r="P21" s="39"/>
    </row>
    <row r="22" spans="1:16" x14ac:dyDescent="0.25">
      <c r="A22" s="47"/>
      <c r="B22" s="48"/>
      <c r="C22" s="70" t="s">
        <v>62</v>
      </c>
      <c r="D22" s="72"/>
      <c r="E22" s="72"/>
      <c r="F22" s="67"/>
      <c r="G22" s="67"/>
      <c r="H22" s="67"/>
      <c r="I22" s="67"/>
      <c r="J22" s="67"/>
      <c r="K22" s="68"/>
      <c r="L22" s="69"/>
      <c r="M22" s="67"/>
      <c r="N22" s="67"/>
      <c r="O22" s="67"/>
      <c r="P22" s="39"/>
    </row>
    <row r="23" spans="1:16" ht="30" x14ac:dyDescent="0.25">
      <c r="A23" s="47">
        <v>1</v>
      </c>
      <c r="B23" s="48"/>
      <c r="C23" s="49" t="s">
        <v>88</v>
      </c>
      <c r="D23" s="48" t="s">
        <v>69</v>
      </c>
      <c r="E23" s="72">
        <v>34.9</v>
      </c>
      <c r="F23" s="40"/>
      <c r="G23" s="40"/>
      <c r="H23" s="40"/>
      <c r="I23" s="40"/>
      <c r="J23" s="40"/>
      <c r="K23" s="41"/>
      <c r="L23" s="42"/>
      <c r="M23" s="40"/>
      <c r="N23" s="40"/>
      <c r="O23" s="40"/>
      <c r="P23" s="17"/>
    </row>
    <row r="24" spans="1:16" ht="21.75" customHeight="1" x14ac:dyDescent="0.25">
      <c r="A24" s="47"/>
      <c r="B24" s="48"/>
      <c r="C24" s="49" t="s">
        <v>87</v>
      </c>
      <c r="D24" s="48" t="s">
        <v>83</v>
      </c>
      <c r="E24" s="72">
        <f>E23*1.7*4</f>
        <v>237.32</v>
      </c>
      <c r="F24" s="40"/>
      <c r="G24" s="40"/>
      <c r="H24" s="40"/>
      <c r="I24" s="40"/>
      <c r="J24" s="40"/>
      <c r="K24" s="41"/>
      <c r="L24" s="42"/>
      <c r="M24" s="40"/>
      <c r="N24" s="40"/>
      <c r="O24" s="40"/>
      <c r="P24" s="17"/>
    </row>
    <row r="25" spans="1:16" ht="30" x14ac:dyDescent="0.25">
      <c r="A25" s="47">
        <v>2</v>
      </c>
      <c r="B25" s="48"/>
      <c r="C25" s="49" t="s">
        <v>92</v>
      </c>
      <c r="D25" s="48" t="s">
        <v>69</v>
      </c>
      <c r="E25" s="72">
        <v>34.9</v>
      </c>
      <c r="F25" s="40"/>
      <c r="G25" s="40"/>
      <c r="H25" s="40"/>
      <c r="I25" s="40"/>
      <c r="J25" s="40"/>
      <c r="K25" s="41"/>
      <c r="L25" s="42"/>
      <c r="M25" s="40"/>
      <c r="N25" s="40"/>
      <c r="O25" s="40"/>
      <c r="P25" s="17"/>
    </row>
    <row r="26" spans="1:16" ht="31.5" customHeight="1" x14ac:dyDescent="0.25">
      <c r="A26" s="47"/>
      <c r="B26" s="48"/>
      <c r="C26" s="49" t="s">
        <v>90</v>
      </c>
      <c r="D26" s="48" t="s">
        <v>69</v>
      </c>
      <c r="E26" s="72">
        <f>E25*1.1</f>
        <v>38.39</v>
      </c>
      <c r="F26" s="40"/>
      <c r="G26" s="40"/>
      <c r="H26" s="40"/>
      <c r="I26" s="40"/>
      <c r="J26" s="40"/>
      <c r="K26" s="41"/>
      <c r="L26" s="42"/>
      <c r="M26" s="40"/>
      <c r="N26" s="40"/>
      <c r="O26" s="40"/>
      <c r="P26" s="17"/>
    </row>
    <row r="27" spans="1:16" x14ac:dyDescent="0.25">
      <c r="A27" s="47"/>
      <c r="B27" s="48"/>
      <c r="C27" s="49" t="s">
        <v>76</v>
      </c>
      <c r="D27" s="48" t="s">
        <v>77</v>
      </c>
      <c r="E27" s="72">
        <f>E25*0.145</f>
        <v>5.0604999999999993</v>
      </c>
      <c r="F27" s="40"/>
      <c r="G27" s="40"/>
      <c r="H27" s="40"/>
      <c r="I27" s="40"/>
      <c r="J27" s="40"/>
      <c r="K27" s="41"/>
      <c r="L27" s="42"/>
      <c r="M27" s="40"/>
      <c r="N27" s="40"/>
      <c r="O27" s="40"/>
      <c r="P27" s="17"/>
    </row>
    <row r="28" spans="1:16" ht="25.5" customHeight="1" x14ac:dyDescent="0.25">
      <c r="A28" s="47"/>
      <c r="B28" s="48"/>
      <c r="C28" s="49" t="s">
        <v>78</v>
      </c>
      <c r="D28" s="48" t="s">
        <v>77</v>
      </c>
      <c r="E28" s="72">
        <f>E25*0.4</f>
        <v>13.96</v>
      </c>
      <c r="F28" s="40"/>
      <c r="G28" s="40"/>
      <c r="H28" s="40"/>
      <c r="I28" s="40"/>
      <c r="J28" s="40"/>
      <c r="K28" s="41"/>
      <c r="L28" s="42"/>
      <c r="M28" s="40"/>
      <c r="N28" s="40"/>
      <c r="O28" s="40"/>
      <c r="P28" s="17"/>
    </row>
    <row r="29" spans="1:16" ht="18.75" customHeight="1" x14ac:dyDescent="0.25">
      <c r="A29" s="47"/>
      <c r="B29" s="48"/>
      <c r="C29" s="49" t="s">
        <v>79</v>
      </c>
      <c r="D29" s="48" t="s">
        <v>80</v>
      </c>
      <c r="E29" s="72">
        <f>E26/2</f>
        <v>19.195</v>
      </c>
      <c r="F29" s="40"/>
      <c r="G29" s="40"/>
      <c r="H29" s="40"/>
      <c r="I29" s="40"/>
      <c r="J29" s="40"/>
      <c r="K29" s="41"/>
      <c r="L29" s="42"/>
      <c r="M29" s="40"/>
      <c r="N29" s="40"/>
      <c r="O29" s="40"/>
      <c r="P29" s="17"/>
    </row>
    <row r="30" spans="1:16" x14ac:dyDescent="0.25">
      <c r="A30" s="47">
        <v>3</v>
      </c>
      <c r="B30" s="48"/>
      <c r="C30" s="49" t="s">
        <v>86</v>
      </c>
      <c r="D30" s="48" t="s">
        <v>80</v>
      </c>
      <c r="E30" s="72">
        <v>23.68</v>
      </c>
      <c r="F30" s="40"/>
      <c r="G30" s="40"/>
      <c r="H30" s="40"/>
      <c r="I30" s="40"/>
      <c r="J30" s="40"/>
      <c r="K30" s="41"/>
      <c r="L30" s="42"/>
      <c r="M30" s="40"/>
      <c r="N30" s="40"/>
      <c r="O30" s="40"/>
      <c r="P30" s="17"/>
    </row>
    <row r="31" spans="1:16" x14ac:dyDescent="0.25">
      <c r="A31" s="47"/>
      <c r="B31" s="48"/>
      <c r="C31" s="49"/>
      <c r="D31" s="48"/>
      <c r="E31" s="72"/>
      <c r="F31" s="67"/>
      <c r="G31" s="67"/>
      <c r="H31" s="40"/>
      <c r="I31" s="40"/>
      <c r="J31" s="40"/>
      <c r="K31" s="41"/>
      <c r="L31" s="42"/>
      <c r="M31" s="40"/>
      <c r="N31" s="40"/>
      <c r="O31" s="40"/>
      <c r="P31" s="17"/>
    </row>
    <row r="32" spans="1:16" x14ac:dyDescent="0.25">
      <c r="A32" s="47"/>
      <c r="B32" s="48"/>
      <c r="C32" s="73" t="s">
        <v>106</v>
      </c>
      <c r="D32" s="48"/>
      <c r="E32" s="48"/>
      <c r="F32" s="67"/>
      <c r="G32" s="67"/>
      <c r="H32" s="67"/>
      <c r="I32" s="67"/>
      <c r="J32" s="67"/>
      <c r="K32" s="68"/>
      <c r="L32" s="69"/>
      <c r="M32" s="67"/>
      <c r="N32" s="67"/>
      <c r="O32" s="67"/>
      <c r="P32" s="39"/>
    </row>
    <row r="33" spans="1:16" x14ac:dyDescent="0.25">
      <c r="A33" s="47">
        <v>1</v>
      </c>
      <c r="B33" s="48"/>
      <c r="C33" s="49" t="s">
        <v>115</v>
      </c>
      <c r="D33" s="48" t="s">
        <v>69</v>
      </c>
      <c r="E33" s="72">
        <v>68.67</v>
      </c>
      <c r="F33" s="40"/>
      <c r="G33" s="40"/>
      <c r="H33" s="40"/>
      <c r="I33" s="40"/>
      <c r="J33" s="40"/>
      <c r="K33" s="41"/>
      <c r="L33" s="42"/>
      <c r="M33" s="40"/>
      <c r="N33" s="40"/>
      <c r="O33" s="40"/>
      <c r="P33" s="17"/>
    </row>
    <row r="34" spans="1:16" ht="45" x14ac:dyDescent="0.25">
      <c r="A34" s="47">
        <v>2</v>
      </c>
      <c r="B34" s="48"/>
      <c r="C34" s="49" t="s">
        <v>135</v>
      </c>
      <c r="D34" s="48" t="s">
        <v>69</v>
      </c>
      <c r="E34" s="72">
        <f>E33*0.15</f>
        <v>10.3005</v>
      </c>
      <c r="F34" s="40"/>
      <c r="G34" s="40"/>
      <c r="H34" s="40"/>
      <c r="I34" s="40"/>
      <c r="J34" s="40"/>
      <c r="K34" s="41"/>
      <c r="L34" s="42"/>
      <c r="M34" s="40"/>
      <c r="N34" s="40"/>
      <c r="O34" s="40"/>
      <c r="P34" s="17"/>
    </row>
    <row r="35" spans="1:16" ht="25.5" customHeight="1" x14ac:dyDescent="0.25">
      <c r="A35" s="47"/>
      <c r="B35" s="48"/>
      <c r="C35" s="49" t="s">
        <v>96</v>
      </c>
      <c r="D35" s="48" t="s">
        <v>83</v>
      </c>
      <c r="E35" s="72">
        <f>E34*8.5</f>
        <v>87.554249999999996</v>
      </c>
      <c r="F35" s="40"/>
      <c r="G35" s="40"/>
      <c r="H35" s="40"/>
      <c r="I35" s="40"/>
      <c r="J35" s="40"/>
      <c r="K35" s="41"/>
      <c r="L35" s="42"/>
      <c r="M35" s="40"/>
      <c r="N35" s="40"/>
      <c r="O35" s="40"/>
      <c r="P35" s="17"/>
    </row>
    <row r="36" spans="1:16" x14ac:dyDescent="0.25">
      <c r="A36" s="47">
        <v>3</v>
      </c>
      <c r="B36" s="48"/>
      <c r="C36" s="49" t="s">
        <v>107</v>
      </c>
      <c r="D36" s="48" t="s">
        <v>69</v>
      </c>
      <c r="E36" s="72">
        <v>68.67</v>
      </c>
      <c r="F36" s="40"/>
      <c r="G36" s="40"/>
      <c r="H36" s="40"/>
      <c r="I36" s="40"/>
      <c r="J36" s="40"/>
      <c r="K36" s="41"/>
      <c r="L36" s="42"/>
      <c r="M36" s="40"/>
      <c r="N36" s="40"/>
      <c r="O36" s="40"/>
      <c r="P36" s="17"/>
    </row>
    <row r="37" spans="1:16" x14ac:dyDescent="0.25">
      <c r="A37" s="47"/>
      <c r="B37" s="48"/>
      <c r="C37" s="49" t="s">
        <v>76</v>
      </c>
      <c r="D37" s="48" t="s">
        <v>77</v>
      </c>
      <c r="E37" s="72">
        <f>0.2*E36</f>
        <v>13.734000000000002</v>
      </c>
      <c r="F37" s="40"/>
      <c r="G37" s="40"/>
      <c r="H37" s="40"/>
      <c r="I37" s="40"/>
      <c r="J37" s="40"/>
      <c r="K37" s="41"/>
      <c r="L37" s="42"/>
      <c r="M37" s="40"/>
      <c r="N37" s="40"/>
      <c r="O37" s="40"/>
      <c r="P37" s="17"/>
    </row>
    <row r="38" spans="1:16" x14ac:dyDescent="0.25">
      <c r="A38" s="47">
        <v>4</v>
      </c>
      <c r="B38" s="48"/>
      <c r="C38" s="49" t="s">
        <v>114</v>
      </c>
      <c r="D38" s="48" t="s">
        <v>69</v>
      </c>
      <c r="E38" s="72">
        <v>68.67</v>
      </c>
      <c r="F38" s="40"/>
      <c r="G38" s="40"/>
      <c r="H38" s="40"/>
      <c r="I38" s="40"/>
      <c r="J38" s="40"/>
      <c r="K38" s="41"/>
      <c r="L38" s="42"/>
      <c r="M38" s="40"/>
      <c r="N38" s="40"/>
      <c r="O38" s="40"/>
      <c r="P38" s="17"/>
    </row>
    <row r="39" spans="1:16" x14ac:dyDescent="0.25">
      <c r="A39" s="47"/>
      <c r="B39" s="48"/>
      <c r="C39" s="49" t="s">
        <v>95</v>
      </c>
      <c r="D39" s="48" t="s">
        <v>83</v>
      </c>
      <c r="E39" s="72">
        <f>1.05*E38</f>
        <v>72.103500000000011</v>
      </c>
      <c r="F39" s="40"/>
      <c r="G39" s="40"/>
      <c r="H39" s="40"/>
      <c r="I39" s="40"/>
      <c r="J39" s="40"/>
      <c r="K39" s="41"/>
      <c r="L39" s="42"/>
      <c r="M39" s="40"/>
      <c r="N39" s="40"/>
      <c r="O39" s="40"/>
      <c r="P39" s="17"/>
    </row>
    <row r="40" spans="1:16" x14ac:dyDescent="0.25">
      <c r="A40" s="47">
        <v>5</v>
      </c>
      <c r="B40" s="48"/>
      <c r="C40" s="49" t="s">
        <v>108</v>
      </c>
      <c r="D40" s="48" t="s">
        <v>69</v>
      </c>
      <c r="E40" s="72">
        <v>68.67</v>
      </c>
      <c r="F40" s="40"/>
      <c r="G40" s="40"/>
      <c r="H40" s="40"/>
      <c r="I40" s="40"/>
      <c r="J40" s="40"/>
      <c r="K40" s="41"/>
      <c r="L40" s="42"/>
      <c r="M40" s="40"/>
      <c r="N40" s="40"/>
      <c r="O40" s="40"/>
      <c r="P40" s="17"/>
    </row>
    <row r="41" spans="1:16" x14ac:dyDescent="0.25">
      <c r="A41" s="47"/>
      <c r="B41" s="48"/>
      <c r="C41" s="49" t="s">
        <v>98</v>
      </c>
      <c r="D41" s="48" t="s">
        <v>83</v>
      </c>
      <c r="E41" s="72">
        <f>E40*0.15</f>
        <v>10.3005</v>
      </c>
      <c r="F41" s="40"/>
      <c r="G41" s="40"/>
      <c r="H41" s="40"/>
      <c r="I41" s="40"/>
      <c r="J41" s="40"/>
      <c r="K41" s="41"/>
      <c r="L41" s="42"/>
      <c r="M41" s="40"/>
      <c r="N41" s="40"/>
      <c r="O41" s="40"/>
      <c r="P41" s="17"/>
    </row>
    <row r="42" spans="1:16" x14ac:dyDescent="0.25">
      <c r="A42" s="47">
        <v>6</v>
      </c>
      <c r="B42" s="48"/>
      <c r="C42" s="49" t="s">
        <v>109</v>
      </c>
      <c r="D42" s="48" t="s">
        <v>69</v>
      </c>
      <c r="E42" s="72">
        <v>68.67</v>
      </c>
      <c r="F42" s="40"/>
      <c r="G42" s="40"/>
      <c r="H42" s="40"/>
      <c r="I42" s="40"/>
      <c r="J42" s="40"/>
      <c r="K42" s="41"/>
      <c r="L42" s="42"/>
      <c r="M42" s="40"/>
      <c r="N42" s="40"/>
      <c r="O42" s="40"/>
      <c r="P42" s="17"/>
    </row>
    <row r="43" spans="1:16" ht="18" customHeight="1" x14ac:dyDescent="0.25">
      <c r="A43" s="47"/>
      <c r="B43" s="48"/>
      <c r="C43" s="49" t="s">
        <v>100</v>
      </c>
      <c r="D43" s="48" t="s">
        <v>83</v>
      </c>
      <c r="E43" s="72">
        <f>E42*0.3</f>
        <v>20.600999999999999</v>
      </c>
      <c r="F43" s="40"/>
      <c r="G43" s="40"/>
      <c r="H43" s="40"/>
      <c r="I43" s="40"/>
      <c r="J43" s="40"/>
      <c r="K43" s="41"/>
      <c r="L43" s="42"/>
      <c r="M43" s="40"/>
      <c r="N43" s="40"/>
      <c r="O43" s="40"/>
      <c r="P43" s="17"/>
    </row>
    <row r="44" spans="1:16" x14ac:dyDescent="0.25">
      <c r="A44" s="47"/>
      <c r="B44" s="48"/>
      <c r="C44" s="70" t="s">
        <v>64</v>
      </c>
      <c r="D44" s="48"/>
      <c r="E44" s="72"/>
      <c r="F44" s="67"/>
      <c r="G44" s="67"/>
      <c r="H44" s="67"/>
      <c r="I44" s="67"/>
      <c r="J44" s="67"/>
      <c r="K44" s="68"/>
      <c r="L44" s="69"/>
      <c r="M44" s="67"/>
      <c r="N44" s="67"/>
      <c r="O44" s="67"/>
      <c r="P44" s="39"/>
    </row>
    <row r="45" spans="1:16" x14ac:dyDescent="0.25">
      <c r="A45" s="47">
        <v>1</v>
      </c>
      <c r="B45" s="48"/>
      <c r="C45" s="49" t="s">
        <v>101</v>
      </c>
      <c r="D45" s="48" t="s">
        <v>69</v>
      </c>
      <c r="E45" s="72">
        <v>34.9</v>
      </c>
      <c r="F45" s="40"/>
      <c r="G45" s="40"/>
      <c r="H45" s="40"/>
      <c r="I45" s="40"/>
      <c r="J45" s="40"/>
      <c r="K45" s="41"/>
      <c r="L45" s="42"/>
      <c r="M45" s="40"/>
      <c r="N45" s="40"/>
      <c r="O45" s="40"/>
      <c r="P45" s="17"/>
    </row>
    <row r="46" spans="1:16" ht="40.5" customHeight="1" x14ac:dyDescent="0.25">
      <c r="A46" s="47"/>
      <c r="B46" s="48"/>
      <c r="C46" s="49" t="s">
        <v>102</v>
      </c>
      <c r="D46" s="48" t="s">
        <v>69</v>
      </c>
      <c r="E46" s="72">
        <f>E45*1.05</f>
        <v>36.645000000000003</v>
      </c>
      <c r="F46" s="40"/>
      <c r="G46" s="40"/>
      <c r="H46" s="40"/>
      <c r="I46" s="40"/>
      <c r="J46" s="40"/>
      <c r="K46" s="41"/>
      <c r="L46" s="42"/>
      <c r="M46" s="40"/>
      <c r="N46" s="40"/>
      <c r="O46" s="40"/>
      <c r="P46" s="17"/>
    </row>
    <row r="47" spans="1:16" ht="42.75" customHeight="1" x14ac:dyDescent="0.25">
      <c r="A47" s="47"/>
      <c r="B47" s="48"/>
      <c r="C47" s="49" t="s">
        <v>105</v>
      </c>
      <c r="D47" s="48" t="s">
        <v>69</v>
      </c>
      <c r="E47" s="72">
        <f>E45*1.05</f>
        <v>36.645000000000003</v>
      </c>
      <c r="F47" s="40"/>
      <c r="G47" s="40"/>
      <c r="H47" s="40"/>
      <c r="I47" s="40"/>
      <c r="J47" s="40"/>
      <c r="K47" s="41"/>
      <c r="L47" s="42"/>
      <c r="M47" s="40"/>
      <c r="N47" s="40"/>
      <c r="O47" s="40"/>
      <c r="P47" s="17"/>
    </row>
    <row r="48" spans="1:16" ht="15.75" thickBot="1" x14ac:dyDescent="0.3">
      <c r="A48" s="47"/>
      <c r="B48" s="48"/>
      <c r="C48" s="49"/>
      <c r="D48" s="48"/>
      <c r="E48" s="48"/>
      <c r="F48" s="67"/>
      <c r="G48" s="67"/>
      <c r="H48" s="40"/>
      <c r="I48" s="40"/>
      <c r="J48" s="40"/>
      <c r="K48" s="41"/>
      <c r="L48" s="42"/>
      <c r="M48" s="40"/>
      <c r="N48" s="40"/>
      <c r="O48" s="40"/>
      <c r="P48" s="17"/>
    </row>
    <row r="49" spans="1:16" ht="15.75" thickBot="1" x14ac:dyDescent="0.3">
      <c r="A49" s="107" t="s">
        <v>53</v>
      </c>
      <c r="B49" s="108"/>
      <c r="C49" s="108"/>
      <c r="D49" s="108"/>
      <c r="E49" s="108"/>
      <c r="F49" s="108"/>
      <c r="G49" s="108"/>
      <c r="H49" s="108"/>
      <c r="I49" s="108"/>
      <c r="J49" s="108"/>
      <c r="K49" s="126"/>
      <c r="L49" s="34">
        <f>SUM(L18:L48)</f>
        <v>0</v>
      </c>
      <c r="M49" s="34">
        <f>SUM(M18:M48)</f>
        <v>0</v>
      </c>
      <c r="N49" s="34">
        <f>SUM(N18:N48)</f>
        <v>0</v>
      </c>
      <c r="O49" s="34">
        <f>SUM(O18:O48)</f>
        <v>0</v>
      </c>
      <c r="P49" s="35">
        <f>SUM(P18:P48)</f>
        <v>0</v>
      </c>
    </row>
    <row r="50" spans="1:16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45"/>
      <c r="P51" s="46"/>
    </row>
    <row r="52" spans="1:16" x14ac:dyDescent="0.25">
      <c r="A52" s="1"/>
      <c r="B52" s="2" t="s">
        <v>15</v>
      </c>
      <c r="C52" s="9" t="s">
        <v>56</v>
      </c>
      <c r="D52" s="9"/>
      <c r="E52" s="1"/>
      <c r="F52" s="1"/>
      <c r="G52" s="1"/>
      <c r="H52" s="1"/>
      <c r="I52" s="1"/>
      <c r="J52" s="2"/>
      <c r="K52" s="9"/>
      <c r="L52" s="1"/>
      <c r="M52" s="1"/>
      <c r="N52" s="1"/>
      <c r="O52" s="1"/>
      <c r="P52" s="1"/>
    </row>
    <row r="53" spans="1:16" x14ac:dyDescent="0.25">
      <c r="A53" s="1"/>
      <c r="B53" s="2"/>
      <c r="C53" s="60" t="s">
        <v>42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x14ac:dyDescent="0.25">
      <c r="A54" s="1"/>
      <c r="B54" s="2"/>
      <c r="C54" s="9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x14ac:dyDescent="0.25">
      <c r="A55" s="1"/>
      <c r="B55" s="2" t="s">
        <v>36</v>
      </c>
      <c r="C55" s="9">
        <v>0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</sheetData>
  <mergeCells count="10">
    <mergeCell ref="L16:P16"/>
    <mergeCell ref="A49:K49"/>
    <mergeCell ref="A2:P2"/>
    <mergeCell ref="B3:P3"/>
    <mergeCell ref="A16:A17"/>
    <mergeCell ref="B16:B17"/>
    <mergeCell ref="C16:C17"/>
    <mergeCell ref="D16:D17"/>
    <mergeCell ref="E16:E17"/>
    <mergeCell ref="F16:K16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P57"/>
  <sheetViews>
    <sheetView workbookViewId="0">
      <selection activeCell="N12" sqref="N12"/>
    </sheetView>
  </sheetViews>
  <sheetFormatPr defaultRowHeight="15" x14ac:dyDescent="0.25"/>
  <cols>
    <col min="3" max="3" width="36.28515625" customWidth="1"/>
  </cols>
  <sheetData>
    <row r="2" spans="1:16" ht="19.5" x14ac:dyDescent="0.25">
      <c r="A2" s="127" t="s">
        <v>44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</row>
    <row r="3" spans="1:16" ht="19.5" x14ac:dyDescent="0.25">
      <c r="A3" s="74"/>
      <c r="B3" s="135" t="s">
        <v>45</v>
      </c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</row>
    <row r="4" spans="1:16" ht="25.5" x14ac:dyDescent="0.35">
      <c r="A4" s="1"/>
      <c r="B4" s="1"/>
      <c r="C4" s="1"/>
      <c r="D4" s="1"/>
      <c r="E4" s="1"/>
      <c r="F4" s="1"/>
      <c r="G4" s="1"/>
      <c r="H4" s="1"/>
      <c r="I4" s="1"/>
      <c r="J4" s="56"/>
      <c r="K4" s="56"/>
      <c r="L4" s="56"/>
      <c r="M4" s="56"/>
      <c r="N4" s="56"/>
      <c r="O4" s="56"/>
      <c r="P4" s="56"/>
    </row>
    <row r="5" spans="1:16" x14ac:dyDescent="0.25">
      <c r="A5" s="1"/>
      <c r="B5" s="1"/>
      <c r="C5" s="2" t="s">
        <v>1</v>
      </c>
      <c r="D5" s="9" t="s">
        <v>59</v>
      </c>
      <c r="E5" s="1"/>
      <c r="F5" s="1"/>
      <c r="G5" s="1"/>
      <c r="H5" s="1"/>
      <c r="I5" s="1"/>
      <c r="J5" s="57"/>
      <c r="K5" s="57"/>
      <c r="L5" s="57"/>
      <c r="M5" s="57"/>
      <c r="N5" s="57"/>
      <c r="O5" s="57"/>
      <c r="P5" s="57"/>
    </row>
    <row r="6" spans="1:16" ht="25.5" x14ac:dyDescent="0.35">
      <c r="A6" s="1"/>
      <c r="B6" s="1"/>
      <c r="C6" s="2" t="s">
        <v>0</v>
      </c>
      <c r="D6" s="9" t="s">
        <v>58</v>
      </c>
      <c r="E6" s="1"/>
      <c r="F6" s="1"/>
      <c r="G6" s="1"/>
      <c r="H6" s="1"/>
      <c r="I6" s="1"/>
      <c r="J6" s="56"/>
      <c r="K6" s="56"/>
      <c r="L6" s="56"/>
      <c r="M6" s="56"/>
      <c r="N6" s="56"/>
      <c r="O6" s="56"/>
      <c r="P6" s="56"/>
    </row>
    <row r="7" spans="1:16" x14ac:dyDescent="0.25">
      <c r="A7" s="1"/>
      <c r="B7" s="1"/>
      <c r="C7" s="2" t="s">
        <v>3</v>
      </c>
      <c r="D7" s="9" t="s">
        <v>60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x14ac:dyDescent="0.25">
      <c r="A8" s="1"/>
      <c r="B8" s="1"/>
      <c r="C8" s="2" t="s">
        <v>54</v>
      </c>
      <c r="D8" s="9">
        <v>0</v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1:16" x14ac:dyDescent="0.25">
      <c r="A10" s="1"/>
      <c r="B10" s="1"/>
      <c r="C10" s="9" t="s">
        <v>57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2" t="s">
        <v>34</v>
      </c>
      <c r="O10" s="58"/>
      <c r="P10" s="1" t="s">
        <v>35</v>
      </c>
    </row>
    <row r="11" spans="1:16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16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1:16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6" spans="1:16" ht="15.75" thickBot="1" x14ac:dyDescent="0.3"/>
    <row r="17" spans="1:16" x14ac:dyDescent="0.25">
      <c r="A17" s="128" t="s">
        <v>23</v>
      </c>
      <c r="B17" s="130" t="s">
        <v>24</v>
      </c>
      <c r="C17" s="130" t="s">
        <v>46</v>
      </c>
      <c r="D17" s="132" t="s">
        <v>25</v>
      </c>
      <c r="E17" s="132" t="s">
        <v>26</v>
      </c>
      <c r="F17" s="130" t="s">
        <v>27</v>
      </c>
      <c r="G17" s="130"/>
      <c r="H17" s="130"/>
      <c r="I17" s="130"/>
      <c r="J17" s="130"/>
      <c r="K17" s="130"/>
      <c r="L17" s="130" t="s">
        <v>28</v>
      </c>
      <c r="M17" s="130"/>
      <c r="N17" s="130"/>
      <c r="O17" s="130"/>
      <c r="P17" s="134"/>
    </row>
    <row r="18" spans="1:16" ht="72" x14ac:dyDescent="0.25">
      <c r="A18" s="129"/>
      <c r="B18" s="131"/>
      <c r="C18" s="131"/>
      <c r="D18" s="133"/>
      <c r="E18" s="133"/>
      <c r="F18" s="75" t="s">
        <v>51</v>
      </c>
      <c r="G18" s="75" t="s">
        <v>32</v>
      </c>
      <c r="H18" s="75" t="s">
        <v>39</v>
      </c>
      <c r="I18" s="75" t="s">
        <v>47</v>
      </c>
      <c r="J18" s="75" t="s">
        <v>41</v>
      </c>
      <c r="K18" s="75" t="s">
        <v>48</v>
      </c>
      <c r="L18" s="75" t="s">
        <v>49</v>
      </c>
      <c r="M18" s="75" t="s">
        <v>39</v>
      </c>
      <c r="N18" s="75" t="s">
        <v>47</v>
      </c>
      <c r="O18" s="75" t="s">
        <v>41</v>
      </c>
      <c r="P18" s="66" t="s">
        <v>50</v>
      </c>
    </row>
    <row r="19" spans="1:16" x14ac:dyDescent="0.25">
      <c r="A19" s="47"/>
      <c r="B19" s="48"/>
      <c r="C19" s="49"/>
      <c r="D19" s="48"/>
      <c r="E19" s="48"/>
      <c r="F19" s="67"/>
      <c r="G19" s="67"/>
      <c r="H19" s="67"/>
      <c r="I19" s="67"/>
      <c r="J19" s="67"/>
      <c r="K19" s="68"/>
      <c r="L19" s="69"/>
      <c r="M19" s="67"/>
      <c r="N19" s="67"/>
      <c r="O19" s="67"/>
      <c r="P19" s="39"/>
    </row>
    <row r="20" spans="1:16" x14ac:dyDescent="0.25">
      <c r="A20" s="47"/>
      <c r="B20" s="48"/>
      <c r="C20" s="70" t="s">
        <v>61</v>
      </c>
      <c r="D20" s="48"/>
      <c r="E20" s="48"/>
      <c r="F20" s="67"/>
      <c r="G20" s="67"/>
      <c r="H20" s="67"/>
      <c r="I20" s="67"/>
      <c r="J20" s="67"/>
      <c r="K20" s="68"/>
      <c r="L20" s="69"/>
      <c r="M20" s="67"/>
      <c r="N20" s="67"/>
      <c r="O20" s="67"/>
      <c r="P20" s="39"/>
    </row>
    <row r="21" spans="1:16" ht="30" x14ac:dyDescent="0.25">
      <c r="A21" s="47">
        <v>1</v>
      </c>
      <c r="B21" s="48"/>
      <c r="C21" s="49" t="s">
        <v>93</v>
      </c>
      <c r="D21" s="48" t="s">
        <v>69</v>
      </c>
      <c r="E21" s="72">
        <v>65.5</v>
      </c>
      <c r="F21" s="40"/>
      <c r="G21" s="40"/>
      <c r="H21" s="40"/>
      <c r="I21" s="40"/>
      <c r="J21" s="40"/>
      <c r="K21" s="41"/>
      <c r="L21" s="42"/>
      <c r="M21" s="40"/>
      <c r="N21" s="40"/>
      <c r="O21" s="40"/>
      <c r="P21" s="17"/>
    </row>
    <row r="22" spans="1:16" x14ac:dyDescent="0.25">
      <c r="A22" s="47"/>
      <c r="B22" s="48"/>
      <c r="C22" s="49"/>
      <c r="D22" s="72"/>
      <c r="E22" s="72"/>
      <c r="F22" s="67"/>
      <c r="G22" s="67"/>
      <c r="H22" s="67"/>
      <c r="I22" s="67"/>
      <c r="J22" s="67"/>
      <c r="K22" s="68"/>
      <c r="L22" s="69"/>
      <c r="M22" s="67"/>
      <c r="N22" s="67"/>
      <c r="O22" s="67"/>
      <c r="P22" s="39"/>
    </row>
    <row r="23" spans="1:16" x14ac:dyDescent="0.25">
      <c r="A23" s="47"/>
      <c r="B23" s="48"/>
      <c r="C23" s="70" t="s">
        <v>62</v>
      </c>
      <c r="D23" s="72"/>
      <c r="E23" s="72"/>
      <c r="F23" s="67"/>
      <c r="G23" s="67"/>
      <c r="H23" s="67"/>
      <c r="I23" s="67"/>
      <c r="J23" s="67"/>
      <c r="K23" s="68"/>
      <c r="L23" s="69"/>
      <c r="M23" s="67"/>
      <c r="N23" s="67"/>
      <c r="O23" s="67"/>
      <c r="P23" s="39"/>
    </row>
    <row r="24" spans="1:16" ht="30" x14ac:dyDescent="0.25">
      <c r="A24" s="47">
        <v>1</v>
      </c>
      <c r="B24" s="48"/>
      <c r="C24" s="49" t="s">
        <v>88</v>
      </c>
      <c r="D24" s="48" t="s">
        <v>69</v>
      </c>
      <c r="E24" s="72">
        <v>65.5</v>
      </c>
      <c r="F24" s="40"/>
      <c r="G24" s="40"/>
      <c r="H24" s="40"/>
      <c r="I24" s="40"/>
      <c r="J24" s="40"/>
      <c r="K24" s="41"/>
      <c r="L24" s="42"/>
      <c r="M24" s="40"/>
      <c r="N24" s="40"/>
      <c r="O24" s="40"/>
      <c r="P24" s="17"/>
    </row>
    <row r="25" spans="1:16" ht="31.5" customHeight="1" x14ac:dyDescent="0.25">
      <c r="A25" s="47"/>
      <c r="B25" s="48"/>
      <c r="C25" s="49" t="s">
        <v>87</v>
      </c>
      <c r="D25" s="48" t="s">
        <v>83</v>
      </c>
      <c r="E25" s="72">
        <f>E24*1.7*4</f>
        <v>445.4</v>
      </c>
      <c r="F25" s="40"/>
      <c r="G25" s="40"/>
      <c r="H25" s="40"/>
      <c r="I25" s="40"/>
      <c r="J25" s="40"/>
      <c r="K25" s="41"/>
      <c r="L25" s="42"/>
      <c r="M25" s="40"/>
      <c r="N25" s="40"/>
      <c r="O25" s="40"/>
      <c r="P25" s="17"/>
    </row>
    <row r="26" spans="1:16" ht="30" x14ac:dyDescent="0.25">
      <c r="A26" s="47">
        <v>2</v>
      </c>
      <c r="B26" s="48"/>
      <c r="C26" s="49" t="s">
        <v>92</v>
      </c>
      <c r="D26" s="48" t="s">
        <v>69</v>
      </c>
      <c r="E26" s="72">
        <v>65.5</v>
      </c>
      <c r="F26" s="40"/>
      <c r="G26" s="40"/>
      <c r="H26" s="40"/>
      <c r="I26" s="40"/>
      <c r="J26" s="40"/>
      <c r="K26" s="41"/>
      <c r="L26" s="42"/>
      <c r="M26" s="40"/>
      <c r="N26" s="40"/>
      <c r="O26" s="40"/>
      <c r="P26" s="17"/>
    </row>
    <row r="27" spans="1:16" ht="37.5" customHeight="1" x14ac:dyDescent="0.25">
      <c r="A27" s="47"/>
      <c r="B27" s="48"/>
      <c r="C27" s="49" t="s">
        <v>90</v>
      </c>
      <c r="D27" s="48" t="s">
        <v>69</v>
      </c>
      <c r="E27" s="72">
        <f>E26*1.1</f>
        <v>72.050000000000011</v>
      </c>
      <c r="F27" s="40"/>
      <c r="G27" s="40"/>
      <c r="H27" s="40"/>
      <c r="I27" s="40"/>
      <c r="J27" s="40"/>
      <c r="K27" s="41"/>
      <c r="L27" s="42"/>
      <c r="M27" s="40"/>
      <c r="N27" s="40"/>
      <c r="O27" s="40"/>
      <c r="P27" s="17"/>
    </row>
    <row r="28" spans="1:16" x14ac:dyDescent="0.25">
      <c r="A28" s="47"/>
      <c r="B28" s="48"/>
      <c r="C28" s="49" t="s">
        <v>76</v>
      </c>
      <c r="D28" s="48" t="s">
        <v>77</v>
      </c>
      <c r="E28" s="72">
        <f>E26*0.145</f>
        <v>9.4974999999999987</v>
      </c>
      <c r="F28" s="40"/>
      <c r="G28" s="40"/>
      <c r="H28" s="40"/>
      <c r="I28" s="40"/>
      <c r="J28" s="40"/>
      <c r="K28" s="41"/>
      <c r="L28" s="42"/>
      <c r="M28" s="40"/>
      <c r="N28" s="40"/>
      <c r="O28" s="40"/>
      <c r="P28" s="17"/>
    </row>
    <row r="29" spans="1:16" ht="21" customHeight="1" x14ac:dyDescent="0.25">
      <c r="A29" s="47"/>
      <c r="B29" s="48"/>
      <c r="C29" s="49" t="s">
        <v>78</v>
      </c>
      <c r="D29" s="48" t="s">
        <v>77</v>
      </c>
      <c r="E29" s="72">
        <f>E26*0.4</f>
        <v>26.200000000000003</v>
      </c>
      <c r="F29" s="40"/>
      <c r="G29" s="40"/>
      <c r="H29" s="40"/>
      <c r="I29" s="40"/>
      <c r="J29" s="40"/>
      <c r="K29" s="41"/>
      <c r="L29" s="42"/>
      <c r="M29" s="40"/>
      <c r="N29" s="40"/>
      <c r="O29" s="40"/>
      <c r="P29" s="17"/>
    </row>
    <row r="30" spans="1:16" ht="23.25" customHeight="1" x14ac:dyDescent="0.25">
      <c r="A30" s="47"/>
      <c r="B30" s="48"/>
      <c r="C30" s="49" t="s">
        <v>79</v>
      </c>
      <c r="D30" s="48" t="s">
        <v>80</v>
      </c>
      <c r="E30" s="72">
        <f>E27/2</f>
        <v>36.025000000000006</v>
      </c>
      <c r="F30" s="40"/>
      <c r="G30" s="40"/>
      <c r="H30" s="40"/>
      <c r="I30" s="40"/>
      <c r="J30" s="40"/>
      <c r="K30" s="41"/>
      <c r="L30" s="42"/>
      <c r="M30" s="40"/>
      <c r="N30" s="40"/>
      <c r="O30" s="40"/>
      <c r="P30" s="17"/>
    </row>
    <row r="31" spans="1:16" x14ac:dyDescent="0.25">
      <c r="A31" s="47">
        <v>3</v>
      </c>
      <c r="B31" s="48"/>
      <c r="C31" s="49" t="s">
        <v>86</v>
      </c>
      <c r="D31" s="48" t="s">
        <v>80</v>
      </c>
      <c r="E31" s="72">
        <v>34.47</v>
      </c>
      <c r="F31" s="40"/>
      <c r="G31" s="40"/>
      <c r="H31" s="40"/>
      <c r="I31" s="40"/>
      <c r="J31" s="40"/>
      <c r="K31" s="41"/>
      <c r="L31" s="42"/>
      <c r="M31" s="40"/>
      <c r="N31" s="40"/>
      <c r="O31" s="40"/>
      <c r="P31" s="17"/>
    </row>
    <row r="32" spans="1:16" x14ac:dyDescent="0.25">
      <c r="A32" s="47"/>
      <c r="B32" s="48"/>
      <c r="C32" s="49"/>
      <c r="D32" s="48"/>
      <c r="E32" s="72"/>
      <c r="F32" s="67"/>
      <c r="G32" s="67"/>
      <c r="H32" s="40"/>
      <c r="I32" s="40"/>
      <c r="J32" s="40"/>
      <c r="K32" s="41"/>
      <c r="L32" s="42"/>
      <c r="M32" s="40"/>
      <c r="N32" s="40"/>
      <c r="O32" s="40"/>
      <c r="P32" s="17"/>
    </row>
    <row r="33" spans="1:16" x14ac:dyDescent="0.25">
      <c r="A33" s="47"/>
      <c r="B33" s="48"/>
      <c r="C33" s="73" t="s">
        <v>106</v>
      </c>
      <c r="D33" s="48"/>
      <c r="E33" s="48"/>
      <c r="F33" s="67"/>
      <c r="G33" s="67"/>
      <c r="H33" s="67"/>
      <c r="I33" s="67"/>
      <c r="J33" s="67"/>
      <c r="K33" s="68"/>
      <c r="L33" s="69"/>
      <c r="M33" s="67"/>
      <c r="N33" s="67"/>
      <c r="O33" s="67"/>
      <c r="P33" s="39"/>
    </row>
    <row r="34" spans="1:16" x14ac:dyDescent="0.25">
      <c r="A34" s="47">
        <v>1</v>
      </c>
      <c r="B34" s="48"/>
      <c r="C34" s="49" t="s">
        <v>115</v>
      </c>
      <c r="D34" s="48" t="s">
        <v>69</v>
      </c>
      <c r="E34" s="72">
        <v>99.96</v>
      </c>
      <c r="F34" s="40"/>
      <c r="G34" s="40"/>
      <c r="H34" s="40"/>
      <c r="I34" s="40"/>
      <c r="J34" s="40"/>
      <c r="K34" s="41"/>
      <c r="L34" s="42"/>
      <c r="M34" s="40"/>
      <c r="N34" s="40"/>
      <c r="O34" s="40"/>
      <c r="P34" s="17"/>
    </row>
    <row r="35" spans="1:16" ht="45" x14ac:dyDescent="0.25">
      <c r="A35" s="47">
        <v>2</v>
      </c>
      <c r="B35" s="48"/>
      <c r="C35" s="49" t="s">
        <v>135</v>
      </c>
      <c r="D35" s="48" t="s">
        <v>69</v>
      </c>
      <c r="E35" s="72">
        <f>E34*0.15</f>
        <v>14.993999999999998</v>
      </c>
      <c r="F35" s="40"/>
      <c r="G35" s="40"/>
      <c r="H35" s="40"/>
      <c r="I35" s="40"/>
      <c r="J35" s="40"/>
      <c r="K35" s="41"/>
      <c r="L35" s="42"/>
      <c r="M35" s="40"/>
      <c r="N35" s="40"/>
      <c r="O35" s="40"/>
      <c r="P35" s="17"/>
    </row>
    <row r="36" spans="1:16" ht="26.25" customHeight="1" x14ac:dyDescent="0.25">
      <c r="A36" s="47"/>
      <c r="B36" s="48"/>
      <c r="C36" s="49" t="s">
        <v>96</v>
      </c>
      <c r="D36" s="48" t="s">
        <v>83</v>
      </c>
      <c r="E36" s="72">
        <f>E35*8.5</f>
        <v>127.44899999999998</v>
      </c>
      <c r="F36" s="40"/>
      <c r="G36" s="40"/>
      <c r="H36" s="40"/>
      <c r="I36" s="40"/>
      <c r="J36" s="40"/>
      <c r="K36" s="41"/>
      <c r="L36" s="42"/>
      <c r="M36" s="40"/>
      <c r="N36" s="40"/>
      <c r="O36" s="40"/>
      <c r="P36" s="17"/>
    </row>
    <row r="37" spans="1:16" ht="22.5" customHeight="1" x14ac:dyDescent="0.25">
      <c r="A37" s="47">
        <v>3</v>
      </c>
      <c r="B37" s="48"/>
      <c r="C37" s="49" t="s">
        <v>107</v>
      </c>
      <c r="D37" s="48" t="s">
        <v>69</v>
      </c>
      <c r="E37" s="72">
        <v>99.96</v>
      </c>
      <c r="F37" s="40"/>
      <c r="G37" s="40"/>
      <c r="H37" s="40"/>
      <c r="I37" s="40"/>
      <c r="J37" s="40"/>
      <c r="K37" s="41"/>
      <c r="L37" s="42"/>
      <c r="M37" s="40"/>
      <c r="N37" s="40"/>
      <c r="O37" s="40"/>
      <c r="P37" s="17"/>
    </row>
    <row r="38" spans="1:16" x14ac:dyDescent="0.25">
      <c r="A38" s="47"/>
      <c r="B38" s="48"/>
      <c r="C38" s="49" t="s">
        <v>76</v>
      </c>
      <c r="D38" s="48" t="s">
        <v>77</v>
      </c>
      <c r="E38" s="72">
        <f>0.2*E37</f>
        <v>19.992000000000001</v>
      </c>
      <c r="F38" s="40"/>
      <c r="G38" s="40"/>
      <c r="H38" s="40"/>
      <c r="I38" s="40"/>
      <c r="J38" s="40"/>
      <c r="K38" s="41"/>
      <c r="L38" s="42"/>
      <c r="M38" s="40"/>
      <c r="N38" s="40"/>
      <c r="O38" s="40"/>
      <c r="P38" s="17"/>
    </row>
    <row r="39" spans="1:16" x14ac:dyDescent="0.25">
      <c r="A39" s="47">
        <v>4</v>
      </c>
      <c r="B39" s="48"/>
      <c r="C39" s="49" t="s">
        <v>114</v>
      </c>
      <c r="D39" s="48" t="s">
        <v>69</v>
      </c>
      <c r="E39" s="72">
        <v>99.96</v>
      </c>
      <c r="F39" s="40"/>
      <c r="G39" s="40"/>
      <c r="H39" s="40"/>
      <c r="I39" s="40"/>
      <c r="J39" s="40"/>
      <c r="K39" s="41"/>
      <c r="L39" s="42"/>
      <c r="M39" s="40"/>
      <c r="N39" s="40"/>
      <c r="O39" s="40"/>
      <c r="P39" s="17"/>
    </row>
    <row r="40" spans="1:16" ht="15.75" customHeight="1" x14ac:dyDescent="0.25">
      <c r="A40" s="47"/>
      <c r="B40" s="48"/>
      <c r="C40" s="49" t="s">
        <v>95</v>
      </c>
      <c r="D40" s="48" t="s">
        <v>83</v>
      </c>
      <c r="E40" s="72">
        <f>1.05*E39</f>
        <v>104.958</v>
      </c>
      <c r="F40" s="40"/>
      <c r="G40" s="40"/>
      <c r="H40" s="40"/>
      <c r="I40" s="40"/>
      <c r="J40" s="40"/>
      <c r="K40" s="41"/>
      <c r="L40" s="42"/>
      <c r="M40" s="40"/>
      <c r="N40" s="40"/>
      <c r="O40" s="40"/>
      <c r="P40" s="17"/>
    </row>
    <row r="41" spans="1:16" x14ac:dyDescent="0.25">
      <c r="A41" s="47">
        <v>5</v>
      </c>
      <c r="B41" s="48"/>
      <c r="C41" s="49" t="s">
        <v>108</v>
      </c>
      <c r="D41" s="48" t="s">
        <v>69</v>
      </c>
      <c r="E41" s="72">
        <v>99.96</v>
      </c>
      <c r="F41" s="40"/>
      <c r="G41" s="40"/>
      <c r="H41" s="40"/>
      <c r="I41" s="40"/>
      <c r="J41" s="40"/>
      <c r="K41" s="41"/>
      <c r="L41" s="42"/>
      <c r="M41" s="40"/>
      <c r="N41" s="40"/>
      <c r="O41" s="40"/>
      <c r="P41" s="17"/>
    </row>
    <row r="42" spans="1:16" ht="22.5" customHeight="1" x14ac:dyDescent="0.25">
      <c r="A42" s="47"/>
      <c r="B42" s="48"/>
      <c r="C42" s="49" t="s">
        <v>98</v>
      </c>
      <c r="D42" s="48" t="s">
        <v>83</v>
      </c>
      <c r="E42" s="72">
        <f>E41*0.15</f>
        <v>14.993999999999998</v>
      </c>
      <c r="F42" s="40"/>
      <c r="G42" s="40"/>
      <c r="H42" s="40"/>
      <c r="I42" s="40"/>
      <c r="J42" s="40"/>
      <c r="K42" s="41"/>
      <c r="L42" s="42"/>
      <c r="M42" s="40"/>
      <c r="N42" s="40"/>
      <c r="O42" s="40"/>
      <c r="P42" s="17"/>
    </row>
    <row r="43" spans="1:16" x14ac:dyDescent="0.25">
      <c r="A43" s="47">
        <v>6</v>
      </c>
      <c r="B43" s="48"/>
      <c r="C43" s="49" t="s">
        <v>109</v>
      </c>
      <c r="D43" s="48" t="s">
        <v>69</v>
      </c>
      <c r="E43" s="72">
        <v>99.96</v>
      </c>
      <c r="F43" s="40"/>
      <c r="G43" s="40"/>
      <c r="H43" s="40"/>
      <c r="I43" s="40"/>
      <c r="J43" s="40"/>
      <c r="K43" s="41"/>
      <c r="L43" s="42"/>
      <c r="M43" s="40"/>
      <c r="N43" s="40"/>
      <c r="O43" s="40"/>
      <c r="P43" s="17"/>
    </row>
    <row r="44" spans="1:16" ht="18.75" customHeight="1" x14ac:dyDescent="0.25">
      <c r="A44" s="47"/>
      <c r="B44" s="48"/>
      <c r="C44" s="49" t="s">
        <v>100</v>
      </c>
      <c r="D44" s="48" t="s">
        <v>83</v>
      </c>
      <c r="E44" s="72">
        <f>E43*0.3</f>
        <v>29.987999999999996</v>
      </c>
      <c r="F44" s="40"/>
      <c r="G44" s="40"/>
      <c r="H44" s="40"/>
      <c r="I44" s="40"/>
      <c r="J44" s="40"/>
      <c r="K44" s="41"/>
      <c r="L44" s="42"/>
      <c r="M44" s="40"/>
      <c r="N44" s="40"/>
      <c r="O44" s="40"/>
      <c r="P44" s="17"/>
    </row>
    <row r="45" spans="1:16" x14ac:dyDescent="0.25">
      <c r="A45" s="47"/>
      <c r="B45" s="48"/>
      <c r="C45" s="70" t="s">
        <v>64</v>
      </c>
      <c r="D45" s="48"/>
      <c r="E45" s="72"/>
      <c r="F45" s="67"/>
      <c r="G45" s="67"/>
      <c r="H45" s="67"/>
      <c r="I45" s="67"/>
      <c r="J45" s="67"/>
      <c r="K45" s="68"/>
      <c r="L45" s="69"/>
      <c r="M45" s="67"/>
      <c r="N45" s="67"/>
      <c r="O45" s="67"/>
      <c r="P45" s="39"/>
    </row>
    <row r="46" spans="1:16" x14ac:dyDescent="0.25">
      <c r="A46" s="47">
        <v>1</v>
      </c>
      <c r="B46" s="48"/>
      <c r="C46" s="49" t="s">
        <v>101</v>
      </c>
      <c r="D46" s="48" t="s">
        <v>69</v>
      </c>
      <c r="E46" s="72">
        <v>65.5</v>
      </c>
      <c r="F46" s="40"/>
      <c r="G46" s="40"/>
      <c r="H46" s="40"/>
      <c r="I46" s="40"/>
      <c r="J46" s="40"/>
      <c r="K46" s="41"/>
      <c r="L46" s="42"/>
      <c r="M46" s="40"/>
      <c r="N46" s="40"/>
      <c r="O46" s="40"/>
      <c r="P46" s="17"/>
    </row>
    <row r="47" spans="1:16" ht="34.5" customHeight="1" x14ac:dyDescent="0.25">
      <c r="A47" s="47"/>
      <c r="B47" s="48"/>
      <c r="C47" s="49" t="s">
        <v>102</v>
      </c>
      <c r="D47" s="48" t="s">
        <v>69</v>
      </c>
      <c r="E47" s="72">
        <f>E46*1.05</f>
        <v>68.775000000000006</v>
      </c>
      <c r="F47" s="40"/>
      <c r="G47" s="40"/>
      <c r="H47" s="40"/>
      <c r="I47" s="40"/>
      <c r="J47" s="40"/>
      <c r="K47" s="41"/>
      <c r="L47" s="42"/>
      <c r="M47" s="40"/>
      <c r="N47" s="40"/>
      <c r="O47" s="40"/>
      <c r="P47" s="17"/>
    </row>
    <row r="48" spans="1:16" ht="40.5" customHeight="1" x14ac:dyDescent="0.25">
      <c r="A48" s="47"/>
      <c r="B48" s="48"/>
      <c r="C48" s="49" t="s">
        <v>105</v>
      </c>
      <c r="D48" s="48" t="s">
        <v>69</v>
      </c>
      <c r="E48" s="72">
        <f>E46*1.05</f>
        <v>68.775000000000006</v>
      </c>
      <c r="F48" s="40"/>
      <c r="G48" s="40"/>
      <c r="H48" s="40"/>
      <c r="I48" s="40"/>
      <c r="J48" s="40"/>
      <c r="K48" s="41"/>
      <c r="L48" s="42"/>
      <c r="M48" s="40"/>
      <c r="N48" s="40"/>
      <c r="O48" s="40"/>
      <c r="P48" s="17"/>
    </row>
    <row r="49" spans="1:16" ht="15.75" thickBot="1" x14ac:dyDescent="0.3">
      <c r="A49" s="47"/>
      <c r="B49" s="48"/>
      <c r="C49" s="49"/>
      <c r="D49" s="48"/>
      <c r="E49" s="48"/>
      <c r="F49" s="67"/>
      <c r="G49" s="67"/>
      <c r="H49" s="40"/>
      <c r="I49" s="40"/>
      <c r="J49" s="40"/>
      <c r="K49" s="41"/>
      <c r="L49" s="42"/>
      <c r="M49" s="40"/>
      <c r="N49" s="40"/>
      <c r="O49" s="40"/>
      <c r="P49" s="17"/>
    </row>
    <row r="50" spans="1:16" ht="15.75" thickBot="1" x14ac:dyDescent="0.3">
      <c r="A50" s="107" t="s">
        <v>53</v>
      </c>
      <c r="B50" s="108"/>
      <c r="C50" s="108"/>
      <c r="D50" s="108"/>
      <c r="E50" s="108"/>
      <c r="F50" s="108"/>
      <c r="G50" s="108"/>
      <c r="H50" s="108"/>
      <c r="I50" s="108"/>
      <c r="J50" s="108"/>
      <c r="K50" s="126"/>
      <c r="L50" s="34">
        <f>SUM(L19:L49)</f>
        <v>0</v>
      </c>
      <c r="M50" s="34">
        <f>SUM(M19:M49)</f>
        <v>0</v>
      </c>
      <c r="N50" s="34">
        <f>SUM(N19:N49)</f>
        <v>0</v>
      </c>
      <c r="O50" s="34">
        <f>SUM(O19:O49)</f>
        <v>0</v>
      </c>
      <c r="P50" s="35">
        <f>SUM(P19:P49)</f>
        <v>0</v>
      </c>
    </row>
    <row r="51" spans="1:16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45"/>
      <c r="P52" s="46"/>
    </row>
    <row r="53" spans="1:16" x14ac:dyDescent="0.25">
      <c r="A53" s="1"/>
      <c r="B53" s="2" t="s">
        <v>15</v>
      </c>
      <c r="C53" s="9" t="s">
        <v>56</v>
      </c>
      <c r="D53" s="9"/>
      <c r="E53" s="1"/>
      <c r="F53" s="1"/>
      <c r="G53" s="1"/>
      <c r="H53" s="1"/>
      <c r="I53" s="1"/>
      <c r="J53" s="2"/>
      <c r="K53" s="9"/>
      <c r="L53" s="1"/>
      <c r="M53" s="1"/>
      <c r="N53" s="1"/>
      <c r="O53" s="1"/>
      <c r="P53" s="1"/>
    </row>
    <row r="54" spans="1:16" x14ac:dyDescent="0.25">
      <c r="A54" s="1"/>
      <c r="B54" s="2"/>
      <c r="C54" s="60" t="s">
        <v>42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x14ac:dyDescent="0.25">
      <c r="A55" s="1"/>
      <c r="B55" s="2"/>
      <c r="C55" s="9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x14ac:dyDescent="0.25">
      <c r="A56" s="1"/>
      <c r="B56" s="2" t="s">
        <v>36</v>
      </c>
      <c r="C56" s="9">
        <v>0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</sheetData>
  <mergeCells count="10">
    <mergeCell ref="L17:P17"/>
    <mergeCell ref="A50:K50"/>
    <mergeCell ref="A2:P2"/>
    <mergeCell ref="B3:P3"/>
    <mergeCell ref="A17:A18"/>
    <mergeCell ref="B17:B18"/>
    <mergeCell ref="C17:C18"/>
    <mergeCell ref="D17:D18"/>
    <mergeCell ref="E17:E18"/>
    <mergeCell ref="F17:K17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P42"/>
  <sheetViews>
    <sheetView workbookViewId="0">
      <selection activeCell="S31" sqref="S31"/>
    </sheetView>
  </sheetViews>
  <sheetFormatPr defaultRowHeight="15" x14ac:dyDescent="0.25"/>
  <cols>
    <col min="3" max="3" width="32.140625" customWidth="1"/>
  </cols>
  <sheetData>
    <row r="2" spans="1:16" ht="19.5" x14ac:dyDescent="0.25">
      <c r="A2" s="127" t="s">
        <v>44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</row>
    <row r="3" spans="1:16" ht="19.5" x14ac:dyDescent="0.25">
      <c r="A3" s="74"/>
      <c r="B3" s="135" t="s">
        <v>45</v>
      </c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</row>
    <row r="4" spans="1:16" ht="25.5" x14ac:dyDescent="0.35">
      <c r="A4" s="1"/>
      <c r="B4" s="1"/>
      <c r="C4" s="1"/>
      <c r="D4" s="1"/>
      <c r="E4" s="1"/>
      <c r="F4" s="1"/>
      <c r="G4" s="1"/>
      <c r="H4" s="1"/>
      <c r="I4" s="1"/>
      <c r="J4" s="56"/>
      <c r="K4" s="56"/>
      <c r="L4" s="56"/>
      <c r="M4" s="56"/>
      <c r="N4" s="56"/>
      <c r="O4" s="56"/>
      <c r="P4" s="56"/>
    </row>
    <row r="5" spans="1:16" x14ac:dyDescent="0.25">
      <c r="A5" s="1"/>
      <c r="B5" s="1"/>
      <c r="C5" s="2" t="s">
        <v>1</v>
      </c>
      <c r="D5" s="9" t="s">
        <v>59</v>
      </c>
      <c r="E5" s="1"/>
      <c r="F5" s="1"/>
      <c r="G5" s="1"/>
      <c r="H5" s="1"/>
      <c r="I5" s="1"/>
      <c r="J5" s="57"/>
      <c r="K5" s="57"/>
      <c r="L5" s="57"/>
      <c r="M5" s="57"/>
      <c r="N5" s="57"/>
      <c r="O5" s="57"/>
      <c r="P5" s="57"/>
    </row>
    <row r="6" spans="1:16" ht="25.5" x14ac:dyDescent="0.35">
      <c r="A6" s="1"/>
      <c r="B6" s="1"/>
      <c r="C6" s="2" t="s">
        <v>0</v>
      </c>
      <c r="D6" s="9" t="s">
        <v>58</v>
      </c>
      <c r="E6" s="1"/>
      <c r="F6" s="1"/>
      <c r="G6" s="1"/>
      <c r="H6" s="1"/>
      <c r="I6" s="1"/>
      <c r="J6" s="56"/>
      <c r="K6" s="56"/>
      <c r="L6" s="56"/>
      <c r="M6" s="56"/>
      <c r="N6" s="56"/>
      <c r="O6" s="56"/>
      <c r="P6" s="56"/>
    </row>
    <row r="7" spans="1:16" x14ac:dyDescent="0.25">
      <c r="A7" s="1"/>
      <c r="B7" s="1"/>
      <c r="C7" s="2" t="s">
        <v>3</v>
      </c>
      <c r="D7" s="9" t="s">
        <v>60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x14ac:dyDescent="0.25">
      <c r="A8" s="1"/>
      <c r="B8" s="1"/>
      <c r="C8" s="2" t="s">
        <v>54</v>
      </c>
      <c r="D8" s="9">
        <v>0</v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1:16" x14ac:dyDescent="0.25">
      <c r="A10" s="1"/>
      <c r="B10" s="1"/>
      <c r="C10" s="9" t="s">
        <v>57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2" t="s">
        <v>34</v>
      </c>
      <c r="O10" s="58"/>
      <c r="P10" s="1" t="s">
        <v>35</v>
      </c>
    </row>
    <row r="11" spans="1:16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16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1:16" ht="15.75" thickBot="1" x14ac:dyDescent="0.3"/>
    <row r="14" spans="1:16" x14ac:dyDescent="0.25">
      <c r="A14" s="128" t="s">
        <v>23</v>
      </c>
      <c r="B14" s="130" t="s">
        <v>24</v>
      </c>
      <c r="C14" s="130" t="s">
        <v>46</v>
      </c>
      <c r="D14" s="132" t="s">
        <v>25</v>
      </c>
      <c r="E14" s="132" t="s">
        <v>26</v>
      </c>
      <c r="F14" s="130" t="s">
        <v>27</v>
      </c>
      <c r="G14" s="130"/>
      <c r="H14" s="130"/>
      <c r="I14" s="130"/>
      <c r="J14" s="130"/>
      <c r="K14" s="130"/>
      <c r="L14" s="130" t="s">
        <v>28</v>
      </c>
      <c r="M14" s="130"/>
      <c r="N14" s="130"/>
      <c r="O14" s="130"/>
      <c r="P14" s="134"/>
    </row>
    <row r="15" spans="1:16" ht="72" x14ac:dyDescent="0.25">
      <c r="A15" s="129"/>
      <c r="B15" s="131"/>
      <c r="C15" s="131"/>
      <c r="D15" s="133"/>
      <c r="E15" s="133"/>
      <c r="F15" s="75" t="s">
        <v>51</v>
      </c>
      <c r="G15" s="75" t="s">
        <v>32</v>
      </c>
      <c r="H15" s="75" t="s">
        <v>39</v>
      </c>
      <c r="I15" s="75" t="s">
        <v>47</v>
      </c>
      <c r="J15" s="75" t="s">
        <v>41</v>
      </c>
      <c r="K15" s="75" t="s">
        <v>48</v>
      </c>
      <c r="L15" s="75" t="s">
        <v>49</v>
      </c>
      <c r="M15" s="75" t="s">
        <v>39</v>
      </c>
      <c r="N15" s="75" t="s">
        <v>47</v>
      </c>
      <c r="O15" s="75" t="s">
        <v>41</v>
      </c>
      <c r="P15" s="66" t="s">
        <v>50</v>
      </c>
    </row>
    <row r="16" spans="1:16" x14ac:dyDescent="0.25">
      <c r="A16" s="47"/>
      <c r="B16" s="48"/>
      <c r="C16" s="49"/>
      <c r="D16" s="48"/>
      <c r="E16" s="48"/>
      <c r="F16" s="67"/>
      <c r="G16" s="67"/>
      <c r="H16" s="67"/>
      <c r="I16" s="67"/>
      <c r="J16" s="67"/>
      <c r="K16" s="68"/>
      <c r="L16" s="69"/>
      <c r="M16" s="67"/>
      <c r="N16" s="67"/>
      <c r="O16" s="67"/>
      <c r="P16" s="39"/>
    </row>
    <row r="17" spans="1:16" x14ac:dyDescent="0.25">
      <c r="A17" s="47"/>
      <c r="B17" s="48"/>
      <c r="C17" s="70" t="s">
        <v>61</v>
      </c>
      <c r="D17" s="48"/>
      <c r="E17" s="48"/>
      <c r="F17" s="67"/>
      <c r="G17" s="67"/>
      <c r="H17" s="67"/>
      <c r="I17" s="67"/>
      <c r="J17" s="67"/>
      <c r="K17" s="68"/>
      <c r="L17" s="69"/>
      <c r="M17" s="67"/>
      <c r="N17" s="67"/>
      <c r="O17" s="67"/>
      <c r="P17" s="39"/>
    </row>
    <row r="18" spans="1:16" ht="45" x14ac:dyDescent="0.25">
      <c r="A18" s="47">
        <v>1</v>
      </c>
      <c r="B18" s="48"/>
      <c r="C18" s="49" t="s">
        <v>93</v>
      </c>
      <c r="D18" s="48" t="s">
        <v>69</v>
      </c>
      <c r="E18" s="72">
        <v>36.799999999999997</v>
      </c>
      <c r="F18" s="40"/>
      <c r="G18" s="40"/>
      <c r="H18" s="40"/>
      <c r="I18" s="40"/>
      <c r="J18" s="40"/>
      <c r="K18" s="41"/>
      <c r="L18" s="42"/>
      <c r="M18" s="40"/>
      <c r="N18" s="40"/>
      <c r="O18" s="40"/>
      <c r="P18" s="17"/>
    </row>
    <row r="19" spans="1:16" x14ac:dyDescent="0.25">
      <c r="A19" s="47"/>
      <c r="B19" s="48"/>
      <c r="C19" s="49"/>
      <c r="D19" s="72"/>
      <c r="E19" s="72"/>
      <c r="F19" s="67"/>
      <c r="G19" s="67"/>
      <c r="H19" s="67"/>
      <c r="I19" s="67"/>
      <c r="J19" s="67"/>
      <c r="K19" s="68"/>
      <c r="L19" s="69"/>
      <c r="M19" s="67"/>
      <c r="N19" s="67"/>
      <c r="O19" s="67"/>
      <c r="P19" s="39"/>
    </row>
    <row r="20" spans="1:16" x14ac:dyDescent="0.25">
      <c r="A20" s="47"/>
      <c r="B20" s="48"/>
      <c r="C20" s="70" t="s">
        <v>62</v>
      </c>
      <c r="D20" s="72"/>
      <c r="E20" s="72"/>
      <c r="F20" s="67"/>
      <c r="G20" s="67"/>
      <c r="H20" s="67"/>
      <c r="I20" s="67"/>
      <c r="J20" s="67"/>
      <c r="K20" s="68"/>
      <c r="L20" s="69"/>
      <c r="M20" s="67"/>
      <c r="N20" s="67"/>
      <c r="O20" s="67"/>
      <c r="P20" s="39"/>
    </row>
    <row r="21" spans="1:16" x14ac:dyDescent="0.25">
      <c r="A21" s="47">
        <v>1</v>
      </c>
      <c r="B21" s="48"/>
      <c r="C21" s="49" t="s">
        <v>86</v>
      </c>
      <c r="D21" s="48" t="s">
        <v>80</v>
      </c>
      <c r="E21" s="72">
        <v>24.34</v>
      </c>
      <c r="F21" s="40"/>
      <c r="G21" s="40"/>
      <c r="H21" s="40"/>
      <c r="I21" s="40"/>
      <c r="J21" s="40"/>
      <c r="K21" s="41"/>
      <c r="L21" s="42"/>
      <c r="M21" s="40"/>
      <c r="N21" s="40"/>
      <c r="O21" s="40"/>
      <c r="P21" s="17"/>
    </row>
    <row r="22" spans="1:16" x14ac:dyDescent="0.25">
      <c r="A22" s="47"/>
      <c r="B22" s="48"/>
      <c r="C22" s="49"/>
      <c r="D22" s="48"/>
      <c r="E22" s="72"/>
      <c r="F22" s="67"/>
      <c r="G22" s="67"/>
      <c r="H22" s="40"/>
      <c r="I22" s="40"/>
      <c r="J22" s="40"/>
      <c r="K22" s="41"/>
      <c r="L22" s="42"/>
      <c r="M22" s="40"/>
      <c r="N22" s="40"/>
      <c r="O22" s="40"/>
      <c r="P22" s="17"/>
    </row>
    <row r="23" spans="1:16" x14ac:dyDescent="0.25">
      <c r="A23" s="47"/>
      <c r="B23" s="48"/>
      <c r="C23" s="73" t="s">
        <v>106</v>
      </c>
      <c r="D23" s="48"/>
      <c r="E23" s="48"/>
      <c r="F23" s="67"/>
      <c r="G23" s="67"/>
      <c r="H23" s="67"/>
      <c r="I23" s="67"/>
      <c r="J23" s="67"/>
      <c r="K23" s="68"/>
      <c r="L23" s="69"/>
      <c r="M23" s="67"/>
      <c r="N23" s="67"/>
      <c r="O23" s="67"/>
      <c r="P23" s="39"/>
    </row>
    <row r="24" spans="1:16" x14ac:dyDescent="0.25">
      <c r="A24" s="47">
        <v>1</v>
      </c>
      <c r="B24" s="48"/>
      <c r="C24" s="49" t="s">
        <v>115</v>
      </c>
      <c r="D24" s="48" t="s">
        <v>69</v>
      </c>
      <c r="E24" s="72">
        <v>70.59</v>
      </c>
      <c r="F24" s="40"/>
      <c r="G24" s="40"/>
      <c r="H24" s="40"/>
      <c r="I24" s="40"/>
      <c r="J24" s="40"/>
      <c r="K24" s="41"/>
      <c r="L24" s="42"/>
      <c r="M24" s="40"/>
      <c r="N24" s="40"/>
      <c r="O24" s="40"/>
      <c r="P24" s="17"/>
    </row>
    <row r="25" spans="1:16" ht="45" x14ac:dyDescent="0.25">
      <c r="A25" s="47">
        <v>2</v>
      </c>
      <c r="B25" s="48"/>
      <c r="C25" s="49" t="s">
        <v>135</v>
      </c>
      <c r="D25" s="48" t="s">
        <v>69</v>
      </c>
      <c r="E25" s="72">
        <f>E24*0.15</f>
        <v>10.5885</v>
      </c>
      <c r="F25" s="40"/>
      <c r="G25" s="40"/>
      <c r="H25" s="40"/>
      <c r="I25" s="40"/>
      <c r="J25" s="40"/>
      <c r="K25" s="41"/>
      <c r="L25" s="42"/>
      <c r="M25" s="40"/>
      <c r="N25" s="40"/>
      <c r="O25" s="40"/>
      <c r="P25" s="17"/>
    </row>
    <row r="26" spans="1:16" ht="23.25" customHeight="1" x14ac:dyDescent="0.25">
      <c r="A26" s="47"/>
      <c r="B26" s="48"/>
      <c r="C26" s="49" t="s">
        <v>96</v>
      </c>
      <c r="D26" s="48" t="s">
        <v>83</v>
      </c>
      <c r="E26" s="72">
        <f>E25*8.5</f>
        <v>90.002250000000004</v>
      </c>
      <c r="F26" s="40"/>
      <c r="G26" s="40"/>
      <c r="H26" s="40"/>
      <c r="I26" s="40"/>
      <c r="J26" s="40"/>
      <c r="K26" s="41"/>
      <c r="L26" s="42"/>
      <c r="M26" s="40"/>
      <c r="N26" s="40"/>
      <c r="O26" s="40"/>
      <c r="P26" s="17"/>
    </row>
    <row r="27" spans="1:16" x14ac:dyDescent="0.25">
      <c r="A27" s="47">
        <v>3</v>
      </c>
      <c r="B27" s="48"/>
      <c r="C27" s="49" t="s">
        <v>107</v>
      </c>
      <c r="D27" s="48" t="s">
        <v>69</v>
      </c>
      <c r="E27" s="72">
        <v>70.59</v>
      </c>
      <c r="F27" s="40"/>
      <c r="G27" s="40"/>
      <c r="H27" s="40"/>
      <c r="I27" s="40"/>
      <c r="J27" s="40"/>
      <c r="K27" s="41"/>
      <c r="L27" s="42"/>
      <c r="M27" s="40"/>
      <c r="N27" s="40"/>
      <c r="O27" s="40"/>
      <c r="P27" s="17"/>
    </row>
    <row r="28" spans="1:16" x14ac:dyDescent="0.25">
      <c r="A28" s="47"/>
      <c r="B28" s="48"/>
      <c r="C28" s="49" t="s">
        <v>76</v>
      </c>
      <c r="D28" s="48" t="s">
        <v>77</v>
      </c>
      <c r="E28" s="72">
        <f>0.2*E27</f>
        <v>14.118000000000002</v>
      </c>
      <c r="F28" s="40"/>
      <c r="G28" s="40"/>
      <c r="H28" s="40"/>
      <c r="I28" s="40"/>
      <c r="J28" s="40"/>
      <c r="K28" s="41"/>
      <c r="L28" s="42"/>
      <c r="M28" s="40"/>
      <c r="N28" s="40"/>
      <c r="O28" s="40"/>
      <c r="P28" s="17"/>
    </row>
    <row r="29" spans="1:16" x14ac:dyDescent="0.25">
      <c r="A29" s="47">
        <v>4</v>
      </c>
      <c r="B29" s="48"/>
      <c r="C29" s="49" t="s">
        <v>114</v>
      </c>
      <c r="D29" s="48" t="s">
        <v>69</v>
      </c>
      <c r="E29" s="72">
        <v>70.59</v>
      </c>
      <c r="F29" s="40"/>
      <c r="G29" s="40"/>
      <c r="H29" s="40"/>
      <c r="I29" s="40"/>
      <c r="J29" s="40"/>
      <c r="K29" s="41"/>
      <c r="L29" s="42"/>
      <c r="M29" s="40"/>
      <c r="N29" s="40"/>
      <c r="O29" s="40"/>
      <c r="P29" s="17"/>
    </row>
    <row r="30" spans="1:16" x14ac:dyDescent="0.25">
      <c r="A30" s="47"/>
      <c r="B30" s="48"/>
      <c r="C30" s="49" t="s">
        <v>95</v>
      </c>
      <c r="D30" s="48" t="s">
        <v>83</v>
      </c>
      <c r="E30" s="72">
        <f>1.05*E29</f>
        <v>74.119500000000002</v>
      </c>
      <c r="F30" s="40"/>
      <c r="G30" s="40"/>
      <c r="H30" s="40"/>
      <c r="I30" s="40"/>
      <c r="J30" s="40"/>
      <c r="K30" s="41"/>
      <c r="L30" s="42"/>
      <c r="M30" s="40"/>
      <c r="N30" s="40"/>
      <c r="O30" s="40"/>
      <c r="P30" s="17"/>
    </row>
    <row r="31" spans="1:16" x14ac:dyDescent="0.25">
      <c r="A31" s="47">
        <v>5</v>
      </c>
      <c r="B31" s="48"/>
      <c r="C31" s="49" t="s">
        <v>108</v>
      </c>
      <c r="D31" s="48" t="s">
        <v>69</v>
      </c>
      <c r="E31" s="72">
        <v>70.59</v>
      </c>
      <c r="F31" s="40"/>
      <c r="G31" s="40"/>
      <c r="H31" s="40"/>
      <c r="I31" s="40"/>
      <c r="J31" s="40"/>
      <c r="K31" s="41"/>
      <c r="L31" s="42"/>
      <c r="M31" s="40"/>
      <c r="N31" s="40"/>
      <c r="O31" s="40"/>
      <c r="P31" s="17"/>
    </row>
    <row r="32" spans="1:16" ht="20.25" customHeight="1" x14ac:dyDescent="0.25">
      <c r="A32" s="47"/>
      <c r="B32" s="48"/>
      <c r="C32" s="49" t="s">
        <v>98</v>
      </c>
      <c r="D32" s="48" t="s">
        <v>83</v>
      </c>
      <c r="E32" s="72">
        <f>E31*0.15</f>
        <v>10.5885</v>
      </c>
      <c r="F32" s="40"/>
      <c r="G32" s="40"/>
      <c r="H32" s="40"/>
      <c r="I32" s="40"/>
      <c r="J32" s="40"/>
      <c r="K32" s="41"/>
      <c r="L32" s="42"/>
      <c r="M32" s="40"/>
      <c r="N32" s="40"/>
      <c r="O32" s="40"/>
      <c r="P32" s="17"/>
    </row>
    <row r="33" spans="1:16" x14ac:dyDescent="0.25">
      <c r="A33" s="47">
        <v>6</v>
      </c>
      <c r="B33" s="48"/>
      <c r="C33" s="49" t="s">
        <v>109</v>
      </c>
      <c r="D33" s="48" t="s">
        <v>69</v>
      </c>
      <c r="E33" s="72">
        <v>70.59</v>
      </c>
      <c r="F33" s="40"/>
      <c r="G33" s="40"/>
      <c r="H33" s="40"/>
      <c r="I33" s="40"/>
      <c r="J33" s="40"/>
      <c r="K33" s="41"/>
      <c r="L33" s="42"/>
      <c r="M33" s="40"/>
      <c r="N33" s="40"/>
      <c r="O33" s="40"/>
      <c r="P33" s="17"/>
    </row>
    <row r="34" spans="1:16" ht="20.25" customHeight="1" x14ac:dyDescent="0.25">
      <c r="A34" s="47"/>
      <c r="B34" s="48"/>
      <c r="C34" s="49" t="s">
        <v>100</v>
      </c>
      <c r="D34" s="48" t="s">
        <v>83</v>
      </c>
      <c r="E34" s="72">
        <f>E33*0.3</f>
        <v>21.177</v>
      </c>
      <c r="F34" s="40"/>
      <c r="G34" s="40"/>
      <c r="H34" s="40"/>
      <c r="I34" s="40"/>
      <c r="J34" s="40"/>
      <c r="K34" s="41"/>
      <c r="L34" s="42"/>
      <c r="M34" s="40"/>
      <c r="N34" s="40"/>
      <c r="O34" s="40"/>
      <c r="P34" s="17"/>
    </row>
    <row r="35" spans="1:16" ht="15.75" thickBot="1" x14ac:dyDescent="0.3">
      <c r="A35" s="47"/>
      <c r="B35" s="48"/>
      <c r="C35" s="49"/>
      <c r="D35" s="48"/>
      <c r="E35" s="48"/>
      <c r="F35" s="67"/>
      <c r="G35" s="67"/>
      <c r="H35" s="40"/>
      <c r="I35" s="40"/>
      <c r="J35" s="40"/>
      <c r="K35" s="41"/>
      <c r="L35" s="42"/>
      <c r="M35" s="40"/>
      <c r="N35" s="40"/>
      <c r="O35" s="40"/>
      <c r="P35" s="17"/>
    </row>
    <row r="36" spans="1:16" ht="15.75" thickBot="1" x14ac:dyDescent="0.3">
      <c r="A36" s="107" t="s">
        <v>53</v>
      </c>
      <c r="B36" s="108"/>
      <c r="C36" s="108"/>
      <c r="D36" s="108"/>
      <c r="E36" s="108"/>
      <c r="F36" s="108"/>
      <c r="G36" s="108"/>
      <c r="H36" s="108"/>
      <c r="I36" s="108"/>
      <c r="J36" s="108"/>
      <c r="K36" s="126"/>
      <c r="L36" s="34">
        <f>SUM(L16:L35)</f>
        <v>0</v>
      </c>
      <c r="M36" s="34">
        <f>SUM(M16:M35)</f>
        <v>0</v>
      </c>
      <c r="N36" s="34">
        <f>SUM(N16:N35)</f>
        <v>0</v>
      </c>
      <c r="O36" s="34">
        <f>SUM(O16:O35)</f>
        <v>0</v>
      </c>
      <c r="P36" s="35">
        <f>SUM(P16:P35)</f>
        <v>0</v>
      </c>
    </row>
    <row r="37" spans="1:16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1:16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45"/>
      <c r="P38" s="46"/>
    </row>
    <row r="39" spans="1:16" x14ac:dyDescent="0.25">
      <c r="A39" s="1"/>
      <c r="B39" s="2" t="s">
        <v>15</v>
      </c>
      <c r="C39" s="9" t="s">
        <v>56</v>
      </c>
      <c r="D39" s="9"/>
      <c r="E39" s="1"/>
      <c r="F39" s="1"/>
      <c r="G39" s="1"/>
      <c r="H39" s="1"/>
      <c r="I39" s="1"/>
      <c r="J39" s="2"/>
      <c r="K39" s="9"/>
      <c r="L39" s="1"/>
      <c r="M39" s="1"/>
      <c r="N39" s="1"/>
      <c r="O39" s="1"/>
      <c r="P39" s="1"/>
    </row>
    <row r="40" spans="1:16" x14ac:dyDescent="0.25">
      <c r="A40" s="1"/>
      <c r="B40" s="2"/>
      <c r="C40" s="60" t="s">
        <v>42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16" x14ac:dyDescent="0.25">
      <c r="A41" s="1"/>
      <c r="B41" s="2"/>
      <c r="C41" s="9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1:16" x14ac:dyDescent="0.25">
      <c r="A42" s="1"/>
      <c r="B42" s="2" t="s">
        <v>36</v>
      </c>
      <c r="C42" s="9">
        <v>0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</sheetData>
  <mergeCells count="10">
    <mergeCell ref="L14:P14"/>
    <mergeCell ref="A36:K36"/>
    <mergeCell ref="A2:P2"/>
    <mergeCell ref="B3:P3"/>
    <mergeCell ref="A14:A15"/>
    <mergeCell ref="B14:B15"/>
    <mergeCell ref="C14:C15"/>
    <mergeCell ref="D14:D15"/>
    <mergeCell ref="E14:E15"/>
    <mergeCell ref="F14:K14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P53"/>
  <sheetViews>
    <sheetView workbookViewId="0">
      <selection activeCell="N12" sqref="N12"/>
    </sheetView>
  </sheetViews>
  <sheetFormatPr defaultRowHeight="15" x14ac:dyDescent="0.25"/>
  <cols>
    <col min="3" max="3" width="36.5703125" customWidth="1"/>
  </cols>
  <sheetData>
    <row r="2" spans="1:16" ht="19.5" x14ac:dyDescent="0.25">
      <c r="A2" s="127" t="s">
        <v>44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</row>
    <row r="3" spans="1:16" ht="19.5" x14ac:dyDescent="0.25">
      <c r="A3" s="76"/>
      <c r="B3" s="135" t="s">
        <v>45</v>
      </c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</row>
    <row r="4" spans="1:16" ht="25.5" x14ac:dyDescent="0.35">
      <c r="A4" s="1"/>
      <c r="B4" s="1"/>
      <c r="C4" s="1"/>
      <c r="D4" s="1"/>
      <c r="E4" s="1"/>
      <c r="F4" s="1"/>
      <c r="G4" s="1"/>
      <c r="H4" s="1"/>
      <c r="I4" s="1"/>
      <c r="J4" s="56"/>
      <c r="K4" s="56"/>
      <c r="L4" s="56"/>
      <c r="M4" s="56"/>
      <c r="N4" s="56"/>
      <c r="O4" s="56"/>
      <c r="P4" s="56"/>
    </row>
    <row r="5" spans="1:16" x14ac:dyDescent="0.25">
      <c r="A5" s="1"/>
      <c r="B5" s="1"/>
      <c r="C5" s="2" t="s">
        <v>1</v>
      </c>
      <c r="D5" s="9" t="s">
        <v>59</v>
      </c>
      <c r="E5" s="1"/>
      <c r="F5" s="1"/>
      <c r="G5" s="1"/>
      <c r="H5" s="1"/>
      <c r="I5" s="1"/>
      <c r="J5" s="57"/>
      <c r="K5" s="57"/>
      <c r="L5" s="57"/>
      <c r="M5" s="57"/>
      <c r="N5" s="57"/>
      <c r="O5" s="57"/>
      <c r="P5" s="57"/>
    </row>
    <row r="6" spans="1:16" ht="25.5" x14ac:dyDescent="0.35">
      <c r="A6" s="1"/>
      <c r="B6" s="1"/>
      <c r="C6" s="2" t="s">
        <v>0</v>
      </c>
      <c r="D6" s="9" t="s">
        <v>58</v>
      </c>
      <c r="E6" s="1"/>
      <c r="F6" s="1"/>
      <c r="G6" s="1"/>
      <c r="H6" s="1"/>
      <c r="I6" s="1"/>
      <c r="J6" s="56"/>
      <c r="K6" s="56"/>
      <c r="L6" s="56"/>
      <c r="M6" s="56"/>
      <c r="N6" s="56"/>
      <c r="O6" s="56"/>
      <c r="P6" s="56"/>
    </row>
    <row r="7" spans="1:16" x14ac:dyDescent="0.25">
      <c r="A7" s="1"/>
      <c r="B7" s="1"/>
      <c r="C7" s="2" t="s">
        <v>3</v>
      </c>
      <c r="D7" s="9" t="s">
        <v>60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x14ac:dyDescent="0.25">
      <c r="A8" s="1"/>
      <c r="B8" s="1"/>
      <c r="C8" s="2" t="s">
        <v>54</v>
      </c>
      <c r="D8" s="9">
        <v>0</v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1:16" x14ac:dyDescent="0.25">
      <c r="A10" s="1"/>
      <c r="B10" s="1"/>
      <c r="C10" s="9" t="s">
        <v>57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2" t="s">
        <v>34</v>
      </c>
      <c r="O10" s="58"/>
      <c r="P10" s="1" t="s">
        <v>35</v>
      </c>
    </row>
    <row r="11" spans="1:16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16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1:16" ht="15.75" thickBot="1" x14ac:dyDescent="0.3"/>
    <row r="14" spans="1:16" x14ac:dyDescent="0.25">
      <c r="A14" s="128" t="s">
        <v>23</v>
      </c>
      <c r="B14" s="130" t="s">
        <v>24</v>
      </c>
      <c r="C14" s="130" t="s">
        <v>46</v>
      </c>
      <c r="D14" s="132" t="s">
        <v>25</v>
      </c>
      <c r="E14" s="132" t="s">
        <v>26</v>
      </c>
      <c r="F14" s="130" t="s">
        <v>27</v>
      </c>
      <c r="G14" s="130"/>
      <c r="H14" s="130"/>
      <c r="I14" s="130"/>
      <c r="J14" s="130"/>
      <c r="K14" s="130"/>
      <c r="L14" s="130" t="s">
        <v>28</v>
      </c>
      <c r="M14" s="130"/>
      <c r="N14" s="130"/>
      <c r="O14" s="130"/>
      <c r="P14" s="134"/>
    </row>
    <row r="15" spans="1:16" ht="72" x14ac:dyDescent="0.25">
      <c r="A15" s="129"/>
      <c r="B15" s="131"/>
      <c r="C15" s="131"/>
      <c r="D15" s="133"/>
      <c r="E15" s="133"/>
      <c r="F15" s="75" t="s">
        <v>51</v>
      </c>
      <c r="G15" s="75" t="s">
        <v>32</v>
      </c>
      <c r="H15" s="75" t="s">
        <v>39</v>
      </c>
      <c r="I15" s="75" t="s">
        <v>47</v>
      </c>
      <c r="J15" s="75" t="s">
        <v>41</v>
      </c>
      <c r="K15" s="75" t="s">
        <v>48</v>
      </c>
      <c r="L15" s="75" t="s">
        <v>49</v>
      </c>
      <c r="M15" s="75" t="s">
        <v>39</v>
      </c>
      <c r="N15" s="75" t="s">
        <v>47</v>
      </c>
      <c r="O15" s="75" t="s">
        <v>41</v>
      </c>
      <c r="P15" s="66" t="s">
        <v>50</v>
      </c>
    </row>
    <row r="16" spans="1:16" x14ac:dyDescent="0.25">
      <c r="A16" s="47"/>
      <c r="B16" s="48"/>
      <c r="C16" s="49"/>
      <c r="D16" s="48"/>
      <c r="E16" s="48"/>
      <c r="F16" s="67"/>
      <c r="G16" s="67"/>
      <c r="H16" s="67"/>
      <c r="I16" s="67"/>
      <c r="J16" s="67"/>
      <c r="K16" s="68"/>
      <c r="L16" s="69"/>
      <c r="M16" s="67"/>
      <c r="N16" s="67"/>
      <c r="O16" s="67"/>
      <c r="P16" s="39"/>
    </row>
    <row r="17" spans="1:16" x14ac:dyDescent="0.25">
      <c r="A17" s="47"/>
      <c r="B17" s="48"/>
      <c r="C17" s="70" t="s">
        <v>61</v>
      </c>
      <c r="D17" s="48"/>
      <c r="E17" s="48"/>
      <c r="F17" s="67"/>
      <c r="G17" s="67"/>
      <c r="H17" s="67"/>
      <c r="I17" s="67"/>
      <c r="J17" s="67"/>
      <c r="K17" s="68"/>
      <c r="L17" s="69"/>
      <c r="M17" s="67"/>
      <c r="N17" s="67"/>
      <c r="O17" s="67"/>
      <c r="P17" s="39"/>
    </row>
    <row r="18" spans="1:16" ht="30" x14ac:dyDescent="0.25">
      <c r="A18" s="47">
        <v>1</v>
      </c>
      <c r="B18" s="48"/>
      <c r="C18" s="49" t="s">
        <v>93</v>
      </c>
      <c r="D18" s="48" t="s">
        <v>69</v>
      </c>
      <c r="E18" s="72">
        <v>15.1</v>
      </c>
      <c r="F18" s="40"/>
      <c r="G18" s="40"/>
      <c r="H18" s="40"/>
      <c r="I18" s="40"/>
      <c r="J18" s="40"/>
      <c r="K18" s="41"/>
      <c r="L18" s="42"/>
      <c r="M18" s="40"/>
      <c r="N18" s="40"/>
      <c r="O18" s="40"/>
      <c r="P18" s="17"/>
    </row>
    <row r="19" spans="1:16" x14ac:dyDescent="0.25">
      <c r="A19" s="47"/>
      <c r="B19" s="48"/>
      <c r="C19" s="49"/>
      <c r="D19" s="72"/>
      <c r="E19" s="72"/>
      <c r="F19" s="67"/>
      <c r="G19" s="67"/>
      <c r="H19" s="67"/>
      <c r="I19" s="67"/>
      <c r="J19" s="67"/>
      <c r="K19" s="68"/>
      <c r="L19" s="69"/>
      <c r="M19" s="67"/>
      <c r="N19" s="67"/>
      <c r="O19" s="67"/>
      <c r="P19" s="39"/>
    </row>
    <row r="20" spans="1:16" x14ac:dyDescent="0.25">
      <c r="A20" s="47"/>
      <c r="B20" s="48"/>
      <c r="C20" s="70" t="s">
        <v>62</v>
      </c>
      <c r="D20" s="72"/>
      <c r="E20" s="72"/>
      <c r="F20" s="67"/>
      <c r="G20" s="67"/>
      <c r="H20" s="67"/>
      <c r="I20" s="67"/>
      <c r="J20" s="67"/>
      <c r="K20" s="68"/>
      <c r="L20" s="69"/>
      <c r="M20" s="67"/>
      <c r="N20" s="67"/>
      <c r="O20" s="67"/>
      <c r="P20" s="39"/>
    </row>
    <row r="21" spans="1:16" ht="30" x14ac:dyDescent="0.25">
      <c r="A21" s="47">
        <v>1</v>
      </c>
      <c r="B21" s="48"/>
      <c r="C21" s="49" t="s">
        <v>88</v>
      </c>
      <c r="D21" s="48" t="s">
        <v>69</v>
      </c>
      <c r="E21" s="72">
        <v>15.1</v>
      </c>
      <c r="F21" s="40"/>
      <c r="G21" s="40"/>
      <c r="H21" s="40"/>
      <c r="I21" s="40"/>
      <c r="J21" s="40"/>
      <c r="K21" s="41"/>
      <c r="L21" s="42"/>
      <c r="M21" s="40"/>
      <c r="N21" s="40"/>
      <c r="O21" s="40"/>
      <c r="P21" s="17"/>
    </row>
    <row r="22" spans="1:16" ht="18" customHeight="1" x14ac:dyDescent="0.25">
      <c r="A22" s="47"/>
      <c r="B22" s="48"/>
      <c r="C22" s="49" t="s">
        <v>87</v>
      </c>
      <c r="D22" s="48" t="s">
        <v>83</v>
      </c>
      <c r="E22" s="72">
        <f>E21*1.7*4</f>
        <v>102.67999999999999</v>
      </c>
      <c r="F22" s="40"/>
      <c r="G22" s="40"/>
      <c r="H22" s="40"/>
      <c r="I22" s="40"/>
      <c r="J22" s="40"/>
      <c r="K22" s="41"/>
      <c r="L22" s="42"/>
      <c r="M22" s="40"/>
      <c r="N22" s="40"/>
      <c r="O22" s="40"/>
      <c r="P22" s="17"/>
    </row>
    <row r="23" spans="1:16" ht="30" x14ac:dyDescent="0.25">
      <c r="A23" s="47">
        <v>2</v>
      </c>
      <c r="B23" s="48"/>
      <c r="C23" s="49" t="s">
        <v>92</v>
      </c>
      <c r="D23" s="48" t="s">
        <v>69</v>
      </c>
      <c r="E23" s="72">
        <v>15.1</v>
      </c>
      <c r="F23" s="40"/>
      <c r="G23" s="40"/>
      <c r="H23" s="40"/>
      <c r="I23" s="40"/>
      <c r="J23" s="40"/>
      <c r="K23" s="41"/>
      <c r="L23" s="42"/>
      <c r="M23" s="40"/>
      <c r="N23" s="40"/>
      <c r="O23" s="40"/>
      <c r="P23" s="17"/>
    </row>
    <row r="24" spans="1:16" ht="28.5" customHeight="1" x14ac:dyDescent="0.25">
      <c r="A24" s="47"/>
      <c r="B24" s="48"/>
      <c r="C24" s="49" t="s">
        <v>90</v>
      </c>
      <c r="D24" s="48" t="s">
        <v>69</v>
      </c>
      <c r="E24" s="72">
        <f>E23*1.1</f>
        <v>16.61</v>
      </c>
      <c r="F24" s="40"/>
      <c r="G24" s="40"/>
      <c r="H24" s="40"/>
      <c r="I24" s="40"/>
      <c r="J24" s="40"/>
      <c r="K24" s="41"/>
      <c r="L24" s="42"/>
      <c r="M24" s="40"/>
      <c r="N24" s="40"/>
      <c r="O24" s="40"/>
      <c r="P24" s="17"/>
    </row>
    <row r="25" spans="1:16" x14ac:dyDescent="0.25">
      <c r="A25" s="47"/>
      <c r="B25" s="48"/>
      <c r="C25" s="49" t="s">
        <v>76</v>
      </c>
      <c r="D25" s="48" t="s">
        <v>77</v>
      </c>
      <c r="E25" s="72">
        <f>E23*0.145</f>
        <v>2.1894999999999998</v>
      </c>
      <c r="F25" s="40"/>
      <c r="G25" s="40"/>
      <c r="H25" s="40"/>
      <c r="I25" s="40"/>
      <c r="J25" s="40"/>
      <c r="K25" s="41"/>
      <c r="L25" s="42"/>
      <c r="M25" s="40"/>
      <c r="N25" s="40"/>
      <c r="O25" s="40"/>
      <c r="P25" s="17"/>
    </row>
    <row r="26" spans="1:16" ht="22.5" customHeight="1" x14ac:dyDescent="0.25">
      <c r="A26" s="47"/>
      <c r="B26" s="48"/>
      <c r="C26" s="49" t="s">
        <v>78</v>
      </c>
      <c r="D26" s="48" t="s">
        <v>77</v>
      </c>
      <c r="E26" s="72">
        <f>E23*0.4</f>
        <v>6.04</v>
      </c>
      <c r="F26" s="40"/>
      <c r="G26" s="40"/>
      <c r="H26" s="40"/>
      <c r="I26" s="40"/>
      <c r="J26" s="40"/>
      <c r="K26" s="41"/>
      <c r="L26" s="42"/>
      <c r="M26" s="40"/>
      <c r="N26" s="40"/>
      <c r="O26" s="40"/>
      <c r="P26" s="17"/>
    </row>
    <row r="27" spans="1:16" ht="20.25" customHeight="1" x14ac:dyDescent="0.25">
      <c r="A27" s="47"/>
      <c r="B27" s="48"/>
      <c r="C27" s="49" t="s">
        <v>79</v>
      </c>
      <c r="D27" s="48" t="s">
        <v>80</v>
      </c>
      <c r="E27" s="72">
        <f>E24/2</f>
        <v>8.3049999999999997</v>
      </c>
      <c r="F27" s="40"/>
      <c r="G27" s="40"/>
      <c r="H27" s="40"/>
      <c r="I27" s="40"/>
      <c r="J27" s="40"/>
      <c r="K27" s="41"/>
      <c r="L27" s="42"/>
      <c r="M27" s="40"/>
      <c r="N27" s="40"/>
      <c r="O27" s="40"/>
      <c r="P27" s="17"/>
    </row>
    <row r="28" spans="1:16" x14ac:dyDescent="0.25">
      <c r="A28" s="47">
        <v>3</v>
      </c>
      <c r="B28" s="48"/>
      <c r="C28" s="49" t="s">
        <v>86</v>
      </c>
      <c r="D28" s="48" t="s">
        <v>80</v>
      </c>
      <c r="E28" s="72">
        <v>23.6</v>
      </c>
      <c r="F28" s="40"/>
      <c r="G28" s="40"/>
      <c r="H28" s="40"/>
      <c r="I28" s="40"/>
      <c r="J28" s="40"/>
      <c r="K28" s="41"/>
      <c r="L28" s="42"/>
      <c r="M28" s="40"/>
      <c r="N28" s="40"/>
      <c r="O28" s="40"/>
      <c r="P28" s="17"/>
    </row>
    <row r="29" spans="1:16" x14ac:dyDescent="0.25">
      <c r="A29" s="47"/>
      <c r="B29" s="48"/>
      <c r="C29" s="49"/>
      <c r="D29" s="48"/>
      <c r="E29" s="72"/>
      <c r="F29" s="67"/>
      <c r="G29" s="67"/>
      <c r="H29" s="40"/>
      <c r="I29" s="40"/>
      <c r="J29" s="40"/>
      <c r="K29" s="41"/>
      <c r="L29" s="42"/>
      <c r="M29" s="40"/>
      <c r="N29" s="40"/>
      <c r="O29" s="40"/>
      <c r="P29" s="17"/>
    </row>
    <row r="30" spans="1:16" x14ac:dyDescent="0.25">
      <c r="A30" s="47"/>
      <c r="B30" s="48"/>
      <c r="C30" s="73" t="s">
        <v>106</v>
      </c>
      <c r="D30" s="48"/>
      <c r="E30" s="48"/>
      <c r="F30" s="67"/>
      <c r="G30" s="67"/>
      <c r="H30" s="67"/>
      <c r="I30" s="67"/>
      <c r="J30" s="67"/>
      <c r="K30" s="68"/>
      <c r="L30" s="69"/>
      <c r="M30" s="67"/>
      <c r="N30" s="67"/>
      <c r="O30" s="67"/>
      <c r="P30" s="39"/>
    </row>
    <row r="31" spans="1:16" x14ac:dyDescent="0.25">
      <c r="A31" s="47">
        <v>1</v>
      </c>
      <c r="B31" s="48"/>
      <c r="C31" s="49" t="s">
        <v>115</v>
      </c>
      <c r="D31" s="48" t="s">
        <v>69</v>
      </c>
      <c r="E31" s="72">
        <v>68.44</v>
      </c>
      <c r="F31" s="40"/>
      <c r="G31" s="40"/>
      <c r="H31" s="40"/>
      <c r="I31" s="40"/>
      <c r="J31" s="40"/>
      <c r="K31" s="41"/>
      <c r="L31" s="42"/>
      <c r="M31" s="40"/>
      <c r="N31" s="40"/>
      <c r="O31" s="40"/>
      <c r="P31" s="17"/>
    </row>
    <row r="32" spans="1:16" ht="66.75" customHeight="1" x14ac:dyDescent="0.25">
      <c r="A32" s="47">
        <v>2</v>
      </c>
      <c r="B32" s="48"/>
      <c r="C32" s="49" t="s">
        <v>135</v>
      </c>
      <c r="D32" s="48" t="s">
        <v>69</v>
      </c>
      <c r="E32" s="72">
        <f>E31*0.15</f>
        <v>10.266</v>
      </c>
      <c r="F32" s="40"/>
      <c r="G32" s="40"/>
      <c r="H32" s="40"/>
      <c r="I32" s="40"/>
      <c r="J32" s="40"/>
      <c r="K32" s="41"/>
      <c r="L32" s="42"/>
      <c r="M32" s="40"/>
      <c r="N32" s="40"/>
      <c r="O32" s="40"/>
      <c r="P32" s="17"/>
    </row>
    <row r="33" spans="1:16" ht="25.5" customHeight="1" x14ac:dyDescent="0.25">
      <c r="A33" s="47"/>
      <c r="B33" s="48"/>
      <c r="C33" s="49" t="s">
        <v>96</v>
      </c>
      <c r="D33" s="48" t="s">
        <v>83</v>
      </c>
      <c r="E33" s="72">
        <f>E32*8.5</f>
        <v>87.260999999999996</v>
      </c>
      <c r="F33" s="40"/>
      <c r="G33" s="40"/>
      <c r="H33" s="40"/>
      <c r="I33" s="40"/>
      <c r="J33" s="40"/>
      <c r="K33" s="41"/>
      <c r="L33" s="42"/>
      <c r="M33" s="40"/>
      <c r="N33" s="40"/>
      <c r="O33" s="40"/>
      <c r="P33" s="17"/>
    </row>
    <row r="34" spans="1:16" x14ac:dyDescent="0.25">
      <c r="A34" s="47">
        <v>3</v>
      </c>
      <c r="B34" s="48"/>
      <c r="C34" s="49" t="s">
        <v>107</v>
      </c>
      <c r="D34" s="48" t="s">
        <v>69</v>
      </c>
      <c r="E34" s="72">
        <v>68.44</v>
      </c>
      <c r="F34" s="40"/>
      <c r="G34" s="40"/>
      <c r="H34" s="40"/>
      <c r="I34" s="40"/>
      <c r="J34" s="40"/>
      <c r="K34" s="41"/>
      <c r="L34" s="42"/>
      <c r="M34" s="40"/>
      <c r="N34" s="40"/>
      <c r="O34" s="40"/>
      <c r="P34" s="17"/>
    </row>
    <row r="35" spans="1:16" x14ac:dyDescent="0.25">
      <c r="A35" s="47"/>
      <c r="B35" s="48"/>
      <c r="C35" s="49" t="s">
        <v>76</v>
      </c>
      <c r="D35" s="48" t="s">
        <v>77</v>
      </c>
      <c r="E35" s="72">
        <f>0.2*E34</f>
        <v>13.688000000000001</v>
      </c>
      <c r="F35" s="40"/>
      <c r="G35" s="40"/>
      <c r="H35" s="40"/>
      <c r="I35" s="40"/>
      <c r="J35" s="40"/>
      <c r="K35" s="41"/>
      <c r="L35" s="42"/>
      <c r="M35" s="40"/>
      <c r="N35" s="40"/>
      <c r="O35" s="40"/>
      <c r="P35" s="17"/>
    </row>
    <row r="36" spans="1:16" x14ac:dyDescent="0.25">
      <c r="A36" s="47">
        <v>4</v>
      </c>
      <c r="B36" s="48"/>
      <c r="C36" s="49" t="s">
        <v>114</v>
      </c>
      <c r="D36" s="48" t="s">
        <v>69</v>
      </c>
      <c r="E36" s="72">
        <v>68.44</v>
      </c>
      <c r="F36" s="40"/>
      <c r="G36" s="40"/>
      <c r="H36" s="40"/>
      <c r="I36" s="40"/>
      <c r="J36" s="40"/>
      <c r="K36" s="41"/>
      <c r="L36" s="42"/>
      <c r="M36" s="40"/>
      <c r="N36" s="40"/>
      <c r="O36" s="40"/>
      <c r="P36" s="17"/>
    </row>
    <row r="37" spans="1:16" ht="19.5" customHeight="1" x14ac:dyDescent="0.25">
      <c r="A37" s="47"/>
      <c r="B37" s="48"/>
      <c r="C37" s="49" t="s">
        <v>95</v>
      </c>
      <c r="D37" s="48" t="s">
        <v>83</v>
      </c>
      <c r="E37" s="72">
        <f>1.05*E36</f>
        <v>71.861999999999995</v>
      </c>
      <c r="F37" s="40"/>
      <c r="G37" s="40"/>
      <c r="H37" s="40"/>
      <c r="I37" s="40"/>
      <c r="J37" s="40"/>
      <c r="K37" s="41"/>
      <c r="L37" s="42"/>
      <c r="M37" s="40"/>
      <c r="N37" s="40"/>
      <c r="O37" s="40"/>
      <c r="P37" s="17"/>
    </row>
    <row r="38" spans="1:16" x14ac:dyDescent="0.25">
      <c r="A38" s="47">
        <v>5</v>
      </c>
      <c r="B38" s="48"/>
      <c r="C38" s="49" t="s">
        <v>108</v>
      </c>
      <c r="D38" s="48" t="s">
        <v>69</v>
      </c>
      <c r="E38" s="72">
        <v>68.44</v>
      </c>
      <c r="F38" s="40"/>
      <c r="G38" s="40"/>
      <c r="H38" s="40"/>
      <c r="I38" s="40"/>
      <c r="J38" s="40"/>
      <c r="K38" s="41"/>
      <c r="L38" s="42"/>
      <c r="M38" s="40"/>
      <c r="N38" s="40"/>
      <c r="O38" s="40"/>
      <c r="P38" s="17"/>
    </row>
    <row r="39" spans="1:16" ht="15.75" customHeight="1" x14ac:dyDescent="0.25">
      <c r="A39" s="47"/>
      <c r="B39" s="48"/>
      <c r="C39" s="49" t="s">
        <v>98</v>
      </c>
      <c r="D39" s="48" t="s">
        <v>83</v>
      </c>
      <c r="E39" s="72">
        <f>E38*0.15</f>
        <v>10.266</v>
      </c>
      <c r="F39" s="40"/>
      <c r="G39" s="40"/>
      <c r="H39" s="40"/>
      <c r="I39" s="40"/>
      <c r="J39" s="40"/>
      <c r="K39" s="41"/>
      <c r="L39" s="42"/>
      <c r="M39" s="40"/>
      <c r="N39" s="40"/>
      <c r="O39" s="40"/>
      <c r="P39" s="17"/>
    </row>
    <row r="40" spans="1:16" x14ac:dyDescent="0.25">
      <c r="A40" s="47">
        <v>6</v>
      </c>
      <c r="B40" s="48"/>
      <c r="C40" s="49" t="s">
        <v>109</v>
      </c>
      <c r="D40" s="48" t="s">
        <v>69</v>
      </c>
      <c r="E40" s="72">
        <v>68.44</v>
      </c>
      <c r="F40" s="40"/>
      <c r="G40" s="40"/>
      <c r="H40" s="40"/>
      <c r="I40" s="40"/>
      <c r="J40" s="40"/>
      <c r="K40" s="41"/>
      <c r="L40" s="42"/>
      <c r="M40" s="40"/>
      <c r="N40" s="40"/>
      <c r="O40" s="40"/>
      <c r="P40" s="17"/>
    </row>
    <row r="41" spans="1:16" ht="17.25" customHeight="1" x14ac:dyDescent="0.25">
      <c r="A41" s="47"/>
      <c r="B41" s="48"/>
      <c r="C41" s="49" t="s">
        <v>100</v>
      </c>
      <c r="D41" s="48" t="s">
        <v>83</v>
      </c>
      <c r="E41" s="72">
        <f>E40*0.3</f>
        <v>20.532</v>
      </c>
      <c r="F41" s="40"/>
      <c r="G41" s="40"/>
      <c r="H41" s="40"/>
      <c r="I41" s="40"/>
      <c r="J41" s="40"/>
      <c r="K41" s="41"/>
      <c r="L41" s="42"/>
      <c r="M41" s="40"/>
      <c r="N41" s="40"/>
      <c r="O41" s="40"/>
      <c r="P41" s="17"/>
    </row>
    <row r="42" spans="1:16" x14ac:dyDescent="0.25">
      <c r="A42" s="47"/>
      <c r="B42" s="48"/>
      <c r="C42" s="70" t="s">
        <v>64</v>
      </c>
      <c r="D42" s="48"/>
      <c r="E42" s="72"/>
      <c r="F42" s="67"/>
      <c r="G42" s="67"/>
      <c r="H42" s="67"/>
      <c r="I42" s="67"/>
      <c r="J42" s="67"/>
      <c r="K42" s="68"/>
      <c r="L42" s="69"/>
      <c r="M42" s="67"/>
      <c r="N42" s="67"/>
      <c r="O42" s="67"/>
      <c r="P42" s="39"/>
    </row>
    <row r="43" spans="1:16" x14ac:dyDescent="0.25">
      <c r="A43" s="47">
        <v>1</v>
      </c>
      <c r="B43" s="48"/>
      <c r="C43" s="49" t="s">
        <v>101</v>
      </c>
      <c r="D43" s="48" t="s">
        <v>69</v>
      </c>
      <c r="E43" s="72">
        <v>15.1</v>
      </c>
      <c r="F43" s="40"/>
      <c r="G43" s="40"/>
      <c r="H43" s="40"/>
      <c r="I43" s="40"/>
      <c r="J43" s="40"/>
      <c r="K43" s="41"/>
      <c r="L43" s="42"/>
      <c r="M43" s="40"/>
      <c r="N43" s="40"/>
      <c r="O43" s="40"/>
      <c r="P43" s="17"/>
    </row>
    <row r="44" spans="1:16" ht="43.5" customHeight="1" x14ac:dyDescent="0.25">
      <c r="A44" s="47"/>
      <c r="B44" s="48"/>
      <c r="C44" s="49" t="s">
        <v>102</v>
      </c>
      <c r="D44" s="48" t="s">
        <v>69</v>
      </c>
      <c r="E44" s="72">
        <f>E43*1.05</f>
        <v>15.855</v>
      </c>
      <c r="F44" s="40"/>
      <c r="G44" s="40"/>
      <c r="H44" s="40"/>
      <c r="I44" s="40"/>
      <c r="J44" s="40"/>
      <c r="K44" s="41"/>
      <c r="L44" s="42"/>
      <c r="M44" s="40"/>
      <c r="N44" s="40"/>
      <c r="O44" s="40"/>
      <c r="P44" s="17"/>
    </row>
    <row r="45" spans="1:16" ht="29.25" customHeight="1" x14ac:dyDescent="0.25">
      <c r="A45" s="47"/>
      <c r="B45" s="48"/>
      <c r="C45" s="49" t="s">
        <v>105</v>
      </c>
      <c r="D45" s="48" t="s">
        <v>69</v>
      </c>
      <c r="E45" s="72">
        <f>E43*1.05</f>
        <v>15.855</v>
      </c>
      <c r="F45" s="40"/>
      <c r="G45" s="40"/>
      <c r="H45" s="40"/>
      <c r="I45" s="40"/>
      <c r="J45" s="40"/>
      <c r="K45" s="41"/>
      <c r="L45" s="42"/>
      <c r="M45" s="40"/>
      <c r="N45" s="40"/>
      <c r="O45" s="40"/>
      <c r="P45" s="17"/>
    </row>
    <row r="46" spans="1:16" ht="15.75" thickBot="1" x14ac:dyDescent="0.3">
      <c r="A46" s="47"/>
      <c r="B46" s="48"/>
      <c r="C46" s="49"/>
      <c r="D46" s="48"/>
      <c r="E46" s="48"/>
      <c r="F46" s="67"/>
      <c r="G46" s="67"/>
      <c r="H46" s="40"/>
      <c r="I46" s="40"/>
      <c r="J46" s="40"/>
      <c r="K46" s="41"/>
      <c r="L46" s="42"/>
      <c r="M46" s="40"/>
      <c r="N46" s="40"/>
      <c r="O46" s="40"/>
      <c r="P46" s="17"/>
    </row>
    <row r="47" spans="1:16" ht="15.75" thickBot="1" x14ac:dyDescent="0.3">
      <c r="A47" s="107" t="s">
        <v>53</v>
      </c>
      <c r="B47" s="108"/>
      <c r="C47" s="108"/>
      <c r="D47" s="108"/>
      <c r="E47" s="108"/>
      <c r="F47" s="108"/>
      <c r="G47" s="108"/>
      <c r="H47" s="108"/>
      <c r="I47" s="108"/>
      <c r="J47" s="108"/>
      <c r="K47" s="126"/>
      <c r="L47" s="34">
        <f>SUM(L16:L46)</f>
        <v>0</v>
      </c>
      <c r="M47" s="34">
        <f>SUM(M16:M46)</f>
        <v>0</v>
      </c>
      <c r="N47" s="34">
        <f>SUM(N16:N46)</f>
        <v>0</v>
      </c>
      <c r="O47" s="34">
        <f>SUM(O16:O46)</f>
        <v>0</v>
      </c>
      <c r="P47" s="35">
        <f>SUM(P16:P46)</f>
        <v>0</v>
      </c>
    </row>
    <row r="48" spans="1:16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6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45"/>
      <c r="P49" s="46"/>
    </row>
    <row r="50" spans="1:16" x14ac:dyDescent="0.25">
      <c r="A50" s="1"/>
      <c r="B50" s="2" t="s">
        <v>15</v>
      </c>
      <c r="C50" s="9" t="s">
        <v>56</v>
      </c>
      <c r="D50" s="9"/>
      <c r="E50" s="1"/>
      <c r="F50" s="1"/>
      <c r="G50" s="1"/>
      <c r="H50" s="1"/>
      <c r="I50" s="1"/>
      <c r="J50" s="2"/>
      <c r="K50" s="9"/>
      <c r="L50" s="1"/>
      <c r="M50" s="1"/>
      <c r="N50" s="1"/>
      <c r="O50" s="1"/>
      <c r="P50" s="1"/>
    </row>
    <row r="51" spans="1:16" x14ac:dyDescent="0.25">
      <c r="A51" s="1"/>
      <c r="B51" s="2"/>
      <c r="C51" s="60" t="s">
        <v>42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x14ac:dyDescent="0.25">
      <c r="A52" s="1"/>
      <c r="B52" s="2"/>
      <c r="C52" s="9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x14ac:dyDescent="0.25">
      <c r="A53" s="1"/>
      <c r="B53" s="2" t="s">
        <v>36</v>
      </c>
      <c r="C53" s="9">
        <v>0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</sheetData>
  <mergeCells count="10">
    <mergeCell ref="A2:P2"/>
    <mergeCell ref="B3:P3"/>
    <mergeCell ref="L14:P14"/>
    <mergeCell ref="A47:K47"/>
    <mergeCell ref="A14:A15"/>
    <mergeCell ref="B14:B15"/>
    <mergeCell ref="C14:C15"/>
    <mergeCell ref="D14:D15"/>
    <mergeCell ref="E14:E15"/>
    <mergeCell ref="F14:K14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2:P71"/>
  <sheetViews>
    <sheetView workbookViewId="0">
      <selection activeCell="R26" sqref="R26"/>
    </sheetView>
  </sheetViews>
  <sheetFormatPr defaultRowHeight="15" x14ac:dyDescent="0.25"/>
  <cols>
    <col min="3" max="3" width="35" customWidth="1"/>
  </cols>
  <sheetData>
    <row r="2" spans="1:16" ht="19.5" x14ac:dyDescent="0.25">
      <c r="A2" s="127" t="s">
        <v>44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</row>
    <row r="3" spans="1:16" ht="19.5" x14ac:dyDescent="0.25">
      <c r="A3" s="74"/>
      <c r="B3" s="135" t="s">
        <v>45</v>
      </c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</row>
    <row r="4" spans="1:16" ht="25.5" x14ac:dyDescent="0.35">
      <c r="A4" s="1"/>
      <c r="B4" s="1"/>
      <c r="C4" s="1"/>
      <c r="D4" s="1"/>
      <c r="E4" s="1"/>
      <c r="F4" s="1"/>
      <c r="G4" s="1"/>
      <c r="H4" s="1"/>
      <c r="I4" s="1"/>
      <c r="J4" s="56"/>
      <c r="K4" s="56"/>
      <c r="L4" s="56"/>
      <c r="M4" s="56"/>
      <c r="N4" s="56"/>
      <c r="O4" s="56"/>
      <c r="P4" s="56"/>
    </row>
    <row r="5" spans="1:16" x14ac:dyDescent="0.25">
      <c r="A5" s="1"/>
      <c r="B5" s="1"/>
      <c r="C5" s="2" t="s">
        <v>1</v>
      </c>
      <c r="D5" s="9" t="s">
        <v>59</v>
      </c>
      <c r="E5" s="1"/>
      <c r="F5" s="1"/>
      <c r="G5" s="1"/>
      <c r="H5" s="1"/>
      <c r="I5" s="1"/>
      <c r="J5" s="57"/>
      <c r="K5" s="57"/>
      <c r="L5" s="57"/>
      <c r="M5" s="57"/>
      <c r="N5" s="57"/>
      <c r="O5" s="57"/>
      <c r="P5" s="57"/>
    </row>
    <row r="6" spans="1:16" ht="25.5" x14ac:dyDescent="0.35">
      <c r="A6" s="1"/>
      <c r="B6" s="1"/>
      <c r="C6" s="2" t="s">
        <v>0</v>
      </c>
      <c r="D6" s="9" t="s">
        <v>58</v>
      </c>
      <c r="E6" s="1"/>
      <c r="F6" s="1"/>
      <c r="G6" s="1"/>
      <c r="H6" s="1"/>
      <c r="I6" s="1"/>
      <c r="J6" s="56"/>
      <c r="K6" s="56"/>
      <c r="L6" s="56"/>
      <c r="M6" s="56"/>
      <c r="N6" s="56"/>
      <c r="O6" s="56"/>
      <c r="P6" s="56"/>
    </row>
    <row r="7" spans="1:16" x14ac:dyDescent="0.25">
      <c r="A7" s="1"/>
      <c r="B7" s="1"/>
      <c r="C7" s="2" t="s">
        <v>3</v>
      </c>
      <c r="D7" s="9" t="s">
        <v>60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x14ac:dyDescent="0.25">
      <c r="A8" s="1"/>
      <c r="B8" s="1"/>
      <c r="C8" s="2" t="s">
        <v>54</v>
      </c>
      <c r="D8" s="9">
        <v>0</v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1:16" x14ac:dyDescent="0.25">
      <c r="A10" s="1"/>
      <c r="B10" s="1"/>
      <c r="C10" s="9" t="s">
        <v>57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2" t="s">
        <v>34</v>
      </c>
      <c r="O10" s="58"/>
      <c r="P10" s="1" t="s">
        <v>35</v>
      </c>
    </row>
    <row r="11" spans="1:16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16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1:16" ht="15.75" thickBot="1" x14ac:dyDescent="0.3"/>
    <row r="14" spans="1:16" x14ac:dyDescent="0.25">
      <c r="A14" s="128" t="s">
        <v>23</v>
      </c>
      <c r="B14" s="130" t="s">
        <v>24</v>
      </c>
      <c r="C14" s="130" t="s">
        <v>46</v>
      </c>
      <c r="D14" s="132" t="s">
        <v>25</v>
      </c>
      <c r="E14" s="132" t="s">
        <v>26</v>
      </c>
      <c r="F14" s="130" t="s">
        <v>27</v>
      </c>
      <c r="G14" s="130"/>
      <c r="H14" s="130"/>
      <c r="I14" s="130"/>
      <c r="J14" s="130"/>
      <c r="K14" s="130"/>
      <c r="L14" s="130" t="s">
        <v>28</v>
      </c>
      <c r="M14" s="130"/>
      <c r="N14" s="130"/>
      <c r="O14" s="130"/>
      <c r="P14" s="134"/>
    </row>
    <row r="15" spans="1:16" ht="72" x14ac:dyDescent="0.25">
      <c r="A15" s="129"/>
      <c r="B15" s="131"/>
      <c r="C15" s="131"/>
      <c r="D15" s="133"/>
      <c r="E15" s="133"/>
      <c r="F15" s="75" t="s">
        <v>51</v>
      </c>
      <c r="G15" s="75" t="s">
        <v>32</v>
      </c>
      <c r="H15" s="75" t="s">
        <v>39</v>
      </c>
      <c r="I15" s="75" t="s">
        <v>47</v>
      </c>
      <c r="J15" s="75" t="s">
        <v>41</v>
      </c>
      <c r="K15" s="75" t="s">
        <v>48</v>
      </c>
      <c r="L15" s="75" t="s">
        <v>49</v>
      </c>
      <c r="M15" s="75" t="s">
        <v>39</v>
      </c>
      <c r="N15" s="75" t="s">
        <v>47</v>
      </c>
      <c r="O15" s="75" t="s">
        <v>41</v>
      </c>
      <c r="P15" s="66" t="s">
        <v>50</v>
      </c>
    </row>
    <row r="16" spans="1:16" x14ac:dyDescent="0.25">
      <c r="A16" s="47"/>
      <c r="B16" s="48"/>
      <c r="C16" s="49"/>
      <c r="D16" s="48"/>
      <c r="E16" s="48"/>
      <c r="F16" s="67"/>
      <c r="G16" s="67"/>
      <c r="H16" s="67"/>
      <c r="I16" s="67"/>
      <c r="J16" s="67"/>
      <c r="K16" s="68"/>
      <c r="L16" s="69"/>
      <c r="M16" s="67"/>
      <c r="N16" s="67"/>
      <c r="O16" s="67"/>
      <c r="P16" s="39"/>
    </row>
    <row r="17" spans="1:16" x14ac:dyDescent="0.25">
      <c r="A17" s="47"/>
      <c r="B17" s="48"/>
      <c r="C17" s="70" t="s">
        <v>61</v>
      </c>
      <c r="D17" s="48"/>
      <c r="E17" s="48"/>
      <c r="F17" s="67"/>
      <c r="G17" s="67"/>
      <c r="H17" s="67"/>
      <c r="I17" s="67"/>
      <c r="J17" s="67"/>
      <c r="K17" s="68"/>
      <c r="L17" s="69"/>
      <c r="M17" s="67"/>
      <c r="N17" s="67"/>
      <c r="O17" s="67"/>
      <c r="P17" s="39"/>
    </row>
    <row r="18" spans="1:16" ht="30" x14ac:dyDescent="0.25">
      <c r="A18" s="47">
        <v>1</v>
      </c>
      <c r="B18" s="48"/>
      <c r="C18" s="49" t="s">
        <v>93</v>
      </c>
      <c r="D18" s="48" t="s">
        <v>69</v>
      </c>
      <c r="E18" s="72">
        <v>2.9</v>
      </c>
      <c r="F18" s="40"/>
      <c r="G18" s="40"/>
      <c r="H18" s="40"/>
      <c r="I18" s="40"/>
      <c r="J18" s="40"/>
      <c r="K18" s="41"/>
      <c r="L18" s="42"/>
      <c r="M18" s="40"/>
      <c r="N18" s="40"/>
      <c r="O18" s="40"/>
      <c r="P18" s="17"/>
    </row>
    <row r="19" spans="1:16" x14ac:dyDescent="0.25">
      <c r="A19" s="47"/>
      <c r="B19" s="48"/>
      <c r="C19" s="49"/>
      <c r="D19" s="72"/>
      <c r="E19" s="72"/>
      <c r="F19" s="67"/>
      <c r="G19" s="67"/>
      <c r="H19" s="67"/>
      <c r="I19" s="67"/>
      <c r="J19" s="67"/>
      <c r="K19" s="68"/>
      <c r="L19" s="69"/>
      <c r="M19" s="67"/>
      <c r="N19" s="67"/>
      <c r="O19" s="67"/>
      <c r="P19" s="39"/>
    </row>
    <row r="20" spans="1:16" x14ac:dyDescent="0.25">
      <c r="A20" s="47"/>
      <c r="B20" s="48"/>
      <c r="C20" s="70" t="s">
        <v>62</v>
      </c>
      <c r="D20" s="72"/>
      <c r="E20" s="72"/>
      <c r="F20" s="67"/>
      <c r="G20" s="67"/>
      <c r="H20" s="67"/>
      <c r="I20" s="67"/>
      <c r="J20" s="67"/>
      <c r="K20" s="68"/>
      <c r="L20" s="69"/>
      <c r="M20" s="67"/>
      <c r="N20" s="67"/>
      <c r="O20" s="67"/>
      <c r="P20" s="39"/>
    </row>
    <row r="21" spans="1:16" ht="30" x14ac:dyDescent="0.25">
      <c r="A21" s="47">
        <v>1</v>
      </c>
      <c r="B21" s="48"/>
      <c r="C21" s="49" t="s">
        <v>88</v>
      </c>
      <c r="D21" s="48" t="s">
        <v>69</v>
      </c>
      <c r="E21" s="72">
        <v>2.9</v>
      </c>
      <c r="F21" s="40"/>
      <c r="G21" s="40"/>
      <c r="H21" s="40"/>
      <c r="I21" s="40"/>
      <c r="J21" s="40"/>
      <c r="K21" s="41"/>
      <c r="L21" s="42"/>
      <c r="M21" s="40"/>
      <c r="N21" s="40"/>
      <c r="O21" s="40"/>
      <c r="P21" s="17"/>
    </row>
    <row r="22" spans="1:16" ht="19.5" customHeight="1" x14ac:dyDescent="0.25">
      <c r="A22" s="47"/>
      <c r="B22" s="48"/>
      <c r="C22" s="49" t="s">
        <v>87</v>
      </c>
      <c r="D22" s="48" t="s">
        <v>83</v>
      </c>
      <c r="E22" s="72">
        <f>E21*1.7*4</f>
        <v>19.72</v>
      </c>
      <c r="F22" s="40"/>
      <c r="G22" s="40"/>
      <c r="H22" s="40"/>
      <c r="I22" s="40"/>
      <c r="J22" s="40"/>
      <c r="K22" s="41"/>
      <c r="L22" s="42"/>
      <c r="M22" s="40"/>
      <c r="N22" s="40"/>
      <c r="O22" s="40"/>
      <c r="P22" s="17"/>
    </row>
    <row r="23" spans="1:16" x14ac:dyDescent="0.25">
      <c r="A23" s="47">
        <v>2</v>
      </c>
      <c r="B23" s="48"/>
      <c r="C23" s="49" t="s">
        <v>89</v>
      </c>
      <c r="D23" s="48" t="s">
        <v>69</v>
      </c>
      <c r="E23" s="72">
        <v>2.9</v>
      </c>
      <c r="F23" s="40"/>
      <c r="G23" s="40"/>
      <c r="H23" s="40"/>
      <c r="I23" s="40"/>
      <c r="J23" s="40"/>
      <c r="K23" s="41"/>
      <c r="L23" s="42"/>
      <c r="M23" s="40"/>
      <c r="N23" s="40"/>
      <c r="O23" s="40"/>
      <c r="P23" s="17"/>
    </row>
    <row r="24" spans="1:16" ht="20.25" customHeight="1" x14ac:dyDescent="0.25">
      <c r="A24" s="47"/>
      <c r="B24" s="48"/>
      <c r="C24" s="49" t="s">
        <v>110</v>
      </c>
      <c r="D24" s="48" t="s">
        <v>69</v>
      </c>
      <c r="E24" s="72">
        <f>E23*1.09</f>
        <v>3.161</v>
      </c>
      <c r="F24" s="40"/>
      <c r="G24" s="40"/>
      <c r="H24" s="40"/>
      <c r="I24" s="40"/>
      <c r="J24" s="40"/>
      <c r="K24" s="41"/>
      <c r="L24" s="42"/>
      <c r="M24" s="40"/>
      <c r="N24" s="40"/>
      <c r="O24" s="40"/>
      <c r="P24" s="17"/>
    </row>
    <row r="25" spans="1:16" x14ac:dyDescent="0.25">
      <c r="A25" s="47">
        <v>3</v>
      </c>
      <c r="B25" s="48"/>
      <c r="C25" s="49" t="s">
        <v>81</v>
      </c>
      <c r="D25" s="48" t="s">
        <v>69</v>
      </c>
      <c r="E25" s="72">
        <v>2.9</v>
      </c>
      <c r="F25" s="40"/>
      <c r="G25" s="40"/>
      <c r="H25" s="40"/>
      <c r="I25" s="40"/>
      <c r="J25" s="40"/>
      <c r="K25" s="41"/>
      <c r="L25" s="42"/>
      <c r="M25" s="40"/>
      <c r="N25" s="40"/>
      <c r="O25" s="40"/>
      <c r="P25" s="17"/>
    </row>
    <row r="26" spans="1:16" ht="35.25" customHeight="1" x14ac:dyDescent="0.25">
      <c r="A26" s="47"/>
      <c r="B26" s="48"/>
      <c r="C26" s="49" t="s">
        <v>91</v>
      </c>
      <c r="D26" s="48" t="s">
        <v>69</v>
      </c>
      <c r="E26" s="72">
        <f>E25*1.05</f>
        <v>3.0449999999999999</v>
      </c>
      <c r="F26" s="40"/>
      <c r="G26" s="40"/>
      <c r="H26" s="40"/>
      <c r="I26" s="40"/>
      <c r="J26" s="40"/>
      <c r="K26" s="41"/>
      <c r="L26" s="42"/>
      <c r="M26" s="40"/>
      <c r="N26" s="40"/>
      <c r="O26" s="40"/>
      <c r="P26" s="17"/>
    </row>
    <row r="27" spans="1:16" ht="18.75" customHeight="1" x14ac:dyDescent="0.25">
      <c r="A27" s="47"/>
      <c r="B27" s="48"/>
      <c r="C27" s="49" t="s">
        <v>82</v>
      </c>
      <c r="D27" s="48" t="s">
        <v>83</v>
      </c>
      <c r="E27" s="72">
        <f>3.5*E25</f>
        <v>10.15</v>
      </c>
      <c r="F27" s="40"/>
      <c r="G27" s="40"/>
      <c r="H27" s="40"/>
      <c r="I27" s="40"/>
      <c r="J27" s="40"/>
      <c r="K27" s="41"/>
      <c r="L27" s="42"/>
      <c r="M27" s="40"/>
      <c r="N27" s="40"/>
      <c r="O27" s="40"/>
      <c r="P27" s="17"/>
    </row>
    <row r="28" spans="1:16" ht="20.25" customHeight="1" x14ac:dyDescent="0.25">
      <c r="A28" s="47"/>
      <c r="B28" s="48"/>
      <c r="C28" s="49" t="s">
        <v>84</v>
      </c>
      <c r="D28" s="48" t="s">
        <v>83</v>
      </c>
      <c r="E28" s="72">
        <f>0.4*E25</f>
        <v>1.1599999999999999</v>
      </c>
      <c r="F28" s="40"/>
      <c r="G28" s="40"/>
      <c r="H28" s="40"/>
      <c r="I28" s="40"/>
      <c r="J28" s="40"/>
      <c r="K28" s="41"/>
      <c r="L28" s="42"/>
      <c r="M28" s="40"/>
      <c r="N28" s="40"/>
      <c r="O28" s="40"/>
      <c r="P28" s="17"/>
    </row>
    <row r="29" spans="1:16" x14ac:dyDescent="0.25">
      <c r="A29" s="47">
        <v>4</v>
      </c>
      <c r="B29" s="48"/>
      <c r="C29" s="49" t="s">
        <v>86</v>
      </c>
      <c r="D29" s="48" t="s">
        <v>80</v>
      </c>
      <c r="E29" s="72">
        <v>6.9</v>
      </c>
      <c r="F29" s="40"/>
      <c r="G29" s="40"/>
      <c r="H29" s="40"/>
      <c r="I29" s="40"/>
      <c r="J29" s="40"/>
      <c r="K29" s="41"/>
      <c r="L29" s="42"/>
      <c r="M29" s="40"/>
      <c r="N29" s="40"/>
      <c r="O29" s="40"/>
      <c r="P29" s="17"/>
    </row>
    <row r="30" spans="1:16" x14ac:dyDescent="0.25">
      <c r="A30" s="47"/>
      <c r="B30" s="48"/>
      <c r="C30" s="49"/>
      <c r="D30" s="48"/>
      <c r="E30" s="72"/>
      <c r="F30" s="67"/>
      <c r="G30" s="67"/>
      <c r="H30" s="40"/>
      <c r="I30" s="40"/>
      <c r="J30" s="40"/>
      <c r="K30" s="41"/>
      <c r="L30" s="42"/>
      <c r="M30" s="40"/>
      <c r="N30" s="40"/>
      <c r="O30" s="40"/>
      <c r="P30" s="17"/>
    </row>
    <row r="31" spans="1:16" x14ac:dyDescent="0.25">
      <c r="A31" s="47"/>
      <c r="B31" s="48"/>
      <c r="C31" s="49"/>
      <c r="D31" s="48"/>
      <c r="E31" s="48"/>
      <c r="F31" s="67"/>
      <c r="G31" s="67"/>
      <c r="H31" s="67"/>
      <c r="I31" s="40"/>
      <c r="J31" s="40"/>
      <c r="K31" s="41"/>
      <c r="L31" s="42"/>
      <c r="M31" s="40"/>
      <c r="N31" s="40"/>
      <c r="O31" s="40"/>
      <c r="P31" s="17"/>
    </row>
    <row r="32" spans="1:16" x14ac:dyDescent="0.25">
      <c r="A32" s="47"/>
      <c r="B32" s="48"/>
      <c r="C32" s="73" t="s">
        <v>106</v>
      </c>
      <c r="D32" s="48"/>
      <c r="E32" s="48"/>
      <c r="F32" s="67"/>
      <c r="G32" s="67"/>
      <c r="H32" s="67"/>
      <c r="I32" s="67"/>
      <c r="J32" s="67"/>
      <c r="K32" s="68"/>
      <c r="L32" s="69"/>
      <c r="M32" s="67"/>
      <c r="N32" s="67"/>
      <c r="O32" s="67"/>
      <c r="P32" s="39"/>
    </row>
    <row r="33" spans="1:16" x14ac:dyDescent="0.25">
      <c r="A33" s="47">
        <v>1</v>
      </c>
      <c r="B33" s="48"/>
      <c r="C33" s="49" t="s">
        <v>115</v>
      </c>
      <c r="D33" s="48" t="s">
        <v>69</v>
      </c>
      <c r="E33" s="72">
        <f>5.52+14.5</f>
        <v>20.02</v>
      </c>
      <c r="F33" s="40"/>
      <c r="G33" s="40"/>
      <c r="H33" s="40"/>
      <c r="I33" s="40"/>
      <c r="J33" s="40"/>
      <c r="K33" s="41"/>
      <c r="L33" s="42"/>
      <c r="M33" s="40"/>
      <c r="N33" s="40"/>
      <c r="O33" s="40"/>
      <c r="P33" s="17"/>
    </row>
    <row r="34" spans="1:16" ht="45" x14ac:dyDescent="0.25">
      <c r="A34" s="47">
        <v>2</v>
      </c>
      <c r="B34" s="48"/>
      <c r="C34" s="49" t="s">
        <v>135</v>
      </c>
      <c r="D34" s="48" t="s">
        <v>69</v>
      </c>
      <c r="E34" s="72">
        <f>E33*0.15</f>
        <v>3.0029999999999997</v>
      </c>
      <c r="F34" s="40"/>
      <c r="G34" s="40"/>
      <c r="H34" s="40"/>
      <c r="I34" s="40"/>
      <c r="J34" s="40"/>
      <c r="K34" s="41"/>
      <c r="L34" s="42"/>
      <c r="M34" s="40"/>
      <c r="N34" s="40"/>
      <c r="O34" s="40"/>
      <c r="P34" s="17"/>
    </row>
    <row r="35" spans="1:16" ht="21" customHeight="1" x14ac:dyDescent="0.25">
      <c r="A35" s="47"/>
      <c r="B35" s="48"/>
      <c r="C35" s="49" t="s">
        <v>96</v>
      </c>
      <c r="D35" s="48" t="s">
        <v>83</v>
      </c>
      <c r="E35" s="72">
        <f>E34*8.5</f>
        <v>25.525499999999997</v>
      </c>
      <c r="F35" s="40"/>
      <c r="G35" s="40"/>
      <c r="H35" s="40"/>
      <c r="I35" s="40"/>
      <c r="J35" s="40"/>
      <c r="K35" s="41"/>
      <c r="L35" s="42"/>
      <c r="M35" s="40"/>
      <c r="N35" s="40"/>
      <c r="O35" s="40"/>
      <c r="P35" s="17"/>
    </row>
    <row r="36" spans="1:16" x14ac:dyDescent="0.25">
      <c r="A36" s="47">
        <v>3</v>
      </c>
      <c r="B36" s="48"/>
      <c r="C36" s="49" t="s">
        <v>107</v>
      </c>
      <c r="D36" s="48" t="s">
        <v>69</v>
      </c>
      <c r="E36" s="72">
        <v>5.52</v>
      </c>
      <c r="F36" s="40"/>
      <c r="G36" s="40"/>
      <c r="H36" s="40"/>
      <c r="I36" s="40"/>
      <c r="J36" s="40"/>
      <c r="K36" s="41"/>
      <c r="L36" s="42"/>
      <c r="M36" s="40"/>
      <c r="N36" s="40"/>
      <c r="O36" s="40"/>
      <c r="P36" s="17"/>
    </row>
    <row r="37" spans="1:16" x14ac:dyDescent="0.25">
      <c r="A37" s="47"/>
      <c r="B37" s="48"/>
      <c r="C37" s="49" t="s">
        <v>76</v>
      </c>
      <c r="D37" s="48" t="s">
        <v>77</v>
      </c>
      <c r="E37" s="72">
        <f>0.2*E36</f>
        <v>1.1039999999999999</v>
      </c>
      <c r="F37" s="40"/>
      <c r="G37" s="40"/>
      <c r="H37" s="40"/>
      <c r="I37" s="40"/>
      <c r="J37" s="40"/>
      <c r="K37" s="41"/>
      <c r="L37" s="42"/>
      <c r="M37" s="40"/>
      <c r="N37" s="40"/>
      <c r="O37" s="40"/>
      <c r="P37" s="17"/>
    </row>
    <row r="38" spans="1:16" x14ac:dyDescent="0.25">
      <c r="A38" s="47">
        <v>4</v>
      </c>
      <c r="B38" s="48"/>
      <c r="C38" s="49" t="s">
        <v>114</v>
      </c>
      <c r="D38" s="48" t="s">
        <v>69</v>
      </c>
      <c r="E38" s="72">
        <v>5.52</v>
      </c>
      <c r="F38" s="40"/>
      <c r="G38" s="40"/>
      <c r="H38" s="40"/>
      <c r="I38" s="40"/>
      <c r="J38" s="40"/>
      <c r="K38" s="41"/>
      <c r="L38" s="42"/>
      <c r="M38" s="40"/>
      <c r="N38" s="40"/>
      <c r="O38" s="40"/>
      <c r="P38" s="17"/>
    </row>
    <row r="39" spans="1:16" ht="18.75" customHeight="1" x14ac:dyDescent="0.25">
      <c r="A39" s="47"/>
      <c r="B39" s="48"/>
      <c r="C39" s="49" t="s">
        <v>95</v>
      </c>
      <c r="D39" s="48" t="s">
        <v>83</v>
      </c>
      <c r="E39" s="72">
        <f>1.05*E38</f>
        <v>5.7959999999999994</v>
      </c>
      <c r="F39" s="40"/>
      <c r="G39" s="40"/>
      <c r="H39" s="40"/>
      <c r="I39" s="40"/>
      <c r="J39" s="40"/>
      <c r="K39" s="41"/>
      <c r="L39" s="42"/>
      <c r="M39" s="40"/>
      <c r="N39" s="40"/>
      <c r="O39" s="40"/>
      <c r="P39" s="17"/>
    </row>
    <row r="40" spans="1:16" x14ac:dyDescent="0.25">
      <c r="A40" s="47">
        <v>5</v>
      </c>
      <c r="B40" s="48"/>
      <c r="C40" s="49" t="s">
        <v>108</v>
      </c>
      <c r="D40" s="48" t="s">
        <v>69</v>
      </c>
      <c r="E40" s="72">
        <v>5.52</v>
      </c>
      <c r="F40" s="40"/>
      <c r="G40" s="40"/>
      <c r="H40" s="40"/>
      <c r="I40" s="40"/>
      <c r="J40" s="40"/>
      <c r="K40" s="41"/>
      <c r="L40" s="42"/>
      <c r="M40" s="40"/>
      <c r="N40" s="40"/>
      <c r="O40" s="40"/>
      <c r="P40" s="17"/>
    </row>
    <row r="41" spans="1:16" ht="19.5" customHeight="1" x14ac:dyDescent="0.25">
      <c r="A41" s="47"/>
      <c r="B41" s="48"/>
      <c r="C41" s="49" t="s">
        <v>98</v>
      </c>
      <c r="D41" s="48" t="s">
        <v>83</v>
      </c>
      <c r="E41" s="72">
        <f>E40*0.15</f>
        <v>0.82799999999999996</v>
      </c>
      <c r="F41" s="40"/>
      <c r="G41" s="40"/>
      <c r="H41" s="40"/>
      <c r="I41" s="40"/>
      <c r="J41" s="40"/>
      <c r="K41" s="41"/>
      <c r="L41" s="42"/>
      <c r="M41" s="40"/>
      <c r="N41" s="40"/>
      <c r="O41" s="40"/>
      <c r="P41" s="17"/>
    </row>
    <row r="42" spans="1:16" x14ac:dyDescent="0.25">
      <c r="A42" s="47">
        <v>6</v>
      </c>
      <c r="B42" s="48"/>
      <c r="C42" s="49" t="s">
        <v>109</v>
      </c>
      <c r="D42" s="48" t="s">
        <v>69</v>
      </c>
      <c r="E42" s="72">
        <v>5.52</v>
      </c>
      <c r="F42" s="40"/>
      <c r="G42" s="40"/>
      <c r="H42" s="40"/>
      <c r="I42" s="40"/>
      <c r="J42" s="40"/>
      <c r="K42" s="41"/>
      <c r="L42" s="42"/>
      <c r="M42" s="40"/>
      <c r="N42" s="40"/>
      <c r="O42" s="40"/>
      <c r="P42" s="17"/>
    </row>
    <row r="43" spans="1:16" ht="15.75" customHeight="1" x14ac:dyDescent="0.25">
      <c r="A43" s="47"/>
      <c r="B43" s="48"/>
      <c r="C43" s="49" t="s">
        <v>100</v>
      </c>
      <c r="D43" s="48" t="s">
        <v>83</v>
      </c>
      <c r="E43" s="72">
        <f>E42*0.3</f>
        <v>1.6559999999999999</v>
      </c>
      <c r="F43" s="40"/>
      <c r="G43" s="40"/>
      <c r="H43" s="40"/>
      <c r="I43" s="40"/>
      <c r="J43" s="40"/>
      <c r="K43" s="41"/>
      <c r="L43" s="42"/>
      <c r="M43" s="40"/>
      <c r="N43" s="40"/>
      <c r="O43" s="40"/>
      <c r="P43" s="17"/>
    </row>
    <row r="44" spans="1:16" x14ac:dyDescent="0.25">
      <c r="A44" s="47">
        <v>7</v>
      </c>
      <c r="B44" s="48"/>
      <c r="C44" s="49" t="s">
        <v>89</v>
      </c>
      <c r="D44" s="48" t="s">
        <v>69</v>
      </c>
      <c r="E44" s="72">
        <v>14.5</v>
      </c>
      <c r="F44" s="40"/>
      <c r="G44" s="40"/>
      <c r="H44" s="40"/>
      <c r="I44" s="40"/>
      <c r="J44" s="40"/>
      <c r="K44" s="41"/>
      <c r="L44" s="42"/>
      <c r="M44" s="40"/>
      <c r="N44" s="40"/>
      <c r="O44" s="40"/>
      <c r="P44" s="17"/>
    </row>
    <row r="45" spans="1:16" ht="21.75" customHeight="1" x14ac:dyDescent="0.25">
      <c r="A45" s="47"/>
      <c r="B45" s="48"/>
      <c r="C45" s="49" t="s">
        <v>110</v>
      </c>
      <c r="D45" s="48" t="s">
        <v>69</v>
      </c>
      <c r="E45" s="72">
        <f>E44*1.09</f>
        <v>15.805000000000001</v>
      </c>
      <c r="F45" s="40"/>
      <c r="G45" s="40"/>
      <c r="H45" s="40"/>
      <c r="I45" s="40"/>
      <c r="J45" s="40"/>
      <c r="K45" s="41"/>
      <c r="L45" s="42"/>
      <c r="M45" s="40"/>
      <c r="N45" s="40"/>
      <c r="O45" s="40"/>
      <c r="P45" s="17"/>
    </row>
    <row r="46" spans="1:16" x14ac:dyDescent="0.25">
      <c r="A46" s="47">
        <v>8</v>
      </c>
      <c r="B46" s="48"/>
      <c r="C46" s="49" t="s">
        <v>111</v>
      </c>
      <c r="D46" s="48" t="s">
        <v>69</v>
      </c>
      <c r="E46" s="72">
        <v>14.5</v>
      </c>
      <c r="F46" s="40"/>
      <c r="G46" s="40"/>
      <c r="H46" s="40"/>
      <c r="I46" s="40"/>
      <c r="J46" s="40"/>
      <c r="K46" s="41"/>
      <c r="L46" s="42"/>
      <c r="M46" s="40"/>
      <c r="N46" s="40"/>
      <c r="O46" s="40"/>
      <c r="P46" s="17"/>
    </row>
    <row r="47" spans="1:16" ht="40.5" customHeight="1" x14ac:dyDescent="0.25">
      <c r="A47" s="47"/>
      <c r="B47" s="48"/>
      <c r="C47" s="49" t="s">
        <v>113</v>
      </c>
      <c r="D47" s="48" t="s">
        <v>69</v>
      </c>
      <c r="E47" s="72">
        <f>E46*1.05</f>
        <v>15.225000000000001</v>
      </c>
      <c r="F47" s="40"/>
      <c r="G47" s="40"/>
      <c r="H47" s="40"/>
      <c r="I47" s="40"/>
      <c r="J47" s="40"/>
      <c r="K47" s="41"/>
      <c r="L47" s="42"/>
      <c r="M47" s="40"/>
      <c r="N47" s="40"/>
      <c r="O47" s="40"/>
      <c r="P47" s="17"/>
    </row>
    <row r="48" spans="1:16" ht="18.75" customHeight="1" x14ac:dyDescent="0.25">
      <c r="A48" s="47"/>
      <c r="B48" s="48"/>
      <c r="C48" s="49" t="s">
        <v>82</v>
      </c>
      <c r="D48" s="48" t="s">
        <v>83</v>
      </c>
      <c r="E48" s="72">
        <f>3.5*E46</f>
        <v>50.75</v>
      </c>
      <c r="F48" s="40"/>
      <c r="G48" s="40"/>
      <c r="H48" s="40"/>
      <c r="I48" s="40"/>
      <c r="J48" s="40"/>
      <c r="K48" s="41"/>
      <c r="L48" s="42"/>
      <c r="M48" s="40"/>
      <c r="N48" s="40"/>
      <c r="O48" s="40"/>
      <c r="P48" s="17"/>
    </row>
    <row r="49" spans="1:16" ht="18" customHeight="1" x14ac:dyDescent="0.25">
      <c r="A49" s="47"/>
      <c r="B49" s="48"/>
      <c r="C49" s="49" t="s">
        <v>84</v>
      </c>
      <c r="D49" s="48" t="s">
        <v>83</v>
      </c>
      <c r="E49" s="72">
        <f>0.4*E46</f>
        <v>5.8000000000000007</v>
      </c>
      <c r="F49" s="40"/>
      <c r="G49" s="40"/>
      <c r="H49" s="40"/>
      <c r="I49" s="40"/>
      <c r="J49" s="40"/>
      <c r="K49" s="41"/>
      <c r="L49" s="42"/>
      <c r="M49" s="40"/>
      <c r="N49" s="40"/>
      <c r="O49" s="40"/>
      <c r="P49" s="17"/>
    </row>
    <row r="50" spans="1:16" x14ac:dyDescent="0.25">
      <c r="A50" s="47"/>
      <c r="B50" s="48"/>
      <c r="C50" s="49"/>
      <c r="D50" s="48"/>
      <c r="E50" s="72"/>
      <c r="F50" s="67"/>
      <c r="G50" s="67"/>
      <c r="H50" s="67"/>
      <c r="I50" s="67"/>
      <c r="J50" s="67"/>
      <c r="K50" s="68"/>
      <c r="L50" s="69"/>
      <c r="M50" s="67"/>
      <c r="N50" s="67"/>
      <c r="O50" s="67"/>
      <c r="P50" s="39"/>
    </row>
    <row r="51" spans="1:16" x14ac:dyDescent="0.25">
      <c r="A51" s="47"/>
      <c r="B51" s="48"/>
      <c r="C51" s="70" t="s">
        <v>64</v>
      </c>
      <c r="D51" s="48"/>
      <c r="E51" s="72"/>
      <c r="F51" s="67"/>
      <c r="G51" s="67"/>
      <c r="H51" s="67"/>
      <c r="I51" s="67"/>
      <c r="J51" s="67"/>
      <c r="K51" s="68"/>
      <c r="L51" s="69"/>
      <c r="M51" s="67"/>
      <c r="N51" s="67"/>
      <c r="O51" s="67"/>
      <c r="P51" s="39"/>
    </row>
    <row r="52" spans="1:16" x14ac:dyDescent="0.25">
      <c r="A52" s="47">
        <v>1</v>
      </c>
      <c r="B52" s="48"/>
      <c r="C52" s="49" t="s">
        <v>104</v>
      </c>
      <c r="D52" s="48" t="s">
        <v>69</v>
      </c>
      <c r="E52" s="72">
        <v>2.9</v>
      </c>
      <c r="F52" s="40"/>
      <c r="G52" s="40"/>
      <c r="H52" s="40"/>
      <c r="I52" s="40"/>
      <c r="J52" s="40"/>
      <c r="K52" s="41"/>
      <c r="L52" s="42"/>
      <c r="M52" s="40"/>
      <c r="N52" s="40"/>
      <c r="O52" s="40"/>
      <c r="P52" s="17"/>
    </row>
    <row r="53" spans="1:16" ht="45" x14ac:dyDescent="0.25">
      <c r="A53" s="47">
        <v>2</v>
      </c>
      <c r="B53" s="48"/>
      <c r="C53" s="49" t="s">
        <v>112</v>
      </c>
      <c r="D53" s="48" t="s">
        <v>69</v>
      </c>
      <c r="E53" s="72">
        <f>E52*0.15</f>
        <v>0.435</v>
      </c>
      <c r="F53" s="40"/>
      <c r="G53" s="40"/>
      <c r="H53" s="40"/>
      <c r="I53" s="40"/>
      <c r="J53" s="40"/>
      <c r="K53" s="41"/>
      <c r="L53" s="42"/>
      <c r="M53" s="40"/>
      <c r="N53" s="40"/>
      <c r="O53" s="40"/>
      <c r="P53" s="17"/>
    </row>
    <row r="54" spans="1:16" ht="28.5" customHeight="1" x14ac:dyDescent="0.25">
      <c r="A54" s="47"/>
      <c r="B54" s="48"/>
      <c r="C54" s="49" t="s">
        <v>96</v>
      </c>
      <c r="D54" s="48" t="s">
        <v>83</v>
      </c>
      <c r="E54" s="72">
        <f>E53*8.5</f>
        <v>3.6974999999999998</v>
      </c>
      <c r="F54" s="40"/>
      <c r="G54" s="40"/>
      <c r="H54" s="40"/>
      <c r="I54" s="40"/>
      <c r="J54" s="40"/>
      <c r="K54" s="41"/>
      <c r="L54" s="42"/>
      <c r="M54" s="40"/>
      <c r="N54" s="40"/>
      <c r="O54" s="40"/>
      <c r="P54" s="17"/>
    </row>
    <row r="55" spans="1:16" x14ac:dyDescent="0.25">
      <c r="A55" s="47">
        <v>3</v>
      </c>
      <c r="B55" s="48"/>
      <c r="C55" s="49" t="s">
        <v>94</v>
      </c>
      <c r="D55" s="48" t="s">
        <v>69</v>
      </c>
      <c r="E55" s="72">
        <v>2.9</v>
      </c>
      <c r="F55" s="40"/>
      <c r="G55" s="40"/>
      <c r="H55" s="40"/>
      <c r="I55" s="40"/>
      <c r="J55" s="40"/>
      <c r="K55" s="41"/>
      <c r="L55" s="42"/>
      <c r="M55" s="40"/>
      <c r="N55" s="40"/>
      <c r="O55" s="40"/>
      <c r="P55" s="17"/>
    </row>
    <row r="56" spans="1:16" x14ac:dyDescent="0.25">
      <c r="A56" s="47"/>
      <c r="B56" s="48"/>
      <c r="C56" s="49" t="s">
        <v>76</v>
      </c>
      <c r="D56" s="48" t="s">
        <v>77</v>
      </c>
      <c r="E56" s="72">
        <f>0.2*E55</f>
        <v>0.57999999999999996</v>
      </c>
      <c r="F56" s="40"/>
      <c r="G56" s="40"/>
      <c r="H56" s="40"/>
      <c r="I56" s="40"/>
      <c r="J56" s="40"/>
      <c r="K56" s="41"/>
      <c r="L56" s="42"/>
      <c r="M56" s="40"/>
      <c r="N56" s="40"/>
      <c r="O56" s="40"/>
      <c r="P56" s="17"/>
    </row>
    <row r="57" spans="1:16" x14ac:dyDescent="0.25">
      <c r="A57" s="47">
        <v>4</v>
      </c>
      <c r="B57" s="48"/>
      <c r="C57" s="49" t="s">
        <v>103</v>
      </c>
      <c r="D57" s="48" t="s">
        <v>69</v>
      </c>
      <c r="E57" s="72">
        <v>2.9</v>
      </c>
      <c r="F57" s="40"/>
      <c r="G57" s="40"/>
      <c r="H57" s="40"/>
      <c r="I57" s="40"/>
      <c r="J57" s="40"/>
      <c r="K57" s="41"/>
      <c r="L57" s="42"/>
      <c r="M57" s="40"/>
      <c r="N57" s="40"/>
      <c r="O57" s="40"/>
      <c r="P57" s="17"/>
    </row>
    <row r="58" spans="1:16" ht="19.5" customHeight="1" x14ac:dyDescent="0.25">
      <c r="A58" s="47"/>
      <c r="B58" s="48"/>
      <c r="C58" s="49" t="s">
        <v>95</v>
      </c>
      <c r="D58" s="48" t="s">
        <v>83</v>
      </c>
      <c r="E58" s="72">
        <f>1.05*E57</f>
        <v>3.0449999999999999</v>
      </c>
      <c r="F58" s="40"/>
      <c r="G58" s="40"/>
      <c r="H58" s="40"/>
      <c r="I58" s="40"/>
      <c r="J58" s="40"/>
      <c r="K58" s="41"/>
      <c r="L58" s="42"/>
      <c r="M58" s="40"/>
      <c r="N58" s="40"/>
      <c r="O58" s="40"/>
      <c r="P58" s="17"/>
    </row>
    <row r="59" spans="1:16" x14ac:dyDescent="0.25">
      <c r="A59" s="47">
        <v>5</v>
      </c>
      <c r="B59" s="48"/>
      <c r="C59" s="49" t="s">
        <v>97</v>
      </c>
      <c r="D59" s="48" t="s">
        <v>69</v>
      </c>
      <c r="E59" s="72">
        <v>2.9</v>
      </c>
      <c r="F59" s="40"/>
      <c r="G59" s="40"/>
      <c r="H59" s="40"/>
      <c r="I59" s="40"/>
      <c r="J59" s="40"/>
      <c r="K59" s="41"/>
      <c r="L59" s="42"/>
      <c r="M59" s="40"/>
      <c r="N59" s="40"/>
      <c r="O59" s="40"/>
      <c r="P59" s="17"/>
    </row>
    <row r="60" spans="1:16" ht="21.75" customHeight="1" x14ac:dyDescent="0.25">
      <c r="A60" s="47"/>
      <c r="B60" s="48"/>
      <c r="C60" s="49" t="s">
        <v>98</v>
      </c>
      <c r="D60" s="48" t="s">
        <v>83</v>
      </c>
      <c r="E60" s="72">
        <f>E59*0.15</f>
        <v>0.435</v>
      </c>
      <c r="F60" s="40"/>
      <c r="G60" s="40"/>
      <c r="H60" s="40"/>
      <c r="I60" s="40"/>
      <c r="J60" s="40"/>
      <c r="K60" s="41"/>
      <c r="L60" s="42"/>
      <c r="M60" s="40"/>
      <c r="N60" s="40"/>
      <c r="O60" s="40"/>
      <c r="P60" s="17"/>
    </row>
    <row r="61" spans="1:16" x14ac:dyDescent="0.25">
      <c r="A61" s="47">
        <v>6</v>
      </c>
      <c r="B61" s="48"/>
      <c r="C61" s="49" t="s">
        <v>99</v>
      </c>
      <c r="D61" s="48" t="s">
        <v>69</v>
      </c>
      <c r="E61" s="72">
        <v>2.9</v>
      </c>
      <c r="F61" s="40"/>
      <c r="G61" s="40"/>
      <c r="H61" s="40"/>
      <c r="I61" s="40"/>
      <c r="J61" s="40"/>
      <c r="K61" s="41"/>
      <c r="L61" s="42"/>
      <c r="M61" s="40"/>
      <c r="N61" s="40"/>
      <c r="O61" s="40"/>
      <c r="P61" s="17"/>
    </row>
    <row r="62" spans="1:16" ht="14.25" customHeight="1" x14ac:dyDescent="0.25">
      <c r="A62" s="47"/>
      <c r="B62" s="48"/>
      <c r="C62" s="49" t="s">
        <v>100</v>
      </c>
      <c r="D62" s="48" t="s">
        <v>83</v>
      </c>
      <c r="E62" s="72">
        <f>E61*0.3</f>
        <v>0.87</v>
      </c>
      <c r="F62" s="40"/>
      <c r="G62" s="40"/>
      <c r="H62" s="40"/>
      <c r="I62" s="40"/>
      <c r="J62" s="40"/>
      <c r="K62" s="41"/>
      <c r="L62" s="42"/>
      <c r="M62" s="40"/>
      <c r="N62" s="40"/>
      <c r="O62" s="40"/>
      <c r="P62" s="17"/>
    </row>
    <row r="63" spans="1:16" ht="15.75" thickBot="1" x14ac:dyDescent="0.3">
      <c r="A63" s="47"/>
      <c r="B63" s="48"/>
      <c r="C63" s="49"/>
      <c r="D63" s="48"/>
      <c r="E63" s="48"/>
      <c r="F63" s="67"/>
      <c r="G63" s="67"/>
      <c r="H63" s="40"/>
      <c r="I63" s="40"/>
      <c r="J63" s="40"/>
      <c r="K63" s="41"/>
      <c r="L63" s="42"/>
      <c r="M63" s="40"/>
      <c r="N63" s="40"/>
      <c r="O63" s="40"/>
      <c r="P63" s="17"/>
    </row>
    <row r="64" spans="1:16" ht="15.75" thickBot="1" x14ac:dyDescent="0.3">
      <c r="A64" s="107" t="s">
        <v>53</v>
      </c>
      <c r="B64" s="108"/>
      <c r="C64" s="108"/>
      <c r="D64" s="108"/>
      <c r="E64" s="108"/>
      <c r="F64" s="108"/>
      <c r="G64" s="108"/>
      <c r="H64" s="108"/>
      <c r="I64" s="108"/>
      <c r="J64" s="108"/>
      <c r="K64" s="126"/>
      <c r="L64" s="34">
        <f>SUM(L16:L63)</f>
        <v>0</v>
      </c>
      <c r="M64" s="34">
        <f>SUM(M16:M63)</f>
        <v>0</v>
      </c>
      <c r="N64" s="34">
        <f>SUM(N16:N63)</f>
        <v>0</v>
      </c>
      <c r="O64" s="34">
        <f>SUM(O16:O63)</f>
        <v>0</v>
      </c>
      <c r="P64" s="35">
        <f>SUM(P16:P63)</f>
        <v>0</v>
      </c>
    </row>
    <row r="65" spans="1:16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1:16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45"/>
      <c r="P66" s="46"/>
    </row>
    <row r="67" spans="1:16" x14ac:dyDescent="0.25">
      <c r="A67" s="1"/>
      <c r="B67" s="2" t="s">
        <v>15</v>
      </c>
      <c r="C67" s="9" t="s">
        <v>56</v>
      </c>
      <c r="D67" s="9"/>
      <c r="E67" s="1"/>
      <c r="F67" s="1"/>
      <c r="G67" s="1"/>
      <c r="H67" s="1"/>
      <c r="I67" s="1"/>
      <c r="J67" s="2"/>
      <c r="K67" s="9"/>
      <c r="L67" s="1"/>
      <c r="M67" s="1"/>
      <c r="N67" s="1"/>
      <c r="O67" s="1"/>
      <c r="P67" s="1"/>
    </row>
    <row r="68" spans="1:16" x14ac:dyDescent="0.25">
      <c r="A68" s="1"/>
      <c r="B68" s="2"/>
      <c r="C68" s="60" t="s">
        <v>42</v>
      </c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</row>
    <row r="69" spans="1:16" x14ac:dyDescent="0.25">
      <c r="A69" s="1"/>
      <c r="B69" s="2"/>
      <c r="C69" s="9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</row>
    <row r="70" spans="1:16" x14ac:dyDescent="0.25">
      <c r="A70" s="1"/>
      <c r="B70" s="2" t="s">
        <v>36</v>
      </c>
      <c r="C70" s="9">
        <v>0</v>
      </c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</row>
    <row r="71" spans="1:16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</row>
  </sheetData>
  <mergeCells count="10">
    <mergeCell ref="L14:P14"/>
    <mergeCell ref="A64:K64"/>
    <mergeCell ref="A2:P2"/>
    <mergeCell ref="B3:P3"/>
    <mergeCell ref="A14:A15"/>
    <mergeCell ref="B14:B15"/>
    <mergeCell ref="C14:C15"/>
    <mergeCell ref="D14:D15"/>
    <mergeCell ref="E14:E15"/>
    <mergeCell ref="F14:K14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2:P43"/>
  <sheetViews>
    <sheetView workbookViewId="0">
      <selection activeCell="T37" sqref="T37"/>
    </sheetView>
  </sheetViews>
  <sheetFormatPr defaultRowHeight="15" x14ac:dyDescent="0.25"/>
  <cols>
    <col min="3" max="3" width="38.28515625" customWidth="1"/>
  </cols>
  <sheetData>
    <row r="2" spans="1:16" ht="19.5" x14ac:dyDescent="0.25">
      <c r="A2" s="127" t="s">
        <v>44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</row>
    <row r="3" spans="1:16" ht="19.5" x14ac:dyDescent="0.25">
      <c r="A3" s="76"/>
      <c r="B3" s="135" t="s">
        <v>45</v>
      </c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</row>
    <row r="4" spans="1:16" ht="25.5" x14ac:dyDescent="0.35">
      <c r="A4" s="1"/>
      <c r="B4" s="1"/>
      <c r="C4" s="1"/>
      <c r="D4" s="1"/>
      <c r="E4" s="1"/>
      <c r="F4" s="1"/>
      <c r="G4" s="1"/>
      <c r="H4" s="1"/>
      <c r="I4" s="1"/>
      <c r="J4" s="56"/>
      <c r="K4" s="56"/>
      <c r="L4" s="56"/>
      <c r="M4" s="56"/>
      <c r="N4" s="56"/>
      <c r="O4" s="56"/>
      <c r="P4" s="56"/>
    </row>
    <row r="5" spans="1:16" x14ac:dyDescent="0.25">
      <c r="A5" s="1"/>
      <c r="B5" s="1"/>
      <c r="C5" s="2" t="s">
        <v>1</v>
      </c>
      <c r="D5" s="9" t="s">
        <v>59</v>
      </c>
      <c r="E5" s="1"/>
      <c r="F5" s="1"/>
      <c r="G5" s="1"/>
      <c r="H5" s="1"/>
      <c r="I5" s="1"/>
      <c r="J5" s="57"/>
      <c r="K5" s="57"/>
      <c r="L5" s="57"/>
      <c r="M5" s="57"/>
      <c r="N5" s="57"/>
      <c r="O5" s="57"/>
      <c r="P5" s="57"/>
    </row>
    <row r="6" spans="1:16" ht="25.5" x14ac:dyDescent="0.35">
      <c r="A6" s="1"/>
      <c r="B6" s="1"/>
      <c r="C6" s="2" t="s">
        <v>0</v>
      </c>
      <c r="D6" s="9" t="s">
        <v>58</v>
      </c>
      <c r="E6" s="1"/>
      <c r="F6" s="1"/>
      <c r="G6" s="1"/>
      <c r="H6" s="1"/>
      <c r="I6" s="1"/>
      <c r="J6" s="56"/>
      <c r="K6" s="56"/>
      <c r="L6" s="56"/>
      <c r="M6" s="56"/>
      <c r="N6" s="56"/>
      <c r="O6" s="56"/>
      <c r="P6" s="56"/>
    </row>
    <row r="7" spans="1:16" x14ac:dyDescent="0.25">
      <c r="A7" s="1"/>
      <c r="B7" s="1"/>
      <c r="C7" s="2" t="s">
        <v>3</v>
      </c>
      <c r="D7" s="9" t="s">
        <v>60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x14ac:dyDescent="0.25">
      <c r="A8" s="1"/>
      <c r="B8" s="1"/>
      <c r="C8" s="2" t="s">
        <v>54</v>
      </c>
      <c r="D8" s="9">
        <v>0</v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1:16" x14ac:dyDescent="0.25">
      <c r="A10" s="1"/>
      <c r="B10" s="1"/>
      <c r="C10" s="9" t="s">
        <v>57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2" t="s">
        <v>34</v>
      </c>
      <c r="O10" s="58"/>
      <c r="P10" s="1" t="s">
        <v>35</v>
      </c>
    </row>
    <row r="11" spans="1:16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16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</row>
    <row r="14" spans="1:16" ht="15.75" thickBot="1" x14ac:dyDescent="0.3"/>
    <row r="15" spans="1:16" ht="15" customHeight="1" x14ac:dyDescent="0.25">
      <c r="A15" s="139" t="s">
        <v>23</v>
      </c>
      <c r="B15" s="141" t="s">
        <v>24</v>
      </c>
      <c r="C15" s="141" t="s">
        <v>46</v>
      </c>
      <c r="D15" s="143" t="s">
        <v>25</v>
      </c>
      <c r="E15" s="143" t="s">
        <v>26</v>
      </c>
      <c r="F15" s="136" t="s">
        <v>27</v>
      </c>
      <c r="G15" s="137"/>
      <c r="H15" s="137"/>
      <c r="I15" s="137"/>
      <c r="J15" s="137"/>
      <c r="K15" s="145"/>
      <c r="L15" s="136" t="s">
        <v>28</v>
      </c>
      <c r="M15" s="137"/>
      <c r="N15" s="137"/>
      <c r="O15" s="137"/>
      <c r="P15" s="138"/>
    </row>
    <row r="16" spans="1:16" ht="72" x14ac:dyDescent="0.25">
      <c r="A16" s="140"/>
      <c r="B16" s="142"/>
      <c r="C16" s="142"/>
      <c r="D16" s="144"/>
      <c r="E16" s="144"/>
      <c r="F16" s="75" t="s">
        <v>51</v>
      </c>
      <c r="G16" s="75" t="s">
        <v>32</v>
      </c>
      <c r="H16" s="75" t="s">
        <v>39</v>
      </c>
      <c r="I16" s="75" t="s">
        <v>47</v>
      </c>
      <c r="J16" s="75" t="s">
        <v>41</v>
      </c>
      <c r="K16" s="75" t="s">
        <v>48</v>
      </c>
      <c r="L16" s="75" t="s">
        <v>49</v>
      </c>
      <c r="M16" s="75" t="s">
        <v>39</v>
      </c>
      <c r="N16" s="75" t="s">
        <v>47</v>
      </c>
      <c r="O16" s="75" t="s">
        <v>41</v>
      </c>
      <c r="P16" s="66" t="s">
        <v>50</v>
      </c>
    </row>
    <row r="17" spans="1:16" x14ac:dyDescent="0.25">
      <c r="A17" s="47"/>
      <c r="B17" s="48"/>
      <c r="C17" s="49"/>
      <c r="D17" s="48"/>
      <c r="E17" s="48"/>
      <c r="F17" s="67"/>
      <c r="G17" s="67"/>
      <c r="H17" s="67"/>
      <c r="I17" s="67"/>
      <c r="J17" s="67"/>
      <c r="K17" s="68"/>
      <c r="L17" s="69"/>
      <c r="M17" s="67"/>
      <c r="N17" s="67"/>
      <c r="O17" s="67"/>
      <c r="P17" s="39"/>
    </row>
    <row r="18" spans="1:16" x14ac:dyDescent="0.25">
      <c r="A18" s="47"/>
      <c r="B18" s="48"/>
      <c r="C18" s="70" t="s">
        <v>61</v>
      </c>
      <c r="D18" s="48"/>
      <c r="E18" s="48"/>
      <c r="F18" s="67"/>
      <c r="G18" s="67"/>
      <c r="H18" s="67"/>
      <c r="I18" s="67"/>
      <c r="J18" s="67"/>
      <c r="K18" s="68"/>
      <c r="L18" s="69"/>
      <c r="M18" s="67"/>
      <c r="N18" s="67"/>
      <c r="O18" s="67"/>
      <c r="P18" s="39"/>
    </row>
    <row r="19" spans="1:16" ht="30" x14ac:dyDescent="0.25">
      <c r="A19" s="47">
        <v>1</v>
      </c>
      <c r="B19" s="48"/>
      <c r="C19" s="49" t="s">
        <v>93</v>
      </c>
      <c r="D19" s="48" t="s">
        <v>69</v>
      </c>
      <c r="E19" s="72">
        <v>15.7</v>
      </c>
      <c r="F19" s="40"/>
      <c r="G19" s="40"/>
      <c r="H19" s="40"/>
      <c r="I19" s="40"/>
      <c r="J19" s="40"/>
      <c r="K19" s="41"/>
      <c r="L19" s="42"/>
      <c r="M19" s="40"/>
      <c r="N19" s="40"/>
      <c r="O19" s="40"/>
      <c r="P19" s="17"/>
    </row>
    <row r="20" spans="1:16" x14ac:dyDescent="0.25">
      <c r="A20" s="47"/>
      <c r="B20" s="48"/>
      <c r="C20" s="49"/>
      <c r="D20" s="72"/>
      <c r="E20" s="72"/>
      <c r="F20" s="67"/>
      <c r="G20" s="67"/>
      <c r="H20" s="67"/>
      <c r="I20" s="67"/>
      <c r="J20" s="67"/>
      <c r="K20" s="68"/>
      <c r="L20" s="69"/>
      <c r="M20" s="67"/>
      <c r="N20" s="67"/>
      <c r="O20" s="67"/>
      <c r="P20" s="39"/>
    </row>
    <row r="21" spans="1:16" x14ac:dyDescent="0.25">
      <c r="A21" s="47"/>
      <c r="B21" s="48"/>
      <c r="C21" s="70" t="s">
        <v>62</v>
      </c>
      <c r="D21" s="72"/>
      <c r="E21" s="72"/>
      <c r="F21" s="67"/>
      <c r="G21" s="67"/>
      <c r="H21" s="67"/>
      <c r="I21" s="67"/>
      <c r="J21" s="67"/>
      <c r="K21" s="68"/>
      <c r="L21" s="69"/>
      <c r="M21" s="67"/>
      <c r="N21" s="67"/>
      <c r="O21" s="67"/>
      <c r="P21" s="39"/>
    </row>
    <row r="22" spans="1:16" x14ac:dyDescent="0.25">
      <c r="A22" s="47">
        <v>1</v>
      </c>
      <c r="B22" s="48"/>
      <c r="C22" s="49" t="s">
        <v>86</v>
      </c>
      <c r="D22" s="48" t="s">
        <v>80</v>
      </c>
      <c r="E22" s="72">
        <v>15.9</v>
      </c>
      <c r="F22" s="40"/>
      <c r="G22" s="40"/>
      <c r="H22" s="40"/>
      <c r="I22" s="40"/>
      <c r="J22" s="40"/>
      <c r="K22" s="41"/>
      <c r="L22" s="42"/>
      <c r="M22" s="40"/>
      <c r="N22" s="40"/>
      <c r="O22" s="40"/>
      <c r="P22" s="17"/>
    </row>
    <row r="23" spans="1:16" x14ac:dyDescent="0.25">
      <c r="A23" s="47"/>
      <c r="B23" s="48"/>
      <c r="C23" s="49"/>
      <c r="D23" s="48"/>
      <c r="E23" s="48"/>
      <c r="F23" s="67"/>
      <c r="G23" s="67"/>
      <c r="H23" s="67"/>
      <c r="I23" s="67"/>
      <c r="J23" s="67"/>
      <c r="K23" s="68"/>
      <c r="L23" s="69"/>
      <c r="M23" s="67"/>
      <c r="N23" s="67"/>
      <c r="O23" s="67"/>
      <c r="P23" s="39"/>
    </row>
    <row r="24" spans="1:16" x14ac:dyDescent="0.25">
      <c r="A24" s="47"/>
      <c r="B24" s="48"/>
      <c r="C24" s="73" t="s">
        <v>106</v>
      </c>
      <c r="D24" s="48"/>
      <c r="E24" s="48"/>
      <c r="F24" s="67"/>
      <c r="G24" s="67"/>
      <c r="H24" s="67"/>
      <c r="I24" s="67"/>
      <c r="J24" s="67"/>
      <c r="K24" s="68"/>
      <c r="L24" s="69"/>
      <c r="M24" s="67"/>
      <c r="N24" s="67"/>
      <c r="O24" s="67"/>
      <c r="P24" s="39"/>
    </row>
    <row r="25" spans="1:16" x14ac:dyDescent="0.25">
      <c r="A25" s="47">
        <v>1</v>
      </c>
      <c r="B25" s="48"/>
      <c r="C25" s="49" t="s">
        <v>115</v>
      </c>
      <c r="D25" s="48" t="s">
        <v>69</v>
      </c>
      <c r="E25" s="72">
        <v>46.11</v>
      </c>
      <c r="F25" s="40"/>
      <c r="G25" s="40"/>
      <c r="H25" s="40"/>
      <c r="I25" s="40"/>
      <c r="J25" s="40"/>
      <c r="K25" s="41"/>
      <c r="L25" s="42"/>
      <c r="M25" s="40"/>
      <c r="N25" s="40"/>
      <c r="O25" s="40"/>
      <c r="P25" s="17"/>
    </row>
    <row r="26" spans="1:16" ht="45" x14ac:dyDescent="0.25">
      <c r="A26" s="47">
        <v>2</v>
      </c>
      <c r="B26" s="48"/>
      <c r="C26" s="49" t="s">
        <v>135</v>
      </c>
      <c r="D26" s="48" t="s">
        <v>69</v>
      </c>
      <c r="E26" s="72">
        <f>E25*0.15</f>
        <v>6.9165000000000001</v>
      </c>
      <c r="F26" s="40"/>
      <c r="G26" s="40"/>
      <c r="H26" s="40"/>
      <c r="I26" s="40"/>
      <c r="J26" s="40"/>
      <c r="K26" s="41"/>
      <c r="L26" s="42"/>
      <c r="M26" s="40"/>
      <c r="N26" s="40"/>
      <c r="O26" s="40"/>
      <c r="P26" s="17"/>
    </row>
    <row r="27" spans="1:16" ht="15.75" customHeight="1" x14ac:dyDescent="0.25">
      <c r="A27" s="47"/>
      <c r="B27" s="48"/>
      <c r="C27" s="49" t="s">
        <v>96</v>
      </c>
      <c r="D27" s="48" t="s">
        <v>83</v>
      </c>
      <c r="E27" s="72">
        <f>E26*8.5</f>
        <v>58.79025</v>
      </c>
      <c r="F27" s="40"/>
      <c r="G27" s="40"/>
      <c r="H27" s="40"/>
      <c r="I27" s="40"/>
      <c r="J27" s="40"/>
      <c r="K27" s="41"/>
      <c r="L27" s="42"/>
      <c r="M27" s="40"/>
      <c r="N27" s="40"/>
      <c r="O27" s="40"/>
      <c r="P27" s="17"/>
    </row>
    <row r="28" spans="1:16" x14ac:dyDescent="0.25">
      <c r="A28" s="47">
        <v>3</v>
      </c>
      <c r="B28" s="48"/>
      <c r="C28" s="49" t="s">
        <v>107</v>
      </c>
      <c r="D28" s="48" t="s">
        <v>69</v>
      </c>
      <c r="E28" s="72">
        <v>46.11</v>
      </c>
      <c r="F28" s="40"/>
      <c r="G28" s="40"/>
      <c r="H28" s="40"/>
      <c r="I28" s="40"/>
      <c r="J28" s="40"/>
      <c r="K28" s="41"/>
      <c r="L28" s="42"/>
      <c r="M28" s="40"/>
      <c r="N28" s="40"/>
      <c r="O28" s="40"/>
      <c r="P28" s="17"/>
    </row>
    <row r="29" spans="1:16" x14ac:dyDescent="0.25">
      <c r="A29" s="47"/>
      <c r="B29" s="48"/>
      <c r="C29" s="49" t="s">
        <v>76</v>
      </c>
      <c r="D29" s="48" t="s">
        <v>77</v>
      </c>
      <c r="E29" s="72">
        <f>0.2*E28</f>
        <v>9.2219999999999995</v>
      </c>
      <c r="F29" s="40"/>
      <c r="G29" s="40"/>
      <c r="H29" s="40"/>
      <c r="I29" s="40"/>
      <c r="J29" s="40"/>
      <c r="K29" s="41"/>
      <c r="L29" s="42"/>
      <c r="M29" s="40"/>
      <c r="N29" s="40"/>
      <c r="O29" s="40"/>
      <c r="P29" s="17"/>
    </row>
    <row r="30" spans="1:16" x14ac:dyDescent="0.25">
      <c r="A30" s="47">
        <v>4</v>
      </c>
      <c r="B30" s="48"/>
      <c r="C30" s="49" t="s">
        <v>114</v>
      </c>
      <c r="D30" s="48" t="s">
        <v>69</v>
      </c>
      <c r="E30" s="72">
        <v>46.11</v>
      </c>
      <c r="F30" s="40"/>
      <c r="G30" s="40"/>
      <c r="H30" s="40"/>
      <c r="I30" s="40"/>
      <c r="J30" s="40"/>
      <c r="K30" s="41"/>
      <c r="L30" s="42"/>
      <c r="M30" s="40"/>
      <c r="N30" s="40"/>
      <c r="O30" s="40"/>
      <c r="P30" s="17"/>
    </row>
    <row r="31" spans="1:16" ht="12" customHeight="1" x14ac:dyDescent="0.25">
      <c r="A31" s="47"/>
      <c r="B31" s="48"/>
      <c r="C31" s="49" t="s">
        <v>95</v>
      </c>
      <c r="D31" s="48" t="s">
        <v>83</v>
      </c>
      <c r="E31" s="72">
        <f>1.05*E30</f>
        <v>48.415500000000002</v>
      </c>
      <c r="F31" s="40"/>
      <c r="G31" s="40"/>
      <c r="H31" s="40"/>
      <c r="I31" s="40"/>
      <c r="J31" s="40"/>
      <c r="K31" s="41"/>
      <c r="L31" s="42"/>
      <c r="M31" s="40"/>
      <c r="N31" s="40"/>
      <c r="O31" s="40"/>
      <c r="P31" s="17"/>
    </row>
    <row r="32" spans="1:16" x14ac:dyDescent="0.25">
      <c r="A32" s="47">
        <v>5</v>
      </c>
      <c r="B32" s="48"/>
      <c r="C32" s="49" t="s">
        <v>108</v>
      </c>
      <c r="D32" s="48" t="s">
        <v>69</v>
      </c>
      <c r="E32" s="72">
        <v>46.11</v>
      </c>
      <c r="F32" s="40"/>
      <c r="G32" s="40"/>
      <c r="H32" s="40"/>
      <c r="I32" s="40"/>
      <c r="J32" s="40"/>
      <c r="K32" s="41"/>
      <c r="L32" s="42"/>
      <c r="M32" s="40"/>
      <c r="N32" s="40"/>
      <c r="O32" s="40"/>
      <c r="P32" s="17"/>
    </row>
    <row r="33" spans="1:16" ht="17.25" customHeight="1" x14ac:dyDescent="0.25">
      <c r="A33" s="47"/>
      <c r="B33" s="48"/>
      <c r="C33" s="49" t="s">
        <v>98</v>
      </c>
      <c r="D33" s="48" t="s">
        <v>83</v>
      </c>
      <c r="E33" s="72">
        <f>E32*0.15</f>
        <v>6.9165000000000001</v>
      </c>
      <c r="F33" s="40"/>
      <c r="G33" s="40"/>
      <c r="H33" s="40"/>
      <c r="I33" s="40"/>
      <c r="J33" s="40"/>
      <c r="K33" s="41"/>
      <c r="L33" s="42"/>
      <c r="M33" s="40"/>
      <c r="N33" s="40"/>
      <c r="O33" s="40"/>
      <c r="P33" s="17"/>
    </row>
    <row r="34" spans="1:16" x14ac:dyDescent="0.25">
      <c r="A34" s="47">
        <v>6</v>
      </c>
      <c r="B34" s="48"/>
      <c r="C34" s="49" t="s">
        <v>109</v>
      </c>
      <c r="D34" s="48" t="s">
        <v>69</v>
      </c>
      <c r="E34" s="72">
        <v>46.11</v>
      </c>
      <c r="F34" s="40"/>
      <c r="G34" s="40"/>
      <c r="H34" s="40"/>
      <c r="I34" s="40"/>
      <c r="J34" s="40"/>
      <c r="K34" s="41"/>
      <c r="L34" s="42"/>
      <c r="M34" s="40"/>
      <c r="N34" s="40"/>
      <c r="O34" s="40"/>
      <c r="P34" s="17"/>
    </row>
    <row r="35" spans="1:16" ht="16.5" customHeight="1" x14ac:dyDescent="0.25">
      <c r="A35" s="47"/>
      <c r="B35" s="48"/>
      <c r="C35" s="49" t="s">
        <v>100</v>
      </c>
      <c r="D35" s="48" t="s">
        <v>83</v>
      </c>
      <c r="E35" s="72">
        <f>E34*0.3</f>
        <v>13.833</v>
      </c>
      <c r="F35" s="40"/>
      <c r="G35" s="40"/>
      <c r="H35" s="40"/>
      <c r="I35" s="40"/>
      <c r="J35" s="40"/>
      <c r="K35" s="41"/>
      <c r="L35" s="42"/>
      <c r="M35" s="40"/>
      <c r="N35" s="40"/>
      <c r="O35" s="40"/>
      <c r="P35" s="17"/>
    </row>
    <row r="36" spans="1:16" ht="15.75" thickBot="1" x14ac:dyDescent="0.3">
      <c r="A36" s="47"/>
      <c r="B36" s="48"/>
      <c r="C36" s="49"/>
      <c r="D36" s="48"/>
      <c r="E36" s="48"/>
      <c r="F36" s="67"/>
      <c r="G36" s="67"/>
      <c r="H36" s="40"/>
      <c r="I36" s="40"/>
      <c r="J36" s="40"/>
      <c r="K36" s="41"/>
      <c r="L36" s="42"/>
      <c r="M36" s="40"/>
      <c r="N36" s="40"/>
      <c r="O36" s="40"/>
      <c r="P36" s="17"/>
    </row>
    <row r="37" spans="1:16" ht="15.75" thickBot="1" x14ac:dyDescent="0.3">
      <c r="A37" s="107" t="s">
        <v>53</v>
      </c>
      <c r="B37" s="108"/>
      <c r="C37" s="108"/>
      <c r="D37" s="108"/>
      <c r="E37" s="108"/>
      <c r="F37" s="108"/>
      <c r="G37" s="108"/>
      <c r="H37" s="108"/>
      <c r="I37" s="108"/>
      <c r="J37" s="108"/>
      <c r="K37" s="126"/>
      <c r="L37" s="34">
        <f>SUM(L17:L36)</f>
        <v>0</v>
      </c>
      <c r="M37" s="34">
        <f>SUM(M17:M36)</f>
        <v>0</v>
      </c>
      <c r="N37" s="34">
        <f>SUM(N17:N36)</f>
        <v>0</v>
      </c>
      <c r="O37" s="34">
        <f>SUM(O17:O36)</f>
        <v>0</v>
      </c>
      <c r="P37" s="35">
        <f>SUM(P17:P36)</f>
        <v>0</v>
      </c>
    </row>
    <row r="38" spans="1:16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1:16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45"/>
      <c r="P39" s="46"/>
    </row>
    <row r="40" spans="1:16" x14ac:dyDescent="0.25">
      <c r="A40" s="1"/>
      <c r="B40" s="2" t="s">
        <v>15</v>
      </c>
      <c r="C40" s="9" t="s">
        <v>56</v>
      </c>
      <c r="D40" s="9"/>
      <c r="E40" s="1"/>
      <c r="F40" s="1"/>
      <c r="G40" s="1"/>
      <c r="H40" s="1"/>
      <c r="I40" s="1"/>
      <c r="J40" s="2"/>
      <c r="K40" s="9"/>
      <c r="L40" s="1"/>
      <c r="M40" s="1"/>
      <c r="N40" s="1"/>
      <c r="O40" s="1"/>
      <c r="P40" s="1"/>
    </row>
    <row r="41" spans="1:16" x14ac:dyDescent="0.25">
      <c r="A41" s="1"/>
      <c r="B41" s="2"/>
      <c r="C41" s="60" t="s">
        <v>42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1:16" x14ac:dyDescent="0.25">
      <c r="A42" s="1"/>
      <c r="B42" s="2"/>
      <c r="C42" s="9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1:16" x14ac:dyDescent="0.25">
      <c r="A43" s="1"/>
      <c r="B43" s="2" t="s">
        <v>36</v>
      </c>
      <c r="C43" s="9">
        <v>0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</sheetData>
  <mergeCells count="10">
    <mergeCell ref="A2:P2"/>
    <mergeCell ref="B3:P3"/>
    <mergeCell ref="L15:P15"/>
    <mergeCell ref="A37:K37"/>
    <mergeCell ref="A15:A16"/>
    <mergeCell ref="B15:B16"/>
    <mergeCell ref="C15:C16"/>
    <mergeCell ref="D15:D16"/>
    <mergeCell ref="E15:E16"/>
    <mergeCell ref="F15:K15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P53"/>
  <sheetViews>
    <sheetView workbookViewId="0">
      <selection activeCell="T24" sqref="T24"/>
    </sheetView>
  </sheetViews>
  <sheetFormatPr defaultRowHeight="15" x14ac:dyDescent="0.25"/>
  <cols>
    <col min="3" max="3" width="40.140625" customWidth="1"/>
  </cols>
  <sheetData>
    <row r="1" spans="1:16" ht="19.5" x14ac:dyDescent="0.25">
      <c r="A1" s="127" t="s">
        <v>44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</row>
    <row r="2" spans="1:16" ht="19.5" x14ac:dyDescent="0.25">
      <c r="A2" s="74"/>
      <c r="B2" s="135" t="s">
        <v>45</v>
      </c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</row>
    <row r="3" spans="1:16" ht="25.5" x14ac:dyDescent="0.35">
      <c r="A3" s="1"/>
      <c r="B3" s="1"/>
      <c r="C3" s="1"/>
      <c r="D3" s="1"/>
      <c r="E3" s="1"/>
      <c r="F3" s="1"/>
      <c r="G3" s="1"/>
      <c r="H3" s="1"/>
      <c r="I3" s="1"/>
      <c r="J3" s="56"/>
      <c r="K3" s="56"/>
      <c r="L3" s="56"/>
      <c r="M3" s="56"/>
      <c r="N3" s="56"/>
      <c r="O3" s="56"/>
      <c r="P3" s="56"/>
    </row>
    <row r="4" spans="1:16" x14ac:dyDescent="0.25">
      <c r="A4" s="1"/>
      <c r="B4" s="1"/>
      <c r="C4" s="2" t="s">
        <v>1</v>
      </c>
      <c r="D4" s="9" t="s">
        <v>59</v>
      </c>
      <c r="E4" s="1"/>
      <c r="F4" s="1"/>
      <c r="G4" s="1"/>
      <c r="H4" s="1"/>
      <c r="I4" s="1"/>
      <c r="J4" s="57"/>
      <c r="K4" s="57"/>
      <c r="L4" s="57"/>
      <c r="M4" s="57"/>
      <c r="N4" s="57"/>
      <c r="O4" s="57"/>
      <c r="P4" s="57"/>
    </row>
    <row r="5" spans="1:16" ht="25.5" x14ac:dyDescent="0.35">
      <c r="A5" s="1"/>
      <c r="B5" s="1"/>
      <c r="C5" s="2" t="s">
        <v>0</v>
      </c>
      <c r="D5" s="9" t="s">
        <v>58</v>
      </c>
      <c r="E5" s="1"/>
      <c r="F5" s="1"/>
      <c r="G5" s="1"/>
      <c r="H5" s="1"/>
      <c r="I5" s="1"/>
      <c r="J5" s="56"/>
      <c r="K5" s="56"/>
      <c r="L5" s="56"/>
      <c r="M5" s="56"/>
      <c r="N5" s="56"/>
      <c r="O5" s="56"/>
      <c r="P5" s="56"/>
    </row>
    <row r="6" spans="1:16" x14ac:dyDescent="0.25">
      <c r="A6" s="1"/>
      <c r="B6" s="1"/>
      <c r="C6" s="2" t="s">
        <v>3</v>
      </c>
      <c r="D6" s="9" t="s">
        <v>60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x14ac:dyDescent="0.25">
      <c r="A7" s="1"/>
      <c r="B7" s="1"/>
      <c r="C7" s="2" t="s">
        <v>54</v>
      </c>
      <c r="D7" s="9">
        <v>0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x14ac:dyDescent="0.25">
      <c r="A9" s="1"/>
      <c r="B9" s="1"/>
      <c r="C9" s="9" t="s">
        <v>57</v>
      </c>
      <c r="D9" s="1"/>
      <c r="E9" s="1"/>
      <c r="F9" s="1"/>
      <c r="G9" s="1"/>
      <c r="H9" s="1"/>
      <c r="I9" s="1"/>
      <c r="J9" s="1"/>
      <c r="K9" s="1"/>
      <c r="L9" s="1"/>
      <c r="M9" s="1"/>
      <c r="N9" s="2" t="s">
        <v>34</v>
      </c>
      <c r="O9" s="58"/>
      <c r="P9" s="1" t="s">
        <v>35</v>
      </c>
    </row>
    <row r="10" spans="1:16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1:16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16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1:16" ht="15.75" thickBot="1" x14ac:dyDescent="0.3"/>
    <row r="14" spans="1:16" x14ac:dyDescent="0.25">
      <c r="A14" s="128" t="s">
        <v>23</v>
      </c>
      <c r="B14" s="130" t="s">
        <v>24</v>
      </c>
      <c r="C14" s="130" t="s">
        <v>46</v>
      </c>
      <c r="D14" s="132" t="s">
        <v>25</v>
      </c>
      <c r="E14" s="132" t="s">
        <v>26</v>
      </c>
      <c r="F14" s="130" t="s">
        <v>27</v>
      </c>
      <c r="G14" s="130"/>
      <c r="H14" s="130"/>
      <c r="I14" s="130"/>
      <c r="J14" s="130"/>
      <c r="K14" s="130"/>
      <c r="L14" s="130" t="s">
        <v>28</v>
      </c>
      <c r="M14" s="130"/>
      <c r="N14" s="130"/>
      <c r="O14" s="130"/>
      <c r="P14" s="134"/>
    </row>
    <row r="15" spans="1:16" ht="72" x14ac:dyDescent="0.25">
      <c r="A15" s="129"/>
      <c r="B15" s="131"/>
      <c r="C15" s="131"/>
      <c r="D15" s="133"/>
      <c r="E15" s="133"/>
      <c r="F15" s="75" t="s">
        <v>51</v>
      </c>
      <c r="G15" s="75" t="s">
        <v>32</v>
      </c>
      <c r="H15" s="75" t="s">
        <v>39</v>
      </c>
      <c r="I15" s="75" t="s">
        <v>47</v>
      </c>
      <c r="J15" s="75" t="s">
        <v>41</v>
      </c>
      <c r="K15" s="75" t="s">
        <v>48</v>
      </c>
      <c r="L15" s="75" t="s">
        <v>49</v>
      </c>
      <c r="M15" s="75" t="s">
        <v>39</v>
      </c>
      <c r="N15" s="75" t="s">
        <v>47</v>
      </c>
      <c r="O15" s="75" t="s">
        <v>41</v>
      </c>
      <c r="P15" s="66" t="s">
        <v>50</v>
      </c>
    </row>
    <row r="16" spans="1:16" x14ac:dyDescent="0.25">
      <c r="A16" s="47"/>
      <c r="B16" s="48"/>
      <c r="C16" s="49"/>
      <c r="D16" s="48"/>
      <c r="E16" s="48"/>
      <c r="F16" s="67"/>
      <c r="G16" s="67"/>
      <c r="H16" s="67"/>
      <c r="I16" s="67"/>
      <c r="J16" s="67"/>
      <c r="K16" s="68"/>
      <c r="L16" s="69"/>
      <c r="M16" s="67"/>
      <c r="N16" s="67"/>
      <c r="O16" s="67"/>
      <c r="P16" s="39"/>
    </row>
    <row r="17" spans="1:16" x14ac:dyDescent="0.25">
      <c r="A17" s="47"/>
      <c r="B17" s="48"/>
      <c r="C17" s="70" t="s">
        <v>61</v>
      </c>
      <c r="D17" s="48"/>
      <c r="E17" s="48"/>
      <c r="F17" s="67"/>
      <c r="G17" s="67"/>
      <c r="H17" s="67"/>
      <c r="I17" s="67"/>
      <c r="J17" s="67"/>
      <c r="K17" s="68"/>
      <c r="L17" s="69"/>
      <c r="M17" s="67"/>
      <c r="N17" s="67"/>
      <c r="O17" s="67"/>
      <c r="P17" s="39"/>
    </row>
    <row r="18" spans="1:16" ht="30" x14ac:dyDescent="0.25">
      <c r="A18" s="47">
        <v>1</v>
      </c>
      <c r="B18" s="48"/>
      <c r="C18" s="49" t="s">
        <v>93</v>
      </c>
      <c r="D18" s="48" t="s">
        <v>69</v>
      </c>
      <c r="E18" s="72">
        <v>13.3</v>
      </c>
      <c r="F18" s="40"/>
      <c r="G18" s="40"/>
      <c r="H18" s="40"/>
      <c r="I18" s="40"/>
      <c r="J18" s="40"/>
      <c r="K18" s="41"/>
      <c r="L18" s="42"/>
      <c r="M18" s="40"/>
      <c r="N18" s="40"/>
      <c r="O18" s="40"/>
      <c r="P18" s="17"/>
    </row>
    <row r="19" spans="1:16" x14ac:dyDescent="0.25">
      <c r="A19" s="47"/>
      <c r="B19" s="48"/>
      <c r="C19" s="49"/>
      <c r="D19" s="72"/>
      <c r="E19" s="72"/>
      <c r="F19" s="67"/>
      <c r="G19" s="67"/>
      <c r="H19" s="67"/>
      <c r="I19" s="67"/>
      <c r="J19" s="67"/>
      <c r="K19" s="68"/>
      <c r="L19" s="69"/>
      <c r="M19" s="67"/>
      <c r="N19" s="67"/>
      <c r="O19" s="67"/>
      <c r="P19" s="39"/>
    </row>
    <row r="20" spans="1:16" x14ac:dyDescent="0.25">
      <c r="A20" s="47"/>
      <c r="B20" s="48"/>
      <c r="C20" s="70" t="s">
        <v>62</v>
      </c>
      <c r="D20" s="72"/>
      <c r="E20" s="72"/>
      <c r="F20" s="67"/>
      <c r="G20" s="67"/>
      <c r="H20" s="67"/>
      <c r="I20" s="67"/>
      <c r="J20" s="67"/>
      <c r="K20" s="68"/>
      <c r="L20" s="69"/>
      <c r="M20" s="67"/>
      <c r="N20" s="67"/>
      <c r="O20" s="67"/>
      <c r="P20" s="39"/>
    </row>
    <row r="21" spans="1:16" ht="30" x14ac:dyDescent="0.25">
      <c r="A21" s="47">
        <v>1</v>
      </c>
      <c r="B21" s="48"/>
      <c r="C21" s="49" t="s">
        <v>88</v>
      </c>
      <c r="D21" s="48" t="s">
        <v>69</v>
      </c>
      <c r="E21" s="72">
        <v>13.3</v>
      </c>
      <c r="F21" s="40"/>
      <c r="G21" s="40"/>
      <c r="H21" s="40"/>
      <c r="I21" s="40"/>
      <c r="J21" s="40"/>
      <c r="K21" s="41"/>
      <c r="L21" s="42"/>
      <c r="M21" s="40"/>
      <c r="N21" s="40"/>
      <c r="O21" s="40"/>
      <c r="P21" s="17"/>
    </row>
    <row r="22" spans="1:16" ht="22.5" customHeight="1" x14ac:dyDescent="0.25">
      <c r="A22" s="47"/>
      <c r="B22" s="48"/>
      <c r="C22" s="49" t="s">
        <v>87</v>
      </c>
      <c r="D22" s="48" t="s">
        <v>83</v>
      </c>
      <c r="E22" s="72">
        <f>E21*1.7*4</f>
        <v>90.44</v>
      </c>
      <c r="F22" s="40"/>
      <c r="G22" s="40"/>
      <c r="H22" s="40"/>
      <c r="I22" s="40"/>
      <c r="J22" s="40"/>
      <c r="K22" s="41"/>
      <c r="L22" s="42"/>
      <c r="M22" s="40"/>
      <c r="N22" s="40"/>
      <c r="O22" s="40"/>
      <c r="P22" s="17"/>
    </row>
    <row r="23" spans="1:16" ht="30" x14ac:dyDescent="0.25">
      <c r="A23" s="47">
        <v>2</v>
      </c>
      <c r="B23" s="48"/>
      <c r="C23" s="49" t="s">
        <v>92</v>
      </c>
      <c r="D23" s="48" t="s">
        <v>69</v>
      </c>
      <c r="E23" s="72">
        <v>13.3</v>
      </c>
      <c r="F23" s="40"/>
      <c r="G23" s="40"/>
      <c r="H23" s="40"/>
      <c r="I23" s="40"/>
      <c r="J23" s="40"/>
      <c r="K23" s="41"/>
      <c r="L23" s="42"/>
      <c r="M23" s="40"/>
      <c r="N23" s="40"/>
      <c r="O23" s="40"/>
      <c r="P23" s="17"/>
    </row>
    <row r="24" spans="1:16" ht="22.5" customHeight="1" x14ac:dyDescent="0.25">
      <c r="A24" s="47"/>
      <c r="B24" s="48"/>
      <c r="C24" s="49" t="s">
        <v>90</v>
      </c>
      <c r="D24" s="48" t="s">
        <v>69</v>
      </c>
      <c r="E24" s="72">
        <f>E23*1.1</f>
        <v>14.630000000000003</v>
      </c>
      <c r="F24" s="40"/>
      <c r="G24" s="40"/>
      <c r="H24" s="40"/>
      <c r="I24" s="40"/>
      <c r="J24" s="40"/>
      <c r="K24" s="41"/>
      <c r="L24" s="42"/>
      <c r="M24" s="40"/>
      <c r="N24" s="40"/>
      <c r="O24" s="40"/>
      <c r="P24" s="17"/>
    </row>
    <row r="25" spans="1:16" x14ac:dyDescent="0.25">
      <c r="A25" s="47"/>
      <c r="B25" s="48"/>
      <c r="C25" s="49" t="s">
        <v>76</v>
      </c>
      <c r="D25" s="48" t="s">
        <v>77</v>
      </c>
      <c r="E25" s="72">
        <f>E23*0.145</f>
        <v>1.9284999999999999</v>
      </c>
      <c r="F25" s="40"/>
      <c r="G25" s="40"/>
      <c r="H25" s="40"/>
      <c r="I25" s="40"/>
      <c r="J25" s="40"/>
      <c r="K25" s="41"/>
      <c r="L25" s="42"/>
      <c r="M25" s="40"/>
      <c r="N25" s="40"/>
      <c r="O25" s="40"/>
      <c r="P25" s="17"/>
    </row>
    <row r="26" spans="1:16" ht="17.25" customHeight="1" x14ac:dyDescent="0.25">
      <c r="A26" s="47"/>
      <c r="B26" s="48"/>
      <c r="C26" s="49" t="s">
        <v>78</v>
      </c>
      <c r="D26" s="48" t="s">
        <v>77</v>
      </c>
      <c r="E26" s="72">
        <f>E23*0.4</f>
        <v>5.32</v>
      </c>
      <c r="F26" s="40"/>
      <c r="G26" s="40"/>
      <c r="H26" s="40"/>
      <c r="I26" s="40"/>
      <c r="J26" s="40"/>
      <c r="K26" s="41"/>
      <c r="L26" s="42"/>
      <c r="M26" s="40"/>
      <c r="N26" s="40"/>
      <c r="O26" s="40"/>
      <c r="P26" s="17"/>
    </row>
    <row r="27" spans="1:16" ht="21.75" customHeight="1" x14ac:dyDescent="0.25">
      <c r="A27" s="47"/>
      <c r="B27" s="48"/>
      <c r="C27" s="49" t="s">
        <v>79</v>
      </c>
      <c r="D27" s="48" t="s">
        <v>80</v>
      </c>
      <c r="E27" s="72">
        <f>E24/2</f>
        <v>7.3150000000000013</v>
      </c>
      <c r="F27" s="40"/>
      <c r="G27" s="40"/>
      <c r="H27" s="40"/>
      <c r="I27" s="40"/>
      <c r="J27" s="40"/>
      <c r="K27" s="41"/>
      <c r="L27" s="42"/>
      <c r="M27" s="40"/>
      <c r="N27" s="40"/>
      <c r="O27" s="40"/>
      <c r="P27" s="17"/>
    </row>
    <row r="28" spans="1:16" x14ac:dyDescent="0.25">
      <c r="A28" s="47">
        <v>3</v>
      </c>
      <c r="B28" s="48"/>
      <c r="C28" s="49" t="s">
        <v>86</v>
      </c>
      <c r="D28" s="48" t="s">
        <v>80</v>
      </c>
      <c r="E28" s="72">
        <v>14.64</v>
      </c>
      <c r="F28" s="40"/>
      <c r="G28" s="40"/>
      <c r="H28" s="40"/>
      <c r="I28" s="40"/>
      <c r="J28" s="40"/>
      <c r="K28" s="41"/>
      <c r="L28" s="42"/>
      <c r="M28" s="40"/>
      <c r="N28" s="40"/>
      <c r="O28" s="40"/>
      <c r="P28" s="17"/>
    </row>
    <row r="29" spans="1:16" x14ac:dyDescent="0.25">
      <c r="A29" s="47"/>
      <c r="B29" s="48"/>
      <c r="C29" s="49"/>
      <c r="D29" s="48"/>
      <c r="E29" s="72"/>
      <c r="F29" s="67"/>
      <c r="G29" s="67"/>
      <c r="H29" s="40"/>
      <c r="I29" s="40"/>
      <c r="J29" s="40"/>
      <c r="K29" s="41"/>
      <c r="L29" s="42"/>
      <c r="M29" s="40"/>
      <c r="N29" s="40"/>
      <c r="O29" s="40"/>
      <c r="P29" s="17"/>
    </row>
    <row r="30" spans="1:16" x14ac:dyDescent="0.25">
      <c r="A30" s="47"/>
      <c r="B30" s="48"/>
      <c r="C30" s="73" t="s">
        <v>106</v>
      </c>
      <c r="D30" s="48"/>
      <c r="E30" s="48"/>
      <c r="F30" s="67"/>
      <c r="G30" s="67"/>
      <c r="H30" s="67"/>
      <c r="I30" s="67"/>
      <c r="J30" s="67"/>
      <c r="K30" s="68"/>
      <c r="L30" s="69"/>
      <c r="M30" s="67"/>
      <c r="N30" s="67"/>
      <c r="O30" s="67"/>
      <c r="P30" s="39"/>
    </row>
    <row r="31" spans="1:16" x14ac:dyDescent="0.25">
      <c r="A31" s="47">
        <v>1</v>
      </c>
      <c r="B31" s="48"/>
      <c r="C31" s="49" t="s">
        <v>115</v>
      </c>
      <c r="D31" s="48" t="s">
        <v>69</v>
      </c>
      <c r="E31" s="72">
        <v>42.45</v>
      </c>
      <c r="F31" s="40"/>
      <c r="G31" s="40"/>
      <c r="H31" s="40"/>
      <c r="I31" s="40"/>
      <c r="J31" s="40"/>
      <c r="K31" s="41"/>
      <c r="L31" s="42"/>
      <c r="M31" s="40"/>
      <c r="N31" s="40"/>
      <c r="O31" s="40"/>
      <c r="P31" s="17"/>
    </row>
    <row r="32" spans="1:16" ht="45" x14ac:dyDescent="0.25">
      <c r="A32" s="47">
        <v>2</v>
      </c>
      <c r="B32" s="48"/>
      <c r="C32" s="49" t="s">
        <v>135</v>
      </c>
      <c r="D32" s="48" t="s">
        <v>69</v>
      </c>
      <c r="E32" s="72">
        <f>E31*0.15</f>
        <v>6.3675000000000006</v>
      </c>
      <c r="F32" s="40"/>
      <c r="G32" s="40"/>
      <c r="H32" s="40"/>
      <c r="I32" s="40"/>
      <c r="J32" s="40"/>
      <c r="K32" s="41"/>
      <c r="L32" s="42"/>
      <c r="M32" s="40"/>
      <c r="N32" s="40"/>
      <c r="O32" s="40"/>
      <c r="P32" s="17"/>
    </row>
    <row r="33" spans="1:16" ht="22.5" customHeight="1" x14ac:dyDescent="0.25">
      <c r="A33" s="47"/>
      <c r="B33" s="48"/>
      <c r="C33" s="49" t="s">
        <v>96</v>
      </c>
      <c r="D33" s="48" t="s">
        <v>83</v>
      </c>
      <c r="E33" s="72">
        <f>E32*8.5</f>
        <v>54.123750000000008</v>
      </c>
      <c r="F33" s="40"/>
      <c r="G33" s="40"/>
      <c r="H33" s="40"/>
      <c r="I33" s="40"/>
      <c r="J33" s="40"/>
      <c r="K33" s="41"/>
      <c r="L33" s="42"/>
      <c r="M33" s="40"/>
      <c r="N33" s="40"/>
      <c r="O33" s="40"/>
      <c r="P33" s="17"/>
    </row>
    <row r="34" spans="1:16" x14ac:dyDescent="0.25">
      <c r="A34" s="47">
        <v>3</v>
      </c>
      <c r="B34" s="48"/>
      <c r="C34" s="49" t="s">
        <v>107</v>
      </c>
      <c r="D34" s="48" t="s">
        <v>69</v>
      </c>
      <c r="E34" s="72">
        <v>42.45</v>
      </c>
      <c r="F34" s="40"/>
      <c r="G34" s="40"/>
      <c r="H34" s="40"/>
      <c r="I34" s="40"/>
      <c r="J34" s="40"/>
      <c r="K34" s="41"/>
      <c r="L34" s="42"/>
      <c r="M34" s="40"/>
      <c r="N34" s="40"/>
      <c r="O34" s="40"/>
      <c r="P34" s="17"/>
    </row>
    <row r="35" spans="1:16" x14ac:dyDescent="0.25">
      <c r="A35" s="47"/>
      <c r="B35" s="48"/>
      <c r="C35" s="49" t="s">
        <v>76</v>
      </c>
      <c r="D35" s="48" t="s">
        <v>77</v>
      </c>
      <c r="E35" s="72">
        <f>0.2*E34</f>
        <v>8.49</v>
      </c>
      <c r="F35" s="40"/>
      <c r="G35" s="40"/>
      <c r="H35" s="40"/>
      <c r="I35" s="40"/>
      <c r="J35" s="40"/>
      <c r="K35" s="41"/>
      <c r="L35" s="42"/>
      <c r="M35" s="40"/>
      <c r="N35" s="40"/>
      <c r="O35" s="40"/>
      <c r="P35" s="17"/>
    </row>
    <row r="36" spans="1:16" x14ac:dyDescent="0.25">
      <c r="A36" s="47">
        <v>4</v>
      </c>
      <c r="B36" s="48"/>
      <c r="C36" s="49" t="s">
        <v>114</v>
      </c>
      <c r="D36" s="48" t="s">
        <v>69</v>
      </c>
      <c r="E36" s="72">
        <v>42.45</v>
      </c>
      <c r="F36" s="40"/>
      <c r="G36" s="40"/>
      <c r="H36" s="40"/>
      <c r="I36" s="40"/>
      <c r="J36" s="40"/>
      <c r="K36" s="41"/>
      <c r="L36" s="42"/>
      <c r="M36" s="40"/>
      <c r="N36" s="40"/>
      <c r="O36" s="40"/>
      <c r="P36" s="17"/>
    </row>
    <row r="37" spans="1:16" ht="25.5" customHeight="1" x14ac:dyDescent="0.25">
      <c r="A37" s="47"/>
      <c r="B37" s="48"/>
      <c r="C37" s="49" t="s">
        <v>95</v>
      </c>
      <c r="D37" s="48" t="s">
        <v>83</v>
      </c>
      <c r="E37" s="72">
        <f>1.05*E36</f>
        <v>44.572500000000005</v>
      </c>
      <c r="F37" s="40"/>
      <c r="G37" s="40"/>
      <c r="H37" s="40"/>
      <c r="I37" s="40"/>
      <c r="J37" s="40"/>
      <c r="K37" s="41"/>
      <c r="L37" s="42"/>
      <c r="M37" s="40"/>
      <c r="N37" s="40"/>
      <c r="O37" s="40"/>
      <c r="P37" s="17"/>
    </row>
    <row r="38" spans="1:16" x14ac:dyDescent="0.25">
      <c r="A38" s="47">
        <v>5</v>
      </c>
      <c r="B38" s="48"/>
      <c r="C38" s="49" t="s">
        <v>108</v>
      </c>
      <c r="D38" s="48" t="s">
        <v>69</v>
      </c>
      <c r="E38" s="72">
        <v>42.45</v>
      </c>
      <c r="F38" s="40"/>
      <c r="G38" s="40"/>
      <c r="H38" s="40"/>
      <c r="I38" s="40"/>
      <c r="J38" s="40"/>
      <c r="K38" s="41"/>
      <c r="L38" s="42"/>
      <c r="M38" s="40"/>
      <c r="N38" s="40"/>
      <c r="O38" s="40"/>
      <c r="P38" s="17"/>
    </row>
    <row r="39" spans="1:16" ht="24.75" customHeight="1" x14ac:dyDescent="0.25">
      <c r="A39" s="47"/>
      <c r="B39" s="48"/>
      <c r="C39" s="49" t="s">
        <v>98</v>
      </c>
      <c r="D39" s="48" t="s">
        <v>83</v>
      </c>
      <c r="E39" s="72">
        <f>E38*0.15</f>
        <v>6.3675000000000006</v>
      </c>
      <c r="F39" s="40"/>
      <c r="G39" s="40"/>
      <c r="H39" s="40"/>
      <c r="I39" s="40"/>
      <c r="J39" s="40"/>
      <c r="K39" s="41"/>
      <c r="L39" s="42"/>
      <c r="M39" s="40"/>
      <c r="N39" s="40"/>
      <c r="O39" s="40"/>
      <c r="P39" s="17"/>
    </row>
    <row r="40" spans="1:16" x14ac:dyDescent="0.25">
      <c r="A40" s="47">
        <v>6</v>
      </c>
      <c r="B40" s="48"/>
      <c r="C40" s="49" t="s">
        <v>109</v>
      </c>
      <c r="D40" s="48" t="s">
        <v>69</v>
      </c>
      <c r="E40" s="72">
        <v>42.45</v>
      </c>
      <c r="F40" s="40"/>
      <c r="G40" s="40"/>
      <c r="H40" s="40"/>
      <c r="I40" s="40"/>
      <c r="J40" s="40"/>
      <c r="K40" s="41"/>
      <c r="L40" s="42"/>
      <c r="M40" s="40"/>
      <c r="N40" s="40"/>
      <c r="O40" s="40"/>
      <c r="P40" s="17"/>
    </row>
    <row r="41" spans="1:16" ht="20.25" customHeight="1" x14ac:dyDescent="0.25">
      <c r="A41" s="47"/>
      <c r="B41" s="48"/>
      <c r="C41" s="49" t="s">
        <v>100</v>
      </c>
      <c r="D41" s="48" t="s">
        <v>83</v>
      </c>
      <c r="E41" s="72">
        <f>E40*0.3</f>
        <v>12.735000000000001</v>
      </c>
      <c r="F41" s="40"/>
      <c r="G41" s="40"/>
      <c r="H41" s="40"/>
      <c r="I41" s="40"/>
      <c r="J41" s="40"/>
      <c r="K41" s="41"/>
      <c r="L41" s="42"/>
      <c r="M41" s="40"/>
      <c r="N41" s="40"/>
      <c r="O41" s="40"/>
      <c r="P41" s="17"/>
    </row>
    <row r="42" spans="1:16" x14ac:dyDescent="0.25">
      <c r="A42" s="47"/>
      <c r="B42" s="48"/>
      <c r="C42" s="70" t="s">
        <v>64</v>
      </c>
      <c r="D42" s="48"/>
      <c r="E42" s="72"/>
      <c r="F42" s="67"/>
      <c r="G42" s="67"/>
      <c r="H42" s="67"/>
      <c r="I42" s="67"/>
      <c r="J42" s="67"/>
      <c r="K42" s="68"/>
      <c r="L42" s="69"/>
      <c r="M42" s="67"/>
      <c r="N42" s="67"/>
      <c r="O42" s="67"/>
      <c r="P42" s="39"/>
    </row>
    <row r="43" spans="1:16" x14ac:dyDescent="0.25">
      <c r="A43" s="47">
        <v>1</v>
      </c>
      <c r="B43" s="48"/>
      <c r="C43" s="49" t="s">
        <v>101</v>
      </c>
      <c r="D43" s="48" t="s">
        <v>69</v>
      </c>
      <c r="E43" s="72">
        <v>13.3</v>
      </c>
      <c r="F43" s="40"/>
      <c r="G43" s="40"/>
      <c r="H43" s="40"/>
      <c r="I43" s="40"/>
      <c r="J43" s="40"/>
      <c r="K43" s="41"/>
      <c r="L43" s="42"/>
      <c r="M43" s="40"/>
      <c r="N43" s="40"/>
      <c r="O43" s="40"/>
      <c r="P43" s="17"/>
    </row>
    <row r="44" spans="1:16" ht="42" customHeight="1" x14ac:dyDescent="0.25">
      <c r="A44" s="47"/>
      <c r="B44" s="48"/>
      <c r="C44" s="49" t="s">
        <v>102</v>
      </c>
      <c r="D44" s="48" t="s">
        <v>69</v>
      </c>
      <c r="E44" s="72">
        <f>E43*1.05</f>
        <v>13.965000000000002</v>
      </c>
      <c r="F44" s="40"/>
      <c r="G44" s="40"/>
      <c r="H44" s="40"/>
      <c r="I44" s="40"/>
      <c r="J44" s="40"/>
      <c r="K44" s="41"/>
      <c r="L44" s="42"/>
      <c r="M44" s="40"/>
      <c r="N44" s="40"/>
      <c r="O44" s="40"/>
      <c r="P44" s="17"/>
    </row>
    <row r="45" spans="1:16" ht="44.25" customHeight="1" x14ac:dyDescent="0.25">
      <c r="A45" s="47"/>
      <c r="B45" s="48"/>
      <c r="C45" s="49" t="s">
        <v>105</v>
      </c>
      <c r="D45" s="48" t="s">
        <v>69</v>
      </c>
      <c r="E45" s="72">
        <f>E43*1.05</f>
        <v>13.965000000000002</v>
      </c>
      <c r="F45" s="40"/>
      <c r="G45" s="40"/>
      <c r="H45" s="40"/>
      <c r="I45" s="40"/>
      <c r="J45" s="40"/>
      <c r="K45" s="41"/>
      <c r="L45" s="42"/>
      <c r="M45" s="40"/>
      <c r="N45" s="40"/>
      <c r="O45" s="40"/>
      <c r="P45" s="17"/>
    </row>
    <row r="46" spans="1:16" ht="15.75" thickBot="1" x14ac:dyDescent="0.3">
      <c r="A46" s="47"/>
      <c r="B46" s="48"/>
      <c r="C46" s="49"/>
      <c r="D46" s="48"/>
      <c r="E46" s="48"/>
      <c r="F46" s="67"/>
      <c r="G46" s="67"/>
      <c r="H46" s="40"/>
      <c r="I46" s="40"/>
      <c r="J46" s="40"/>
      <c r="K46" s="41"/>
      <c r="L46" s="42"/>
      <c r="M46" s="40"/>
      <c r="N46" s="40"/>
      <c r="O46" s="40"/>
      <c r="P46" s="17"/>
    </row>
    <row r="47" spans="1:16" ht="15.75" thickBot="1" x14ac:dyDescent="0.3">
      <c r="A47" s="107" t="s">
        <v>53</v>
      </c>
      <c r="B47" s="108"/>
      <c r="C47" s="108"/>
      <c r="D47" s="108"/>
      <c r="E47" s="108"/>
      <c r="F47" s="108"/>
      <c r="G47" s="108"/>
      <c r="H47" s="108"/>
      <c r="I47" s="108"/>
      <c r="J47" s="108"/>
      <c r="K47" s="126"/>
      <c r="L47" s="34">
        <f>SUM(L16:L46)</f>
        <v>0</v>
      </c>
      <c r="M47" s="34">
        <f>SUM(M16:M46)</f>
        <v>0</v>
      </c>
      <c r="N47" s="34">
        <f>SUM(N16:N46)</f>
        <v>0</v>
      </c>
      <c r="O47" s="34">
        <f>SUM(O16:O46)</f>
        <v>0</v>
      </c>
      <c r="P47" s="35">
        <f>SUM(P16:P46)</f>
        <v>0</v>
      </c>
    </row>
    <row r="48" spans="1:16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6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45"/>
      <c r="P49" s="46"/>
    </row>
    <row r="50" spans="1:16" x14ac:dyDescent="0.25">
      <c r="A50" s="1"/>
      <c r="B50" s="2" t="s">
        <v>15</v>
      </c>
      <c r="C50" s="9" t="s">
        <v>56</v>
      </c>
      <c r="D50" s="9"/>
      <c r="E50" s="1"/>
      <c r="F50" s="1"/>
      <c r="G50" s="1"/>
      <c r="H50" s="1"/>
      <c r="I50" s="1"/>
      <c r="J50" s="2"/>
      <c r="K50" s="9"/>
      <c r="L50" s="1"/>
      <c r="M50" s="1"/>
      <c r="N50" s="1"/>
      <c r="O50" s="1"/>
      <c r="P50" s="1"/>
    </row>
    <row r="51" spans="1:16" x14ac:dyDescent="0.25">
      <c r="A51" s="1"/>
      <c r="B51" s="2"/>
      <c r="C51" s="60" t="s">
        <v>42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x14ac:dyDescent="0.25">
      <c r="A52" s="1"/>
      <c r="B52" s="2"/>
      <c r="C52" s="9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x14ac:dyDescent="0.25">
      <c r="A53" s="1"/>
      <c r="B53" s="2" t="s">
        <v>36</v>
      </c>
      <c r="C53" s="9">
        <v>0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</sheetData>
  <mergeCells count="10">
    <mergeCell ref="L14:P14"/>
    <mergeCell ref="A47:K47"/>
    <mergeCell ref="A1:P1"/>
    <mergeCell ref="B2:P2"/>
    <mergeCell ref="A14:A15"/>
    <mergeCell ref="B14:B15"/>
    <mergeCell ref="C14:C15"/>
    <mergeCell ref="D14:D15"/>
    <mergeCell ref="E14:E15"/>
    <mergeCell ref="F14:K14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2:P53"/>
  <sheetViews>
    <sheetView workbookViewId="0">
      <selection activeCell="N12" sqref="N12"/>
    </sheetView>
  </sheetViews>
  <sheetFormatPr defaultRowHeight="15" x14ac:dyDescent="0.25"/>
  <cols>
    <col min="3" max="3" width="34" customWidth="1"/>
  </cols>
  <sheetData>
    <row r="2" spans="1:16" ht="19.5" x14ac:dyDescent="0.25">
      <c r="A2" s="127" t="s">
        <v>44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</row>
    <row r="3" spans="1:16" ht="19.5" x14ac:dyDescent="0.25">
      <c r="A3" s="76"/>
      <c r="B3" s="135" t="s">
        <v>45</v>
      </c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</row>
    <row r="4" spans="1:16" ht="25.5" x14ac:dyDescent="0.35">
      <c r="A4" s="1"/>
      <c r="B4" s="1"/>
      <c r="C4" s="1"/>
      <c r="D4" s="1"/>
      <c r="E4" s="1"/>
      <c r="F4" s="1"/>
      <c r="G4" s="1"/>
      <c r="H4" s="1"/>
      <c r="I4" s="1"/>
      <c r="J4" s="56"/>
      <c r="K4" s="56"/>
      <c r="L4" s="56"/>
      <c r="M4" s="56"/>
      <c r="N4" s="56"/>
      <c r="O4" s="56"/>
      <c r="P4" s="56"/>
    </row>
    <row r="5" spans="1:16" x14ac:dyDescent="0.25">
      <c r="A5" s="1"/>
      <c r="B5" s="1"/>
      <c r="C5" s="2" t="s">
        <v>1</v>
      </c>
      <c r="D5" s="9" t="s">
        <v>59</v>
      </c>
      <c r="E5" s="1"/>
      <c r="F5" s="1"/>
      <c r="G5" s="1"/>
      <c r="H5" s="1"/>
      <c r="I5" s="1"/>
      <c r="J5" s="57"/>
      <c r="K5" s="57"/>
      <c r="L5" s="57"/>
      <c r="M5" s="57"/>
      <c r="N5" s="57"/>
      <c r="O5" s="57"/>
      <c r="P5" s="57"/>
    </row>
    <row r="6" spans="1:16" ht="25.5" x14ac:dyDescent="0.35">
      <c r="A6" s="1"/>
      <c r="B6" s="1"/>
      <c r="C6" s="2" t="s">
        <v>0</v>
      </c>
      <c r="D6" s="9" t="s">
        <v>58</v>
      </c>
      <c r="E6" s="1"/>
      <c r="F6" s="1"/>
      <c r="G6" s="1"/>
      <c r="H6" s="1"/>
      <c r="I6" s="1"/>
      <c r="J6" s="56"/>
      <c r="K6" s="56"/>
      <c r="L6" s="56"/>
      <c r="M6" s="56"/>
      <c r="N6" s="56"/>
      <c r="O6" s="56"/>
      <c r="P6" s="56"/>
    </row>
    <row r="7" spans="1:16" x14ac:dyDescent="0.25">
      <c r="A7" s="1"/>
      <c r="B7" s="1"/>
      <c r="C7" s="2" t="s">
        <v>3</v>
      </c>
      <c r="D7" s="9" t="s">
        <v>60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x14ac:dyDescent="0.25">
      <c r="A8" s="1"/>
      <c r="B8" s="1"/>
      <c r="C8" s="2" t="s">
        <v>54</v>
      </c>
      <c r="D8" s="9">
        <v>0</v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1:16" x14ac:dyDescent="0.25">
      <c r="A10" s="1"/>
      <c r="B10" s="1"/>
      <c r="C10" s="9" t="s">
        <v>57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2" t="s">
        <v>34</v>
      </c>
      <c r="O10" s="58"/>
      <c r="P10" s="1" t="s">
        <v>35</v>
      </c>
    </row>
    <row r="11" spans="1:16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16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1:16" ht="15.75" thickBot="1" x14ac:dyDescent="0.3"/>
    <row r="14" spans="1:16" x14ac:dyDescent="0.25">
      <c r="A14" s="128" t="s">
        <v>23</v>
      </c>
      <c r="B14" s="130" t="s">
        <v>24</v>
      </c>
      <c r="C14" s="130" t="s">
        <v>46</v>
      </c>
      <c r="D14" s="132" t="s">
        <v>25</v>
      </c>
      <c r="E14" s="132" t="s">
        <v>26</v>
      </c>
      <c r="F14" s="130" t="s">
        <v>27</v>
      </c>
      <c r="G14" s="130"/>
      <c r="H14" s="130"/>
      <c r="I14" s="130"/>
      <c r="J14" s="130"/>
      <c r="K14" s="130"/>
      <c r="L14" s="130" t="s">
        <v>28</v>
      </c>
      <c r="M14" s="130"/>
      <c r="N14" s="130"/>
      <c r="O14" s="130"/>
      <c r="P14" s="134"/>
    </row>
    <row r="15" spans="1:16" ht="72" x14ac:dyDescent="0.25">
      <c r="A15" s="129"/>
      <c r="B15" s="131"/>
      <c r="C15" s="131"/>
      <c r="D15" s="133"/>
      <c r="E15" s="133"/>
      <c r="F15" s="75" t="s">
        <v>51</v>
      </c>
      <c r="G15" s="75" t="s">
        <v>32</v>
      </c>
      <c r="H15" s="75" t="s">
        <v>39</v>
      </c>
      <c r="I15" s="75" t="s">
        <v>47</v>
      </c>
      <c r="J15" s="75" t="s">
        <v>41</v>
      </c>
      <c r="K15" s="75" t="s">
        <v>48</v>
      </c>
      <c r="L15" s="75" t="s">
        <v>49</v>
      </c>
      <c r="M15" s="75" t="s">
        <v>39</v>
      </c>
      <c r="N15" s="75" t="s">
        <v>47</v>
      </c>
      <c r="O15" s="75" t="s">
        <v>41</v>
      </c>
      <c r="P15" s="66" t="s">
        <v>50</v>
      </c>
    </row>
    <row r="16" spans="1:16" x14ac:dyDescent="0.25">
      <c r="A16" s="47"/>
      <c r="B16" s="48"/>
      <c r="C16" s="49"/>
      <c r="D16" s="48"/>
      <c r="E16" s="48"/>
      <c r="F16" s="67"/>
      <c r="G16" s="67"/>
      <c r="H16" s="67"/>
      <c r="I16" s="67"/>
      <c r="J16" s="67"/>
      <c r="K16" s="68"/>
      <c r="L16" s="69"/>
      <c r="M16" s="67"/>
      <c r="N16" s="67"/>
      <c r="O16" s="67"/>
      <c r="P16" s="39"/>
    </row>
    <row r="17" spans="1:16" x14ac:dyDescent="0.25">
      <c r="A17" s="47"/>
      <c r="B17" s="48"/>
      <c r="C17" s="70" t="s">
        <v>61</v>
      </c>
      <c r="D17" s="48"/>
      <c r="E17" s="48"/>
      <c r="F17" s="67"/>
      <c r="G17" s="67"/>
      <c r="H17" s="67"/>
      <c r="I17" s="67"/>
      <c r="J17" s="67"/>
      <c r="K17" s="68"/>
      <c r="L17" s="69"/>
      <c r="M17" s="67"/>
      <c r="N17" s="67"/>
      <c r="O17" s="67"/>
      <c r="P17" s="39"/>
    </row>
    <row r="18" spans="1:16" ht="30" x14ac:dyDescent="0.25">
      <c r="A18" s="47">
        <v>1</v>
      </c>
      <c r="B18" s="48"/>
      <c r="C18" s="49" t="s">
        <v>93</v>
      </c>
      <c r="D18" s="48" t="s">
        <v>69</v>
      </c>
      <c r="E18" s="72">
        <v>49.3</v>
      </c>
      <c r="F18" s="40"/>
      <c r="G18" s="40"/>
      <c r="H18" s="40"/>
      <c r="I18" s="40"/>
      <c r="J18" s="40"/>
      <c r="K18" s="41"/>
      <c r="L18" s="42"/>
      <c r="M18" s="40"/>
      <c r="N18" s="40"/>
      <c r="O18" s="40"/>
      <c r="P18" s="17"/>
    </row>
    <row r="19" spans="1:16" x14ac:dyDescent="0.25">
      <c r="A19" s="47"/>
      <c r="B19" s="48"/>
      <c r="C19" s="49"/>
      <c r="D19" s="72"/>
      <c r="E19" s="72"/>
      <c r="F19" s="67"/>
      <c r="G19" s="67"/>
      <c r="H19" s="67"/>
      <c r="I19" s="67"/>
      <c r="J19" s="67"/>
      <c r="K19" s="68"/>
      <c r="L19" s="69"/>
      <c r="M19" s="67"/>
      <c r="N19" s="67"/>
      <c r="O19" s="67"/>
      <c r="P19" s="39"/>
    </row>
    <row r="20" spans="1:16" x14ac:dyDescent="0.25">
      <c r="A20" s="47"/>
      <c r="B20" s="48"/>
      <c r="C20" s="70" t="s">
        <v>62</v>
      </c>
      <c r="D20" s="72"/>
      <c r="E20" s="72"/>
      <c r="F20" s="67"/>
      <c r="G20" s="67"/>
      <c r="H20" s="67"/>
      <c r="I20" s="67"/>
      <c r="J20" s="67"/>
      <c r="K20" s="68"/>
      <c r="L20" s="69"/>
      <c r="M20" s="67"/>
      <c r="N20" s="67"/>
      <c r="O20" s="67"/>
      <c r="P20" s="39"/>
    </row>
    <row r="21" spans="1:16" ht="30" x14ac:dyDescent="0.25">
      <c r="A21" s="47">
        <v>1</v>
      </c>
      <c r="B21" s="48"/>
      <c r="C21" s="49" t="s">
        <v>88</v>
      </c>
      <c r="D21" s="48" t="s">
        <v>69</v>
      </c>
      <c r="E21" s="72">
        <v>49.3</v>
      </c>
      <c r="F21" s="40"/>
      <c r="G21" s="40"/>
      <c r="H21" s="40"/>
      <c r="I21" s="40"/>
      <c r="J21" s="40"/>
      <c r="K21" s="41"/>
      <c r="L21" s="42"/>
      <c r="M21" s="40"/>
      <c r="N21" s="40"/>
      <c r="O21" s="40"/>
      <c r="P21" s="17"/>
    </row>
    <row r="22" spans="1:16" ht="18" customHeight="1" x14ac:dyDescent="0.25">
      <c r="A22" s="47"/>
      <c r="B22" s="48"/>
      <c r="C22" s="49" t="s">
        <v>87</v>
      </c>
      <c r="D22" s="48" t="s">
        <v>83</v>
      </c>
      <c r="E22" s="72">
        <f>E21*1.7*4</f>
        <v>335.23999999999995</v>
      </c>
      <c r="F22" s="40"/>
      <c r="G22" s="40"/>
      <c r="H22" s="40"/>
      <c r="I22" s="40"/>
      <c r="J22" s="40"/>
      <c r="K22" s="41"/>
      <c r="L22" s="42"/>
      <c r="M22" s="40"/>
      <c r="N22" s="40"/>
      <c r="O22" s="40"/>
      <c r="P22" s="17"/>
    </row>
    <row r="23" spans="1:16" ht="30" x14ac:dyDescent="0.25">
      <c r="A23" s="47">
        <v>2</v>
      </c>
      <c r="B23" s="48"/>
      <c r="C23" s="49" t="s">
        <v>92</v>
      </c>
      <c r="D23" s="48" t="s">
        <v>69</v>
      </c>
      <c r="E23" s="72">
        <v>49.3</v>
      </c>
      <c r="F23" s="40"/>
      <c r="G23" s="40"/>
      <c r="H23" s="40"/>
      <c r="I23" s="40"/>
      <c r="J23" s="40"/>
      <c r="K23" s="41"/>
      <c r="L23" s="42"/>
      <c r="M23" s="40"/>
      <c r="N23" s="40"/>
      <c r="O23" s="40"/>
      <c r="P23" s="17"/>
    </row>
    <row r="24" spans="1:16" ht="33.75" customHeight="1" x14ac:dyDescent="0.25">
      <c r="A24" s="47"/>
      <c r="B24" s="48"/>
      <c r="C24" s="49" t="s">
        <v>90</v>
      </c>
      <c r="D24" s="48" t="s">
        <v>69</v>
      </c>
      <c r="E24" s="72">
        <f>E23*1.1</f>
        <v>54.230000000000004</v>
      </c>
      <c r="F24" s="40"/>
      <c r="G24" s="40"/>
      <c r="H24" s="40"/>
      <c r="I24" s="40"/>
      <c r="J24" s="40"/>
      <c r="K24" s="41"/>
      <c r="L24" s="42"/>
      <c r="M24" s="40"/>
      <c r="N24" s="40"/>
      <c r="O24" s="40"/>
      <c r="P24" s="17"/>
    </row>
    <row r="25" spans="1:16" x14ac:dyDescent="0.25">
      <c r="A25" s="47"/>
      <c r="B25" s="48"/>
      <c r="C25" s="49" t="s">
        <v>76</v>
      </c>
      <c r="D25" s="48" t="s">
        <v>77</v>
      </c>
      <c r="E25" s="72">
        <f>E23*0.145</f>
        <v>7.1484999999999994</v>
      </c>
      <c r="F25" s="40"/>
      <c r="G25" s="40"/>
      <c r="H25" s="40"/>
      <c r="I25" s="40"/>
      <c r="J25" s="40"/>
      <c r="K25" s="41"/>
      <c r="L25" s="42"/>
      <c r="M25" s="40"/>
      <c r="N25" s="40"/>
      <c r="O25" s="40"/>
      <c r="P25" s="17"/>
    </row>
    <row r="26" spans="1:16" ht="27.75" customHeight="1" x14ac:dyDescent="0.25">
      <c r="A26" s="47"/>
      <c r="B26" s="48"/>
      <c r="C26" s="49" t="s">
        <v>78</v>
      </c>
      <c r="D26" s="48" t="s">
        <v>77</v>
      </c>
      <c r="E26" s="72">
        <f>E23*0.4</f>
        <v>19.72</v>
      </c>
      <c r="F26" s="40"/>
      <c r="G26" s="40"/>
      <c r="H26" s="40"/>
      <c r="I26" s="40"/>
      <c r="J26" s="40"/>
      <c r="K26" s="41"/>
      <c r="L26" s="42"/>
      <c r="M26" s="40"/>
      <c r="N26" s="40"/>
      <c r="O26" s="40"/>
      <c r="P26" s="17"/>
    </row>
    <row r="27" spans="1:16" ht="24.75" customHeight="1" x14ac:dyDescent="0.25">
      <c r="A27" s="47"/>
      <c r="B27" s="48"/>
      <c r="C27" s="49" t="s">
        <v>79</v>
      </c>
      <c r="D27" s="48" t="s">
        <v>80</v>
      </c>
      <c r="E27" s="72">
        <f>E24/2</f>
        <v>27.115000000000002</v>
      </c>
      <c r="F27" s="40"/>
      <c r="G27" s="40"/>
      <c r="H27" s="40"/>
      <c r="I27" s="40"/>
      <c r="J27" s="40"/>
      <c r="K27" s="41"/>
      <c r="L27" s="42"/>
      <c r="M27" s="40"/>
      <c r="N27" s="40"/>
      <c r="O27" s="40"/>
      <c r="P27" s="17"/>
    </row>
    <row r="28" spans="1:16" x14ac:dyDescent="0.25">
      <c r="A28" s="47">
        <v>3</v>
      </c>
      <c r="B28" s="48"/>
      <c r="C28" s="49" t="s">
        <v>86</v>
      </c>
      <c r="D28" s="48" t="s">
        <v>80</v>
      </c>
      <c r="E28" s="72">
        <v>29.9</v>
      </c>
      <c r="F28" s="40"/>
      <c r="G28" s="40"/>
      <c r="H28" s="40"/>
      <c r="I28" s="40"/>
      <c r="J28" s="40"/>
      <c r="K28" s="41"/>
      <c r="L28" s="42"/>
      <c r="M28" s="40"/>
      <c r="N28" s="40"/>
      <c r="O28" s="40"/>
      <c r="P28" s="17"/>
    </row>
    <row r="29" spans="1:16" x14ac:dyDescent="0.25">
      <c r="A29" s="47"/>
      <c r="B29" s="48"/>
      <c r="C29" s="49"/>
      <c r="D29" s="48"/>
      <c r="E29" s="72"/>
      <c r="F29" s="67"/>
      <c r="G29" s="67"/>
      <c r="H29" s="40"/>
      <c r="I29" s="40"/>
      <c r="J29" s="40"/>
      <c r="K29" s="41"/>
      <c r="L29" s="42"/>
      <c r="M29" s="40"/>
      <c r="N29" s="40"/>
      <c r="O29" s="40"/>
      <c r="P29" s="17"/>
    </row>
    <row r="30" spans="1:16" x14ac:dyDescent="0.25">
      <c r="A30" s="47"/>
      <c r="B30" s="48"/>
      <c r="C30" s="73" t="s">
        <v>106</v>
      </c>
      <c r="D30" s="48"/>
      <c r="E30" s="48"/>
      <c r="F30" s="67"/>
      <c r="G30" s="67"/>
      <c r="H30" s="67"/>
      <c r="I30" s="67"/>
      <c r="J30" s="67"/>
      <c r="K30" s="68"/>
      <c r="L30" s="69"/>
      <c r="M30" s="67"/>
      <c r="N30" s="67"/>
      <c r="O30" s="67"/>
      <c r="P30" s="39"/>
    </row>
    <row r="31" spans="1:16" x14ac:dyDescent="0.25">
      <c r="A31" s="47">
        <v>1</v>
      </c>
      <c r="B31" s="48"/>
      <c r="C31" s="49" t="s">
        <v>115</v>
      </c>
      <c r="D31" s="48" t="s">
        <v>69</v>
      </c>
      <c r="E31" s="72">
        <v>89.7</v>
      </c>
      <c r="F31" s="40"/>
      <c r="G31" s="40"/>
      <c r="H31" s="40"/>
      <c r="I31" s="40"/>
      <c r="J31" s="40"/>
      <c r="K31" s="41"/>
      <c r="L31" s="42"/>
      <c r="M31" s="40"/>
      <c r="N31" s="40"/>
      <c r="O31" s="40"/>
      <c r="P31" s="17"/>
    </row>
    <row r="32" spans="1:16" ht="45" x14ac:dyDescent="0.25">
      <c r="A32" s="47">
        <v>2</v>
      </c>
      <c r="B32" s="48"/>
      <c r="C32" s="49" t="s">
        <v>135</v>
      </c>
      <c r="D32" s="48" t="s">
        <v>69</v>
      </c>
      <c r="E32" s="72">
        <f>E31*0.15</f>
        <v>13.455</v>
      </c>
      <c r="F32" s="40"/>
      <c r="G32" s="40"/>
      <c r="H32" s="40"/>
      <c r="I32" s="40"/>
      <c r="J32" s="40"/>
      <c r="K32" s="41"/>
      <c r="L32" s="42"/>
      <c r="M32" s="40"/>
      <c r="N32" s="40"/>
      <c r="O32" s="40"/>
      <c r="P32" s="17"/>
    </row>
    <row r="33" spans="1:16" ht="25.5" customHeight="1" x14ac:dyDescent="0.25">
      <c r="A33" s="47"/>
      <c r="B33" s="48"/>
      <c r="C33" s="49" t="s">
        <v>96</v>
      </c>
      <c r="D33" s="48" t="s">
        <v>83</v>
      </c>
      <c r="E33" s="72">
        <f>E32*8.5</f>
        <v>114.36750000000001</v>
      </c>
      <c r="F33" s="40"/>
      <c r="G33" s="40"/>
      <c r="H33" s="40"/>
      <c r="I33" s="40"/>
      <c r="J33" s="40"/>
      <c r="K33" s="41"/>
      <c r="L33" s="42"/>
      <c r="M33" s="40"/>
      <c r="N33" s="40"/>
      <c r="O33" s="40"/>
      <c r="P33" s="17"/>
    </row>
    <row r="34" spans="1:16" x14ac:dyDescent="0.25">
      <c r="A34" s="47">
        <v>3</v>
      </c>
      <c r="B34" s="48"/>
      <c r="C34" s="49" t="s">
        <v>107</v>
      </c>
      <c r="D34" s="48" t="s">
        <v>69</v>
      </c>
      <c r="E34" s="72">
        <v>89.7</v>
      </c>
      <c r="F34" s="40"/>
      <c r="G34" s="40"/>
      <c r="H34" s="40"/>
      <c r="I34" s="40"/>
      <c r="J34" s="40"/>
      <c r="K34" s="41"/>
      <c r="L34" s="42"/>
      <c r="M34" s="40"/>
      <c r="N34" s="40"/>
      <c r="O34" s="40"/>
      <c r="P34" s="17"/>
    </row>
    <row r="35" spans="1:16" x14ac:dyDescent="0.25">
      <c r="A35" s="47"/>
      <c r="B35" s="48"/>
      <c r="C35" s="49" t="s">
        <v>76</v>
      </c>
      <c r="D35" s="48" t="s">
        <v>77</v>
      </c>
      <c r="E35" s="72">
        <f>0.2*E34</f>
        <v>17.940000000000001</v>
      </c>
      <c r="F35" s="40"/>
      <c r="G35" s="40"/>
      <c r="H35" s="40"/>
      <c r="I35" s="40"/>
      <c r="J35" s="40"/>
      <c r="K35" s="41"/>
      <c r="L35" s="42"/>
      <c r="M35" s="40"/>
      <c r="N35" s="40"/>
      <c r="O35" s="40"/>
      <c r="P35" s="17"/>
    </row>
    <row r="36" spans="1:16" x14ac:dyDescent="0.25">
      <c r="A36" s="47">
        <v>4</v>
      </c>
      <c r="B36" s="48"/>
      <c r="C36" s="49" t="s">
        <v>114</v>
      </c>
      <c r="D36" s="48" t="s">
        <v>69</v>
      </c>
      <c r="E36" s="72">
        <v>89.7</v>
      </c>
      <c r="F36" s="40"/>
      <c r="G36" s="40"/>
      <c r="H36" s="40"/>
      <c r="I36" s="40"/>
      <c r="J36" s="40"/>
      <c r="K36" s="41"/>
      <c r="L36" s="42"/>
      <c r="M36" s="40"/>
      <c r="N36" s="40"/>
      <c r="O36" s="40"/>
      <c r="P36" s="17"/>
    </row>
    <row r="37" spans="1:16" ht="24" customHeight="1" x14ac:dyDescent="0.25">
      <c r="A37" s="47"/>
      <c r="B37" s="48"/>
      <c r="C37" s="49" t="s">
        <v>95</v>
      </c>
      <c r="D37" s="48" t="s">
        <v>83</v>
      </c>
      <c r="E37" s="72">
        <f>1.05*E36</f>
        <v>94.185000000000002</v>
      </c>
      <c r="F37" s="40"/>
      <c r="G37" s="40"/>
      <c r="H37" s="40"/>
      <c r="I37" s="40"/>
      <c r="J37" s="40"/>
      <c r="K37" s="41"/>
      <c r="L37" s="42"/>
      <c r="M37" s="40"/>
      <c r="N37" s="40"/>
      <c r="O37" s="40"/>
      <c r="P37" s="17"/>
    </row>
    <row r="38" spans="1:16" x14ac:dyDescent="0.25">
      <c r="A38" s="47">
        <v>5</v>
      </c>
      <c r="B38" s="48"/>
      <c r="C38" s="49" t="s">
        <v>108</v>
      </c>
      <c r="D38" s="48" t="s">
        <v>69</v>
      </c>
      <c r="E38" s="72">
        <v>89.7</v>
      </c>
      <c r="F38" s="40"/>
      <c r="G38" s="40"/>
      <c r="H38" s="40"/>
      <c r="I38" s="40"/>
      <c r="J38" s="40"/>
      <c r="K38" s="41"/>
      <c r="L38" s="42"/>
      <c r="M38" s="40"/>
      <c r="N38" s="40"/>
      <c r="O38" s="40"/>
      <c r="P38" s="17"/>
    </row>
    <row r="39" spans="1:16" ht="17.25" customHeight="1" x14ac:dyDescent="0.25">
      <c r="A39" s="47"/>
      <c r="B39" s="48"/>
      <c r="C39" s="49" t="s">
        <v>98</v>
      </c>
      <c r="D39" s="48" t="s">
        <v>83</v>
      </c>
      <c r="E39" s="72">
        <f>E38*0.15</f>
        <v>13.455</v>
      </c>
      <c r="F39" s="40"/>
      <c r="G39" s="40"/>
      <c r="H39" s="40"/>
      <c r="I39" s="40"/>
      <c r="J39" s="40"/>
      <c r="K39" s="41"/>
      <c r="L39" s="42"/>
      <c r="M39" s="40"/>
      <c r="N39" s="40"/>
      <c r="O39" s="40"/>
      <c r="P39" s="17"/>
    </row>
    <row r="40" spans="1:16" x14ac:dyDescent="0.25">
      <c r="A40" s="47">
        <v>6</v>
      </c>
      <c r="B40" s="48"/>
      <c r="C40" s="49" t="s">
        <v>109</v>
      </c>
      <c r="D40" s="48" t="s">
        <v>69</v>
      </c>
      <c r="E40" s="72">
        <v>89.7</v>
      </c>
      <c r="F40" s="40"/>
      <c r="G40" s="40"/>
      <c r="H40" s="40"/>
      <c r="I40" s="40"/>
      <c r="J40" s="40"/>
      <c r="K40" s="41"/>
      <c r="L40" s="42"/>
      <c r="M40" s="40"/>
      <c r="N40" s="40"/>
      <c r="O40" s="40"/>
      <c r="P40" s="17"/>
    </row>
    <row r="41" spans="1:16" ht="17.25" customHeight="1" x14ac:dyDescent="0.25">
      <c r="A41" s="47"/>
      <c r="B41" s="48"/>
      <c r="C41" s="49" t="s">
        <v>100</v>
      </c>
      <c r="D41" s="48" t="s">
        <v>83</v>
      </c>
      <c r="E41" s="72">
        <f>E40*0.3</f>
        <v>26.91</v>
      </c>
      <c r="F41" s="40"/>
      <c r="G41" s="40"/>
      <c r="H41" s="40"/>
      <c r="I41" s="40"/>
      <c r="J41" s="40"/>
      <c r="K41" s="41"/>
      <c r="L41" s="42"/>
      <c r="M41" s="40"/>
      <c r="N41" s="40"/>
      <c r="O41" s="40"/>
      <c r="P41" s="17"/>
    </row>
    <row r="42" spans="1:16" x14ac:dyDescent="0.25">
      <c r="A42" s="47"/>
      <c r="B42" s="48"/>
      <c r="C42" s="70" t="s">
        <v>64</v>
      </c>
      <c r="D42" s="48"/>
      <c r="E42" s="72"/>
      <c r="F42" s="67"/>
      <c r="G42" s="67"/>
      <c r="H42" s="67"/>
      <c r="I42" s="67"/>
      <c r="J42" s="67"/>
      <c r="K42" s="68"/>
      <c r="L42" s="69"/>
      <c r="M42" s="67"/>
      <c r="N42" s="67"/>
      <c r="O42" s="67"/>
      <c r="P42" s="39"/>
    </row>
    <row r="43" spans="1:16" x14ac:dyDescent="0.25">
      <c r="A43" s="47">
        <v>1</v>
      </c>
      <c r="B43" s="48"/>
      <c r="C43" s="49" t="s">
        <v>101</v>
      </c>
      <c r="D43" s="48" t="s">
        <v>69</v>
      </c>
      <c r="E43" s="72">
        <v>49.3</v>
      </c>
      <c r="F43" s="40"/>
      <c r="G43" s="40"/>
      <c r="H43" s="40"/>
      <c r="I43" s="40"/>
      <c r="J43" s="40"/>
      <c r="K43" s="41"/>
      <c r="L43" s="42"/>
      <c r="M43" s="40"/>
      <c r="N43" s="40"/>
      <c r="O43" s="40"/>
      <c r="P43" s="17"/>
    </row>
    <row r="44" spans="1:16" ht="43.5" customHeight="1" x14ac:dyDescent="0.25">
      <c r="A44" s="47"/>
      <c r="B44" s="48"/>
      <c r="C44" s="49" t="s">
        <v>102</v>
      </c>
      <c r="D44" s="48" t="s">
        <v>69</v>
      </c>
      <c r="E44" s="72">
        <f>E43*1.05</f>
        <v>51.765000000000001</v>
      </c>
      <c r="F44" s="40"/>
      <c r="G44" s="40"/>
      <c r="H44" s="40"/>
      <c r="I44" s="40"/>
      <c r="J44" s="40"/>
      <c r="K44" s="41"/>
      <c r="L44" s="42"/>
      <c r="M44" s="40"/>
      <c r="N44" s="40"/>
      <c r="O44" s="40"/>
      <c r="P44" s="17"/>
    </row>
    <row r="45" spans="1:16" ht="43.5" customHeight="1" x14ac:dyDescent="0.25">
      <c r="A45" s="47"/>
      <c r="B45" s="48"/>
      <c r="C45" s="49" t="s">
        <v>105</v>
      </c>
      <c r="D45" s="48" t="s">
        <v>69</v>
      </c>
      <c r="E45" s="72">
        <f>E43*1.05</f>
        <v>51.765000000000001</v>
      </c>
      <c r="F45" s="40"/>
      <c r="G45" s="40"/>
      <c r="H45" s="40"/>
      <c r="I45" s="40"/>
      <c r="J45" s="40"/>
      <c r="K45" s="41"/>
      <c r="L45" s="42"/>
      <c r="M45" s="40"/>
      <c r="N45" s="40"/>
      <c r="O45" s="40"/>
      <c r="P45" s="17"/>
    </row>
    <row r="46" spans="1:16" ht="15.75" thickBot="1" x14ac:dyDescent="0.3">
      <c r="A46" s="47"/>
      <c r="B46" s="48"/>
      <c r="C46" s="49"/>
      <c r="D46" s="48"/>
      <c r="E46" s="48"/>
      <c r="F46" s="67"/>
      <c r="G46" s="67"/>
      <c r="H46" s="40"/>
      <c r="I46" s="40"/>
      <c r="J46" s="40"/>
      <c r="K46" s="41"/>
      <c r="L46" s="42"/>
      <c r="M46" s="40"/>
      <c r="N46" s="40"/>
      <c r="O46" s="40"/>
      <c r="P46" s="17"/>
    </row>
    <row r="47" spans="1:16" ht="15.75" thickBot="1" x14ac:dyDescent="0.3">
      <c r="A47" s="107" t="s">
        <v>53</v>
      </c>
      <c r="B47" s="108"/>
      <c r="C47" s="108"/>
      <c r="D47" s="108"/>
      <c r="E47" s="108"/>
      <c r="F47" s="108"/>
      <c r="G47" s="108"/>
      <c r="H47" s="108"/>
      <c r="I47" s="108"/>
      <c r="J47" s="108"/>
      <c r="K47" s="126"/>
      <c r="L47" s="34">
        <f>SUM(L16:L46)</f>
        <v>0</v>
      </c>
      <c r="M47" s="34">
        <f>SUM(M16:M46)</f>
        <v>0</v>
      </c>
      <c r="N47" s="34">
        <f>SUM(N16:N46)</f>
        <v>0</v>
      </c>
      <c r="O47" s="34">
        <f>SUM(O16:O46)</f>
        <v>0</v>
      </c>
      <c r="P47" s="35">
        <f>SUM(P16:P46)</f>
        <v>0</v>
      </c>
    </row>
    <row r="48" spans="1:16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6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45"/>
      <c r="P49" s="46"/>
    </row>
    <row r="50" spans="1:16" x14ac:dyDescent="0.25">
      <c r="A50" s="1"/>
      <c r="B50" s="2" t="s">
        <v>15</v>
      </c>
      <c r="C50" s="9" t="s">
        <v>56</v>
      </c>
      <c r="D50" s="9"/>
      <c r="E50" s="1"/>
      <c r="F50" s="1"/>
      <c r="G50" s="1"/>
      <c r="H50" s="1"/>
      <c r="I50" s="1"/>
      <c r="J50" s="2"/>
      <c r="K50" s="9"/>
      <c r="L50" s="1"/>
      <c r="M50" s="1"/>
      <c r="N50" s="1"/>
      <c r="O50" s="1"/>
      <c r="P50" s="1"/>
    </row>
    <row r="51" spans="1:16" x14ac:dyDescent="0.25">
      <c r="A51" s="1"/>
      <c r="B51" s="2"/>
      <c r="C51" s="60" t="s">
        <v>42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x14ac:dyDescent="0.25">
      <c r="A52" s="1"/>
      <c r="B52" s="2"/>
      <c r="C52" s="9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x14ac:dyDescent="0.25">
      <c r="A53" s="1"/>
      <c r="B53" s="2" t="s">
        <v>36</v>
      </c>
      <c r="C53" s="9">
        <v>0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</sheetData>
  <mergeCells count="10">
    <mergeCell ref="A2:P2"/>
    <mergeCell ref="B3:P3"/>
    <mergeCell ref="L14:P14"/>
    <mergeCell ref="A47:K47"/>
    <mergeCell ref="A14:A15"/>
    <mergeCell ref="B14:B15"/>
    <mergeCell ref="C14:C15"/>
    <mergeCell ref="D14:D15"/>
    <mergeCell ref="E14:E15"/>
    <mergeCell ref="F14:K1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  <pageSetUpPr fitToPage="1"/>
  </sheetPr>
  <dimension ref="A4:I53"/>
  <sheetViews>
    <sheetView showZeros="0" topLeftCell="A19" workbookViewId="0">
      <selection activeCell="M38" sqref="M38"/>
    </sheetView>
  </sheetViews>
  <sheetFormatPr defaultRowHeight="15" x14ac:dyDescent="0.25"/>
  <cols>
    <col min="1" max="1" width="8.5703125" style="1" customWidth="1"/>
    <col min="2" max="2" width="13" style="1" customWidth="1"/>
    <col min="3" max="3" width="32.5703125" style="1" customWidth="1"/>
    <col min="4" max="4" width="7.85546875" style="1" customWidth="1"/>
    <col min="5" max="5" width="15.7109375" style="1" customWidth="1"/>
    <col min="6" max="9" width="12.5703125" style="1" customWidth="1"/>
    <col min="10" max="16384" width="9.140625" style="1"/>
  </cols>
  <sheetData>
    <row r="4" spans="1:9" ht="17.25" x14ac:dyDescent="0.25">
      <c r="A4" s="115" t="s">
        <v>43</v>
      </c>
      <c r="B4" s="115"/>
      <c r="C4" s="115"/>
      <c r="D4" s="115"/>
      <c r="E4" s="115"/>
      <c r="F4" s="115"/>
      <c r="G4" s="115"/>
      <c r="H4" s="115"/>
      <c r="I4" s="115"/>
    </row>
    <row r="6" spans="1:9" ht="18.75" x14ac:dyDescent="0.25">
      <c r="A6" s="116" t="s">
        <v>44</v>
      </c>
      <c r="B6" s="116"/>
      <c r="C6" s="116"/>
      <c r="D6" s="116"/>
      <c r="E6" s="116"/>
      <c r="F6" s="116"/>
      <c r="G6" s="116"/>
      <c r="H6" s="116"/>
      <c r="I6" s="116"/>
    </row>
    <row r="7" spans="1:9" x14ac:dyDescent="0.25">
      <c r="A7" s="117" t="s">
        <v>45</v>
      </c>
      <c r="B7" s="117"/>
      <c r="C7" s="117"/>
      <c r="D7" s="117"/>
      <c r="E7" s="117"/>
      <c r="F7" s="117"/>
      <c r="G7" s="117"/>
      <c r="H7" s="117"/>
      <c r="I7" s="117"/>
    </row>
    <row r="8" spans="1:9" x14ac:dyDescent="0.25">
      <c r="A8" s="3"/>
      <c r="B8" s="3"/>
      <c r="C8" s="3"/>
      <c r="D8" s="3"/>
      <c r="E8" s="3"/>
      <c r="F8" s="3"/>
      <c r="G8" s="3"/>
      <c r="H8" s="3"/>
      <c r="I8" s="3"/>
    </row>
    <row r="9" spans="1:9" x14ac:dyDescent="0.25">
      <c r="A9" s="9" t="s">
        <v>1</v>
      </c>
      <c r="C9" s="9" t="s">
        <v>59</v>
      </c>
    </row>
    <row r="10" spans="1:9" x14ac:dyDescent="0.25">
      <c r="A10" s="9" t="s">
        <v>0</v>
      </c>
      <c r="C10" s="9" t="s">
        <v>58</v>
      </c>
    </row>
    <row r="11" spans="1:9" ht="15" customHeight="1" x14ac:dyDescent="0.25">
      <c r="A11" s="9" t="s">
        <v>3</v>
      </c>
      <c r="C11" s="9" t="s">
        <v>60</v>
      </c>
      <c r="F11" s="54"/>
      <c r="G11" s="54"/>
      <c r="H11" s="54"/>
      <c r="I11" s="54"/>
    </row>
    <row r="12" spans="1:9" x14ac:dyDescent="0.25">
      <c r="A12" s="9" t="s">
        <v>54</v>
      </c>
      <c r="C12" s="9">
        <v>0</v>
      </c>
      <c r="F12" s="55"/>
      <c r="G12" s="55"/>
      <c r="H12" s="55"/>
      <c r="I12" s="55"/>
    </row>
    <row r="14" spans="1:9" x14ac:dyDescent="0.25">
      <c r="E14" s="2" t="s">
        <v>31</v>
      </c>
      <c r="F14" s="36"/>
    </row>
    <row r="15" spans="1:9" x14ac:dyDescent="0.25">
      <c r="E15" s="2" t="s">
        <v>17</v>
      </c>
      <c r="F15" s="36"/>
    </row>
    <row r="16" spans="1:9" x14ac:dyDescent="0.25">
      <c r="E16" s="9"/>
    </row>
    <row r="17" spans="1:9" ht="15.75" thickBot="1" x14ac:dyDescent="0.3"/>
    <row r="18" spans="1:9" ht="15" customHeight="1" x14ac:dyDescent="0.25">
      <c r="A18" s="124" t="s">
        <v>18</v>
      </c>
      <c r="B18" s="120" t="s">
        <v>19</v>
      </c>
      <c r="C18" s="120" t="s">
        <v>37</v>
      </c>
      <c r="D18" s="120"/>
      <c r="E18" s="120" t="s">
        <v>38</v>
      </c>
      <c r="F18" s="120" t="s">
        <v>20</v>
      </c>
      <c r="G18" s="120"/>
      <c r="H18" s="120"/>
      <c r="I18" s="122" t="s">
        <v>21</v>
      </c>
    </row>
    <row r="19" spans="1:9" ht="26.25" customHeight="1" x14ac:dyDescent="0.25">
      <c r="A19" s="125"/>
      <c r="B19" s="121"/>
      <c r="C19" s="121"/>
      <c r="D19" s="121"/>
      <c r="E19" s="121"/>
      <c r="F19" s="62" t="s">
        <v>39</v>
      </c>
      <c r="G19" s="62" t="s">
        <v>40</v>
      </c>
      <c r="H19" s="62" t="s">
        <v>41</v>
      </c>
      <c r="I19" s="123"/>
    </row>
    <row r="20" spans="1:9" x14ac:dyDescent="0.25">
      <c r="A20" s="21"/>
      <c r="B20" s="24"/>
      <c r="C20" s="118"/>
      <c r="D20" s="119"/>
      <c r="E20" s="24"/>
      <c r="F20" s="24"/>
      <c r="G20" s="24"/>
      <c r="H20" s="24"/>
      <c r="I20" s="26"/>
    </row>
    <row r="21" spans="1:9" x14ac:dyDescent="0.25">
      <c r="A21" s="22">
        <v>1</v>
      </c>
      <c r="B21" s="84"/>
      <c r="C21" s="109" t="s">
        <v>162</v>
      </c>
      <c r="D21" s="110"/>
      <c r="E21" s="84"/>
      <c r="F21" s="84"/>
      <c r="G21" s="84"/>
      <c r="H21" s="84"/>
      <c r="I21" s="85"/>
    </row>
    <row r="22" spans="1:9" ht="18" customHeight="1" x14ac:dyDescent="0.25">
      <c r="A22" s="22">
        <f>A21+1</f>
        <v>2</v>
      </c>
      <c r="B22" s="50"/>
      <c r="C22" s="109" t="s">
        <v>142</v>
      </c>
      <c r="D22" s="110"/>
      <c r="E22" s="43"/>
      <c r="F22" s="43"/>
      <c r="G22" s="43"/>
      <c r="H22" s="43"/>
      <c r="I22" s="44"/>
    </row>
    <row r="23" spans="1:9" ht="18" customHeight="1" x14ac:dyDescent="0.25">
      <c r="A23" s="22">
        <f t="shared" ref="A23:A41" si="0">A22+1</f>
        <v>3</v>
      </c>
      <c r="B23" s="79"/>
      <c r="C23" s="109" t="s">
        <v>143</v>
      </c>
      <c r="D23" s="110"/>
      <c r="E23" s="82"/>
      <c r="F23" s="82"/>
      <c r="G23" s="82"/>
      <c r="H23" s="82"/>
      <c r="I23" s="83"/>
    </row>
    <row r="24" spans="1:9" ht="18" customHeight="1" x14ac:dyDescent="0.25">
      <c r="A24" s="22">
        <f t="shared" si="0"/>
        <v>4</v>
      </c>
      <c r="B24" s="79"/>
      <c r="C24" s="80" t="s">
        <v>144</v>
      </c>
      <c r="D24" s="81"/>
      <c r="E24" s="82"/>
      <c r="F24" s="82"/>
      <c r="G24" s="82"/>
      <c r="H24" s="82"/>
      <c r="I24" s="83"/>
    </row>
    <row r="25" spans="1:9" ht="18" customHeight="1" x14ac:dyDescent="0.25">
      <c r="A25" s="22">
        <f t="shared" si="0"/>
        <v>5</v>
      </c>
      <c r="B25" s="79"/>
      <c r="C25" s="80" t="s">
        <v>145</v>
      </c>
      <c r="D25" s="81"/>
      <c r="E25" s="82"/>
      <c r="F25" s="82"/>
      <c r="G25" s="82"/>
      <c r="H25" s="82"/>
      <c r="I25" s="83"/>
    </row>
    <row r="26" spans="1:9" ht="18" customHeight="1" x14ac:dyDescent="0.25">
      <c r="A26" s="22">
        <f t="shared" si="0"/>
        <v>6</v>
      </c>
      <c r="B26" s="79"/>
      <c r="C26" s="80" t="s">
        <v>146</v>
      </c>
      <c r="D26" s="81"/>
      <c r="E26" s="82"/>
      <c r="F26" s="82"/>
      <c r="G26" s="82"/>
      <c r="H26" s="82"/>
      <c r="I26" s="83"/>
    </row>
    <row r="27" spans="1:9" ht="18" customHeight="1" x14ac:dyDescent="0.25">
      <c r="A27" s="22">
        <f t="shared" si="0"/>
        <v>7</v>
      </c>
      <c r="B27" s="79"/>
      <c r="C27" s="80" t="s">
        <v>147</v>
      </c>
      <c r="D27" s="81"/>
      <c r="E27" s="82"/>
      <c r="F27" s="82"/>
      <c r="G27" s="82"/>
      <c r="H27" s="82"/>
      <c r="I27" s="83"/>
    </row>
    <row r="28" spans="1:9" ht="18" customHeight="1" x14ac:dyDescent="0.25">
      <c r="A28" s="22">
        <f t="shared" si="0"/>
        <v>8</v>
      </c>
      <c r="B28" s="79"/>
      <c r="C28" s="80" t="s">
        <v>148</v>
      </c>
      <c r="D28" s="81"/>
      <c r="E28" s="82"/>
      <c r="F28" s="82"/>
      <c r="G28" s="82"/>
      <c r="H28" s="82"/>
      <c r="I28" s="83"/>
    </row>
    <row r="29" spans="1:9" ht="18" customHeight="1" x14ac:dyDescent="0.25">
      <c r="A29" s="22">
        <f t="shared" si="0"/>
        <v>9</v>
      </c>
      <c r="B29" s="79"/>
      <c r="C29" s="80" t="s">
        <v>149</v>
      </c>
      <c r="D29" s="81"/>
      <c r="E29" s="82"/>
      <c r="F29" s="82"/>
      <c r="G29" s="82"/>
      <c r="H29" s="82"/>
      <c r="I29" s="83"/>
    </row>
    <row r="30" spans="1:9" ht="18" customHeight="1" x14ac:dyDescent="0.25">
      <c r="A30" s="22">
        <f t="shared" si="0"/>
        <v>10</v>
      </c>
      <c r="B30" s="79"/>
      <c r="C30" s="80" t="s">
        <v>150</v>
      </c>
      <c r="D30" s="81"/>
      <c r="E30" s="82"/>
      <c r="F30" s="82"/>
      <c r="G30" s="82"/>
      <c r="H30" s="82"/>
      <c r="I30" s="83"/>
    </row>
    <row r="31" spans="1:9" ht="18" customHeight="1" x14ac:dyDescent="0.25">
      <c r="A31" s="22">
        <f t="shared" si="0"/>
        <v>11</v>
      </c>
      <c r="B31" s="79"/>
      <c r="C31" s="80" t="s">
        <v>151</v>
      </c>
      <c r="D31" s="81"/>
      <c r="E31" s="82"/>
      <c r="F31" s="82"/>
      <c r="G31" s="82"/>
      <c r="H31" s="82"/>
      <c r="I31" s="83"/>
    </row>
    <row r="32" spans="1:9" ht="18" customHeight="1" x14ac:dyDescent="0.25">
      <c r="A32" s="22">
        <f t="shared" si="0"/>
        <v>12</v>
      </c>
      <c r="B32" s="79"/>
      <c r="C32" s="80" t="s">
        <v>160</v>
      </c>
      <c r="D32" s="81"/>
      <c r="E32" s="82"/>
      <c r="F32" s="82"/>
      <c r="G32" s="82"/>
      <c r="H32" s="82"/>
      <c r="I32" s="83"/>
    </row>
    <row r="33" spans="1:9" ht="18" customHeight="1" x14ac:dyDescent="0.25">
      <c r="A33" s="22">
        <f t="shared" si="0"/>
        <v>13</v>
      </c>
      <c r="B33" s="79"/>
      <c r="C33" s="80" t="s">
        <v>161</v>
      </c>
      <c r="D33" s="81"/>
      <c r="E33" s="82"/>
      <c r="F33" s="82"/>
      <c r="G33" s="82"/>
      <c r="H33" s="82"/>
      <c r="I33" s="83"/>
    </row>
    <row r="34" spans="1:9" ht="18" customHeight="1" x14ac:dyDescent="0.25">
      <c r="A34" s="22">
        <f t="shared" si="0"/>
        <v>14</v>
      </c>
      <c r="B34" s="79"/>
      <c r="C34" s="80" t="s">
        <v>152</v>
      </c>
      <c r="D34" s="81"/>
      <c r="E34" s="82"/>
      <c r="F34" s="82"/>
      <c r="G34" s="82"/>
      <c r="H34" s="82"/>
      <c r="I34" s="83"/>
    </row>
    <row r="35" spans="1:9" ht="18" customHeight="1" x14ac:dyDescent="0.25">
      <c r="A35" s="22">
        <f t="shared" si="0"/>
        <v>15</v>
      </c>
      <c r="B35" s="79"/>
      <c r="C35" s="80" t="s">
        <v>153</v>
      </c>
      <c r="D35" s="81"/>
      <c r="E35" s="82"/>
      <c r="F35" s="82"/>
      <c r="G35" s="82"/>
      <c r="H35" s="82"/>
      <c r="I35" s="83"/>
    </row>
    <row r="36" spans="1:9" ht="18" customHeight="1" x14ac:dyDescent="0.25">
      <c r="A36" s="22">
        <f t="shared" si="0"/>
        <v>16</v>
      </c>
      <c r="B36" s="79"/>
      <c r="C36" s="80" t="s">
        <v>154</v>
      </c>
      <c r="D36" s="81"/>
      <c r="E36" s="82"/>
      <c r="F36" s="82"/>
      <c r="G36" s="82"/>
      <c r="H36" s="82"/>
      <c r="I36" s="83"/>
    </row>
    <row r="37" spans="1:9" ht="18" customHeight="1" x14ac:dyDescent="0.25">
      <c r="A37" s="22">
        <f t="shared" si="0"/>
        <v>17</v>
      </c>
      <c r="B37" s="79"/>
      <c r="C37" s="80" t="s">
        <v>155</v>
      </c>
      <c r="D37" s="81"/>
      <c r="E37" s="82"/>
      <c r="F37" s="82"/>
      <c r="G37" s="82"/>
      <c r="H37" s="82"/>
      <c r="I37" s="83"/>
    </row>
    <row r="38" spans="1:9" ht="18" customHeight="1" x14ac:dyDescent="0.25">
      <c r="A38" s="22">
        <f t="shared" si="0"/>
        <v>18</v>
      </c>
      <c r="B38" s="79"/>
      <c r="C38" s="80" t="s">
        <v>156</v>
      </c>
      <c r="D38" s="81"/>
      <c r="E38" s="82"/>
      <c r="F38" s="82"/>
      <c r="G38" s="82"/>
      <c r="H38" s="82"/>
      <c r="I38" s="83"/>
    </row>
    <row r="39" spans="1:9" ht="18" customHeight="1" x14ac:dyDescent="0.25">
      <c r="A39" s="22">
        <f t="shared" si="0"/>
        <v>19</v>
      </c>
      <c r="B39" s="79"/>
      <c r="C39" s="80" t="s">
        <v>157</v>
      </c>
      <c r="D39" s="81"/>
      <c r="E39" s="82"/>
      <c r="F39" s="82"/>
      <c r="G39" s="82"/>
      <c r="H39" s="82"/>
      <c r="I39" s="83"/>
    </row>
    <row r="40" spans="1:9" ht="18" customHeight="1" x14ac:dyDescent="0.25">
      <c r="A40" s="22">
        <f t="shared" si="0"/>
        <v>20</v>
      </c>
      <c r="B40" s="79"/>
      <c r="C40" s="80" t="s">
        <v>158</v>
      </c>
      <c r="D40" s="81"/>
      <c r="E40" s="82"/>
      <c r="F40" s="82"/>
      <c r="G40" s="82"/>
      <c r="H40" s="82"/>
      <c r="I40" s="83"/>
    </row>
    <row r="41" spans="1:9" ht="18" customHeight="1" x14ac:dyDescent="0.25">
      <c r="A41" s="22">
        <f t="shared" si="0"/>
        <v>21</v>
      </c>
      <c r="B41" s="79"/>
      <c r="C41" s="80" t="s">
        <v>159</v>
      </c>
      <c r="D41" s="81"/>
      <c r="E41" s="82"/>
      <c r="F41" s="82"/>
      <c r="G41" s="82"/>
      <c r="H41" s="82"/>
      <c r="I41" s="83"/>
    </row>
    <row r="42" spans="1:9" ht="15.75" thickBot="1" x14ac:dyDescent="0.3">
      <c r="A42" s="23"/>
      <c r="B42" s="25"/>
      <c r="C42" s="111"/>
      <c r="D42" s="112"/>
      <c r="E42" s="25"/>
      <c r="F42" s="25"/>
      <c r="G42" s="25"/>
      <c r="H42" s="25"/>
      <c r="I42" s="27"/>
    </row>
    <row r="43" spans="1:9" ht="15.75" thickBot="1" x14ac:dyDescent="0.3">
      <c r="A43" s="107" t="s">
        <v>13</v>
      </c>
      <c r="B43" s="108"/>
      <c r="C43" s="108"/>
      <c r="D43" s="28"/>
      <c r="E43" s="32">
        <f>SUM(E20:E42)</f>
        <v>0</v>
      </c>
      <c r="F43" s="33">
        <f>SUM(F20:F42)</f>
        <v>0</v>
      </c>
      <c r="G43" s="34">
        <f>SUM(G20:G42)</f>
        <v>0</v>
      </c>
      <c r="H43" s="34">
        <f>SUM(H20:H42)</f>
        <v>0</v>
      </c>
      <c r="I43" s="35">
        <f>SUM(I20:I42)</f>
        <v>0</v>
      </c>
    </row>
    <row r="44" spans="1:9" x14ac:dyDescent="0.25">
      <c r="A44" s="113" t="s">
        <v>2</v>
      </c>
      <c r="B44" s="114"/>
      <c r="C44" s="114"/>
      <c r="D44" s="29">
        <v>7.0000000000000007E-2</v>
      </c>
      <c r="E44" s="37">
        <f>ROUND(E43*D44,2)</f>
        <v>0</v>
      </c>
    </row>
    <row r="45" spans="1:9" x14ac:dyDescent="0.25">
      <c r="A45" s="105" t="s">
        <v>22</v>
      </c>
      <c r="B45" s="106"/>
      <c r="C45" s="106"/>
      <c r="D45" s="30"/>
      <c r="E45" s="38">
        <f>ROUND(2%*E44,2)</f>
        <v>0</v>
      </c>
    </row>
    <row r="46" spans="1:9" ht="15.75" thickBot="1" x14ac:dyDescent="0.3">
      <c r="A46" s="105" t="s">
        <v>4</v>
      </c>
      <c r="B46" s="106"/>
      <c r="C46" s="106"/>
      <c r="D46" s="30">
        <v>0.06</v>
      </c>
      <c r="E46" s="38">
        <f>ROUND(E43*D46,2)</f>
        <v>0</v>
      </c>
    </row>
    <row r="47" spans="1:9" ht="15.75" thickBot="1" x14ac:dyDescent="0.3">
      <c r="A47" s="107" t="s">
        <v>14</v>
      </c>
      <c r="B47" s="108"/>
      <c r="C47" s="108"/>
      <c r="D47" s="31"/>
      <c r="E47" s="32">
        <f>SUM(E43:E46)-E45</f>
        <v>0</v>
      </c>
    </row>
    <row r="50" spans="2:3" ht="17.25" customHeight="1" x14ac:dyDescent="0.25">
      <c r="B50" s="1" t="s">
        <v>15</v>
      </c>
      <c r="C50" s="1" t="s">
        <v>56</v>
      </c>
    </row>
    <row r="51" spans="2:3" ht="17.25" customHeight="1" x14ac:dyDescent="0.25">
      <c r="C51" s="60" t="s">
        <v>42</v>
      </c>
    </row>
    <row r="52" spans="2:3" ht="11.25" customHeight="1" x14ac:dyDescent="0.25"/>
    <row r="53" spans="2:3" x14ac:dyDescent="0.25">
      <c r="B53" s="1" t="s">
        <v>16</v>
      </c>
      <c r="C53" s="1">
        <v>0</v>
      </c>
    </row>
  </sheetData>
  <mergeCells count="19">
    <mergeCell ref="C21:D21"/>
    <mergeCell ref="A4:I4"/>
    <mergeCell ref="A6:I6"/>
    <mergeCell ref="A7:I7"/>
    <mergeCell ref="C20:D20"/>
    <mergeCell ref="E18:E19"/>
    <mergeCell ref="F18:H18"/>
    <mergeCell ref="I18:I19"/>
    <mergeCell ref="A18:A19"/>
    <mergeCell ref="B18:B19"/>
    <mergeCell ref="C18:D19"/>
    <mergeCell ref="A46:C46"/>
    <mergeCell ref="A47:C47"/>
    <mergeCell ref="C22:D22"/>
    <mergeCell ref="C42:D42"/>
    <mergeCell ref="A43:C43"/>
    <mergeCell ref="A44:C44"/>
    <mergeCell ref="A45:C45"/>
    <mergeCell ref="C23:D23"/>
  </mergeCells>
  <printOptions horizontalCentered="1"/>
  <pageMargins left="0.78740157480314965" right="0.59055118110236227" top="0.78740157480314965" bottom="0.39370078740157483" header="0.31496062992125984" footer="0.31496062992125984"/>
  <pageSetup paperSize="9" scale="68" orientation="portrait" r:id="rId1"/>
  <headerFooter>
    <oddHeader>&amp;R&amp;10 6. pielikums
Latvijas būvnormatīvam LBN 501-17
"Būvizmaksu noteikšanas kārtība"
(apstiprināts ar Ministru kabineta 
2017. gada 3. maija 
noteikumiem Nr. 239)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2:P54"/>
  <sheetViews>
    <sheetView workbookViewId="0">
      <selection activeCell="S17" sqref="S17"/>
    </sheetView>
  </sheetViews>
  <sheetFormatPr defaultRowHeight="15" x14ac:dyDescent="0.25"/>
  <cols>
    <col min="2" max="2" width="7.5703125" customWidth="1"/>
    <col min="3" max="3" width="38.28515625" customWidth="1"/>
  </cols>
  <sheetData>
    <row r="2" spans="1:16" ht="19.5" x14ac:dyDescent="0.25">
      <c r="A2" s="127" t="s">
        <v>44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</row>
    <row r="3" spans="1:16" ht="19.5" x14ac:dyDescent="0.25">
      <c r="A3" s="76"/>
      <c r="B3" s="135" t="s">
        <v>45</v>
      </c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</row>
    <row r="4" spans="1:16" ht="25.5" x14ac:dyDescent="0.35">
      <c r="A4" s="1"/>
      <c r="B4" s="1"/>
      <c r="C4" s="1"/>
      <c r="D4" s="1"/>
      <c r="E4" s="1"/>
      <c r="F4" s="1"/>
      <c r="G4" s="1"/>
      <c r="H4" s="1"/>
      <c r="I4" s="1"/>
      <c r="J4" s="56"/>
      <c r="K4" s="56"/>
      <c r="L4" s="56"/>
      <c r="M4" s="56"/>
      <c r="N4" s="56"/>
      <c r="O4" s="56"/>
      <c r="P4" s="56"/>
    </row>
    <row r="5" spans="1:16" x14ac:dyDescent="0.25">
      <c r="A5" s="1"/>
      <c r="B5" s="1"/>
      <c r="C5" s="2" t="s">
        <v>1</v>
      </c>
      <c r="D5" s="9" t="s">
        <v>59</v>
      </c>
      <c r="E5" s="1"/>
      <c r="F5" s="1"/>
      <c r="G5" s="1"/>
      <c r="H5" s="1"/>
      <c r="I5" s="1"/>
      <c r="J5" s="57"/>
      <c r="K5" s="57"/>
      <c r="L5" s="57"/>
      <c r="M5" s="57"/>
      <c r="N5" s="57"/>
      <c r="O5" s="57"/>
      <c r="P5" s="57"/>
    </row>
    <row r="6" spans="1:16" ht="25.5" x14ac:dyDescent="0.35">
      <c r="A6" s="1"/>
      <c r="B6" s="1"/>
      <c r="C6" s="2" t="s">
        <v>0</v>
      </c>
      <c r="D6" s="9" t="s">
        <v>58</v>
      </c>
      <c r="E6" s="1"/>
      <c r="F6" s="1"/>
      <c r="G6" s="1"/>
      <c r="H6" s="1"/>
      <c r="I6" s="1"/>
      <c r="J6" s="56"/>
      <c r="K6" s="56"/>
      <c r="L6" s="56"/>
      <c r="M6" s="56"/>
      <c r="N6" s="56"/>
      <c r="O6" s="56"/>
      <c r="P6" s="56"/>
    </row>
    <row r="7" spans="1:16" x14ac:dyDescent="0.25">
      <c r="A7" s="1"/>
      <c r="B7" s="1"/>
      <c r="C7" s="2" t="s">
        <v>3</v>
      </c>
      <c r="D7" s="9" t="s">
        <v>60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x14ac:dyDescent="0.25">
      <c r="A8" s="1"/>
      <c r="B8" s="1"/>
      <c r="C8" s="2" t="s">
        <v>54</v>
      </c>
      <c r="D8" s="9">
        <v>0</v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1:16" x14ac:dyDescent="0.25">
      <c r="A10" s="1"/>
      <c r="B10" s="1"/>
      <c r="C10" s="9" t="s">
        <v>57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2" t="s">
        <v>34</v>
      </c>
      <c r="O10" s="58"/>
      <c r="P10" s="1" t="s">
        <v>35</v>
      </c>
    </row>
    <row r="11" spans="1:16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16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</row>
    <row r="14" spans="1:16" ht="15.75" thickBot="1" x14ac:dyDescent="0.3"/>
    <row r="15" spans="1:16" x14ac:dyDescent="0.25">
      <c r="A15" s="128" t="s">
        <v>23</v>
      </c>
      <c r="B15" s="130" t="s">
        <v>24</v>
      </c>
      <c r="C15" s="130" t="s">
        <v>46</v>
      </c>
      <c r="D15" s="132" t="s">
        <v>25</v>
      </c>
      <c r="E15" s="132" t="s">
        <v>26</v>
      </c>
      <c r="F15" s="130" t="s">
        <v>27</v>
      </c>
      <c r="G15" s="130"/>
      <c r="H15" s="130"/>
      <c r="I15" s="130"/>
      <c r="J15" s="130"/>
      <c r="K15" s="130"/>
      <c r="L15" s="130" t="s">
        <v>28</v>
      </c>
      <c r="M15" s="130"/>
      <c r="N15" s="130"/>
      <c r="O15" s="130"/>
      <c r="P15" s="134"/>
    </row>
    <row r="16" spans="1:16" ht="72" x14ac:dyDescent="0.25">
      <c r="A16" s="129"/>
      <c r="B16" s="131"/>
      <c r="C16" s="131"/>
      <c r="D16" s="133"/>
      <c r="E16" s="133"/>
      <c r="F16" s="75" t="s">
        <v>51</v>
      </c>
      <c r="G16" s="75" t="s">
        <v>32</v>
      </c>
      <c r="H16" s="75" t="s">
        <v>39</v>
      </c>
      <c r="I16" s="75" t="s">
        <v>47</v>
      </c>
      <c r="J16" s="75" t="s">
        <v>41</v>
      </c>
      <c r="K16" s="75" t="s">
        <v>48</v>
      </c>
      <c r="L16" s="75" t="s">
        <v>49</v>
      </c>
      <c r="M16" s="75" t="s">
        <v>39</v>
      </c>
      <c r="N16" s="75" t="s">
        <v>47</v>
      </c>
      <c r="O16" s="75" t="s">
        <v>41</v>
      </c>
      <c r="P16" s="66" t="s">
        <v>50</v>
      </c>
    </row>
    <row r="17" spans="1:16" x14ac:dyDescent="0.25">
      <c r="A17" s="47"/>
      <c r="B17" s="48"/>
      <c r="C17" s="49"/>
      <c r="D17" s="48"/>
      <c r="E17" s="48"/>
      <c r="F17" s="67"/>
      <c r="G17" s="67"/>
      <c r="H17" s="67"/>
      <c r="I17" s="67"/>
      <c r="J17" s="67"/>
      <c r="K17" s="68"/>
      <c r="L17" s="69"/>
      <c r="M17" s="67"/>
      <c r="N17" s="67"/>
      <c r="O17" s="67"/>
      <c r="P17" s="39"/>
    </row>
    <row r="18" spans="1:16" x14ac:dyDescent="0.25">
      <c r="A18" s="47"/>
      <c r="B18" s="48"/>
      <c r="C18" s="70" t="s">
        <v>61</v>
      </c>
      <c r="D18" s="48"/>
      <c r="E18" s="48"/>
      <c r="F18" s="67"/>
      <c r="G18" s="67"/>
      <c r="H18" s="67"/>
      <c r="I18" s="67"/>
      <c r="J18" s="67"/>
      <c r="K18" s="68"/>
      <c r="L18" s="69"/>
      <c r="M18" s="67"/>
      <c r="N18" s="67"/>
      <c r="O18" s="67"/>
      <c r="P18" s="39"/>
    </row>
    <row r="19" spans="1:16" ht="30" x14ac:dyDescent="0.25">
      <c r="A19" s="47">
        <v>1</v>
      </c>
      <c r="B19" s="48"/>
      <c r="C19" s="49" t="s">
        <v>93</v>
      </c>
      <c r="D19" s="48" t="s">
        <v>69</v>
      </c>
      <c r="E19" s="72">
        <v>15.2</v>
      </c>
      <c r="F19" s="40"/>
      <c r="G19" s="40"/>
      <c r="H19" s="40"/>
      <c r="I19" s="40"/>
      <c r="J19" s="40"/>
      <c r="K19" s="41"/>
      <c r="L19" s="42"/>
      <c r="M19" s="40"/>
      <c r="N19" s="40"/>
      <c r="O19" s="40"/>
      <c r="P19" s="17"/>
    </row>
    <row r="20" spans="1:16" x14ac:dyDescent="0.25">
      <c r="A20" s="47"/>
      <c r="B20" s="48"/>
      <c r="C20" s="49"/>
      <c r="D20" s="72"/>
      <c r="E20" s="72"/>
      <c r="F20" s="67"/>
      <c r="G20" s="67"/>
      <c r="H20" s="67"/>
      <c r="I20" s="67"/>
      <c r="J20" s="67"/>
      <c r="K20" s="68"/>
      <c r="L20" s="69"/>
      <c r="M20" s="67"/>
      <c r="N20" s="67"/>
      <c r="O20" s="67"/>
      <c r="P20" s="39"/>
    </row>
    <row r="21" spans="1:16" x14ac:dyDescent="0.25">
      <c r="A21" s="47"/>
      <c r="B21" s="48"/>
      <c r="C21" s="70" t="s">
        <v>62</v>
      </c>
      <c r="D21" s="72"/>
      <c r="E21" s="72"/>
      <c r="F21" s="67"/>
      <c r="G21" s="67"/>
      <c r="H21" s="67"/>
      <c r="I21" s="67"/>
      <c r="J21" s="67"/>
      <c r="K21" s="68"/>
      <c r="L21" s="69"/>
      <c r="M21" s="67"/>
      <c r="N21" s="67"/>
      <c r="O21" s="67"/>
      <c r="P21" s="39"/>
    </row>
    <row r="22" spans="1:16" ht="30" x14ac:dyDescent="0.25">
      <c r="A22" s="47">
        <v>1</v>
      </c>
      <c r="B22" s="48"/>
      <c r="C22" s="49" t="s">
        <v>88</v>
      </c>
      <c r="D22" s="48" t="s">
        <v>69</v>
      </c>
      <c r="E22" s="72">
        <v>15.2</v>
      </c>
      <c r="F22" s="40"/>
      <c r="G22" s="40"/>
      <c r="H22" s="40"/>
      <c r="I22" s="40"/>
      <c r="J22" s="40"/>
      <c r="K22" s="41"/>
      <c r="L22" s="42"/>
      <c r="M22" s="40"/>
      <c r="N22" s="40"/>
      <c r="O22" s="40"/>
      <c r="P22" s="17"/>
    </row>
    <row r="23" spans="1:16" ht="21" customHeight="1" x14ac:dyDescent="0.25">
      <c r="A23" s="47"/>
      <c r="B23" s="48"/>
      <c r="C23" s="49" t="s">
        <v>87</v>
      </c>
      <c r="D23" s="48" t="s">
        <v>83</v>
      </c>
      <c r="E23" s="72">
        <f>E22*1.7*4</f>
        <v>103.36</v>
      </c>
      <c r="F23" s="40"/>
      <c r="G23" s="40"/>
      <c r="H23" s="40"/>
      <c r="I23" s="40"/>
      <c r="J23" s="40"/>
      <c r="K23" s="41"/>
      <c r="L23" s="42"/>
      <c r="M23" s="40"/>
      <c r="N23" s="40"/>
      <c r="O23" s="40"/>
      <c r="P23" s="17"/>
    </row>
    <row r="24" spans="1:16" ht="30" x14ac:dyDescent="0.25">
      <c r="A24" s="47">
        <v>2</v>
      </c>
      <c r="B24" s="48"/>
      <c r="C24" s="49" t="s">
        <v>92</v>
      </c>
      <c r="D24" s="48" t="s">
        <v>69</v>
      </c>
      <c r="E24" s="72">
        <v>15.2</v>
      </c>
      <c r="F24" s="40"/>
      <c r="G24" s="40"/>
      <c r="H24" s="40"/>
      <c r="I24" s="40"/>
      <c r="J24" s="40"/>
      <c r="K24" s="41"/>
      <c r="L24" s="42"/>
      <c r="M24" s="40"/>
      <c r="N24" s="40"/>
      <c r="O24" s="40"/>
      <c r="P24" s="17"/>
    </row>
    <row r="25" spans="1:16" ht="18" customHeight="1" x14ac:dyDescent="0.25">
      <c r="A25" s="47"/>
      <c r="B25" s="48"/>
      <c r="C25" s="49" t="s">
        <v>90</v>
      </c>
      <c r="D25" s="48" t="s">
        <v>69</v>
      </c>
      <c r="E25" s="72">
        <f>E24*1.1</f>
        <v>16.72</v>
      </c>
      <c r="F25" s="40"/>
      <c r="G25" s="40"/>
      <c r="H25" s="40"/>
      <c r="I25" s="40"/>
      <c r="J25" s="40"/>
      <c r="K25" s="41"/>
      <c r="L25" s="42"/>
      <c r="M25" s="40"/>
      <c r="N25" s="40"/>
      <c r="O25" s="40"/>
      <c r="P25" s="17"/>
    </row>
    <row r="26" spans="1:16" x14ac:dyDescent="0.25">
      <c r="A26" s="47"/>
      <c r="B26" s="48"/>
      <c r="C26" s="49" t="s">
        <v>76</v>
      </c>
      <c r="D26" s="48" t="s">
        <v>77</v>
      </c>
      <c r="E26" s="72">
        <f>E24*0.145</f>
        <v>2.2039999999999997</v>
      </c>
      <c r="F26" s="40"/>
      <c r="G26" s="40"/>
      <c r="H26" s="40"/>
      <c r="I26" s="40"/>
      <c r="J26" s="40"/>
      <c r="K26" s="41"/>
      <c r="L26" s="42"/>
      <c r="M26" s="40"/>
      <c r="N26" s="40"/>
      <c r="O26" s="40"/>
      <c r="P26" s="17"/>
    </row>
    <row r="27" spans="1:16" ht="18.75" customHeight="1" x14ac:dyDescent="0.25">
      <c r="A27" s="47"/>
      <c r="B27" s="48"/>
      <c r="C27" s="49" t="s">
        <v>78</v>
      </c>
      <c r="D27" s="48" t="s">
        <v>77</v>
      </c>
      <c r="E27" s="72">
        <f>E24*0.4</f>
        <v>6.08</v>
      </c>
      <c r="F27" s="40"/>
      <c r="G27" s="40"/>
      <c r="H27" s="40"/>
      <c r="I27" s="40"/>
      <c r="J27" s="40"/>
      <c r="K27" s="41"/>
      <c r="L27" s="42"/>
      <c r="M27" s="40"/>
      <c r="N27" s="40"/>
      <c r="O27" s="40"/>
      <c r="P27" s="17"/>
    </row>
    <row r="28" spans="1:16" ht="18" customHeight="1" x14ac:dyDescent="0.25">
      <c r="A28" s="47"/>
      <c r="B28" s="48"/>
      <c r="C28" s="49" t="s">
        <v>79</v>
      </c>
      <c r="D28" s="48" t="s">
        <v>80</v>
      </c>
      <c r="E28" s="72">
        <f>E25/2</f>
        <v>8.36</v>
      </c>
      <c r="F28" s="40"/>
      <c r="G28" s="40"/>
      <c r="H28" s="40"/>
      <c r="I28" s="40"/>
      <c r="J28" s="40"/>
      <c r="K28" s="41"/>
      <c r="L28" s="42"/>
      <c r="M28" s="40"/>
      <c r="N28" s="40"/>
      <c r="O28" s="40"/>
      <c r="P28" s="17"/>
    </row>
    <row r="29" spans="1:16" x14ac:dyDescent="0.25">
      <c r="A29" s="47">
        <v>3</v>
      </c>
      <c r="B29" s="48"/>
      <c r="C29" s="49" t="s">
        <v>86</v>
      </c>
      <c r="D29" s="48" t="s">
        <v>80</v>
      </c>
      <c r="E29" s="72">
        <v>17.600000000000001</v>
      </c>
      <c r="F29" s="40"/>
      <c r="G29" s="40"/>
      <c r="H29" s="40"/>
      <c r="I29" s="40"/>
      <c r="J29" s="40"/>
      <c r="K29" s="41"/>
      <c r="L29" s="42"/>
      <c r="M29" s="40"/>
      <c r="N29" s="40"/>
      <c r="O29" s="40"/>
      <c r="P29" s="17"/>
    </row>
    <row r="30" spans="1:16" x14ac:dyDescent="0.25">
      <c r="A30" s="47"/>
      <c r="B30" s="48"/>
      <c r="C30" s="49"/>
      <c r="D30" s="48"/>
      <c r="E30" s="72"/>
      <c r="F30" s="67"/>
      <c r="G30" s="67"/>
      <c r="H30" s="40"/>
      <c r="I30" s="40"/>
      <c r="J30" s="40"/>
      <c r="K30" s="41"/>
      <c r="L30" s="42"/>
      <c r="M30" s="40"/>
      <c r="N30" s="40"/>
      <c r="O30" s="40"/>
      <c r="P30" s="17"/>
    </row>
    <row r="31" spans="1:16" x14ac:dyDescent="0.25">
      <c r="A31" s="47"/>
      <c r="B31" s="48"/>
      <c r="C31" s="73" t="s">
        <v>106</v>
      </c>
      <c r="D31" s="48"/>
      <c r="E31" s="48"/>
      <c r="F31" s="67"/>
      <c r="G31" s="67"/>
      <c r="H31" s="67"/>
      <c r="I31" s="67"/>
      <c r="J31" s="67"/>
      <c r="K31" s="68"/>
      <c r="L31" s="69"/>
      <c r="M31" s="67"/>
      <c r="N31" s="67"/>
      <c r="O31" s="67"/>
      <c r="P31" s="39"/>
    </row>
    <row r="32" spans="1:16" x14ac:dyDescent="0.25">
      <c r="A32" s="47">
        <v>1</v>
      </c>
      <c r="B32" s="48"/>
      <c r="C32" s="49" t="s">
        <v>115</v>
      </c>
      <c r="D32" s="48" t="s">
        <v>69</v>
      </c>
      <c r="E32" s="72">
        <v>52.8</v>
      </c>
      <c r="F32" s="40"/>
      <c r="G32" s="40"/>
      <c r="H32" s="40"/>
      <c r="I32" s="40"/>
      <c r="J32" s="40"/>
      <c r="K32" s="41"/>
      <c r="L32" s="42"/>
      <c r="M32" s="40"/>
      <c r="N32" s="40"/>
      <c r="O32" s="40"/>
      <c r="P32" s="17"/>
    </row>
    <row r="33" spans="1:16" ht="45" x14ac:dyDescent="0.25">
      <c r="A33" s="47">
        <v>2</v>
      </c>
      <c r="B33" s="48"/>
      <c r="C33" s="49" t="s">
        <v>135</v>
      </c>
      <c r="D33" s="48" t="s">
        <v>69</v>
      </c>
      <c r="E33" s="72">
        <f>E32*0.15</f>
        <v>7.919999999999999</v>
      </c>
      <c r="F33" s="40"/>
      <c r="G33" s="40"/>
      <c r="H33" s="40"/>
      <c r="I33" s="40"/>
      <c r="J33" s="40"/>
      <c r="K33" s="41"/>
      <c r="L33" s="42"/>
      <c r="M33" s="40"/>
      <c r="N33" s="40"/>
      <c r="O33" s="40"/>
      <c r="P33" s="17"/>
    </row>
    <row r="34" spans="1:16" ht="21.75" customHeight="1" x14ac:dyDescent="0.25">
      <c r="A34" s="47"/>
      <c r="B34" s="48"/>
      <c r="C34" s="49" t="s">
        <v>96</v>
      </c>
      <c r="D34" s="48" t="s">
        <v>83</v>
      </c>
      <c r="E34" s="72">
        <f>E33*8.5</f>
        <v>67.319999999999993</v>
      </c>
      <c r="F34" s="40"/>
      <c r="G34" s="40"/>
      <c r="H34" s="40"/>
      <c r="I34" s="40"/>
      <c r="J34" s="40"/>
      <c r="K34" s="41"/>
      <c r="L34" s="42"/>
      <c r="M34" s="40"/>
      <c r="N34" s="40"/>
      <c r="O34" s="40"/>
      <c r="P34" s="17"/>
    </row>
    <row r="35" spans="1:16" x14ac:dyDescent="0.25">
      <c r="A35" s="47">
        <v>3</v>
      </c>
      <c r="B35" s="48"/>
      <c r="C35" s="49" t="s">
        <v>107</v>
      </c>
      <c r="D35" s="48" t="s">
        <v>69</v>
      </c>
      <c r="E35" s="72">
        <v>52.8</v>
      </c>
      <c r="F35" s="40"/>
      <c r="G35" s="40"/>
      <c r="H35" s="40"/>
      <c r="I35" s="40"/>
      <c r="J35" s="40"/>
      <c r="K35" s="41"/>
      <c r="L35" s="42"/>
      <c r="M35" s="40"/>
      <c r="N35" s="40"/>
      <c r="O35" s="40"/>
      <c r="P35" s="17"/>
    </row>
    <row r="36" spans="1:16" x14ac:dyDescent="0.25">
      <c r="A36" s="47"/>
      <c r="B36" s="48"/>
      <c r="C36" s="49" t="s">
        <v>76</v>
      </c>
      <c r="D36" s="48" t="s">
        <v>77</v>
      </c>
      <c r="E36" s="72">
        <f>0.2*E35</f>
        <v>10.56</v>
      </c>
      <c r="F36" s="40"/>
      <c r="G36" s="40"/>
      <c r="H36" s="40"/>
      <c r="I36" s="40"/>
      <c r="J36" s="40"/>
      <c r="K36" s="41"/>
      <c r="L36" s="42"/>
      <c r="M36" s="40"/>
      <c r="N36" s="40"/>
      <c r="O36" s="40"/>
      <c r="P36" s="17"/>
    </row>
    <row r="37" spans="1:16" x14ac:dyDescent="0.25">
      <c r="A37" s="47">
        <v>4</v>
      </c>
      <c r="B37" s="48"/>
      <c r="C37" s="49" t="s">
        <v>114</v>
      </c>
      <c r="D37" s="48" t="s">
        <v>69</v>
      </c>
      <c r="E37" s="72">
        <v>52.8</v>
      </c>
      <c r="F37" s="40"/>
      <c r="G37" s="40"/>
      <c r="H37" s="40"/>
      <c r="I37" s="40"/>
      <c r="J37" s="40"/>
      <c r="K37" s="41"/>
      <c r="L37" s="42"/>
      <c r="M37" s="40"/>
      <c r="N37" s="40"/>
      <c r="O37" s="40"/>
      <c r="P37" s="17"/>
    </row>
    <row r="38" spans="1:16" ht="14.25" customHeight="1" x14ac:dyDescent="0.25">
      <c r="A38" s="47"/>
      <c r="B38" s="48"/>
      <c r="C38" s="49" t="s">
        <v>95</v>
      </c>
      <c r="D38" s="48" t="s">
        <v>83</v>
      </c>
      <c r="E38" s="72">
        <f>1.05*E37</f>
        <v>55.44</v>
      </c>
      <c r="F38" s="40"/>
      <c r="G38" s="40"/>
      <c r="H38" s="40"/>
      <c r="I38" s="40"/>
      <c r="J38" s="40"/>
      <c r="K38" s="41"/>
      <c r="L38" s="42"/>
      <c r="M38" s="40"/>
      <c r="N38" s="40"/>
      <c r="O38" s="40"/>
      <c r="P38" s="17"/>
    </row>
    <row r="39" spans="1:16" x14ac:dyDescent="0.25">
      <c r="A39" s="47">
        <v>5</v>
      </c>
      <c r="B39" s="48"/>
      <c r="C39" s="49" t="s">
        <v>108</v>
      </c>
      <c r="D39" s="48" t="s">
        <v>69</v>
      </c>
      <c r="E39" s="72">
        <v>52.8</v>
      </c>
      <c r="F39" s="40"/>
      <c r="G39" s="40"/>
      <c r="H39" s="40"/>
      <c r="I39" s="40"/>
      <c r="J39" s="40"/>
      <c r="K39" s="41"/>
      <c r="L39" s="42"/>
      <c r="M39" s="40"/>
      <c r="N39" s="40"/>
      <c r="O39" s="40"/>
      <c r="P39" s="17"/>
    </row>
    <row r="40" spans="1:16" ht="23.25" customHeight="1" x14ac:dyDescent="0.25">
      <c r="A40" s="47"/>
      <c r="B40" s="48"/>
      <c r="C40" s="49" t="s">
        <v>98</v>
      </c>
      <c r="D40" s="48" t="s">
        <v>83</v>
      </c>
      <c r="E40" s="72">
        <f>E39*0.15</f>
        <v>7.919999999999999</v>
      </c>
      <c r="F40" s="40"/>
      <c r="G40" s="40"/>
      <c r="H40" s="40"/>
      <c r="I40" s="40"/>
      <c r="J40" s="40"/>
      <c r="K40" s="41"/>
      <c r="L40" s="42"/>
      <c r="M40" s="40"/>
      <c r="N40" s="40"/>
      <c r="O40" s="40"/>
      <c r="P40" s="17"/>
    </row>
    <row r="41" spans="1:16" x14ac:dyDescent="0.25">
      <c r="A41" s="47">
        <v>7</v>
      </c>
      <c r="B41" s="48"/>
      <c r="C41" s="49" t="s">
        <v>109</v>
      </c>
      <c r="D41" s="48" t="s">
        <v>69</v>
      </c>
      <c r="E41" s="72">
        <v>52.8</v>
      </c>
      <c r="F41" s="40"/>
      <c r="G41" s="40"/>
      <c r="H41" s="40"/>
      <c r="I41" s="40"/>
      <c r="J41" s="40"/>
      <c r="K41" s="41"/>
      <c r="L41" s="42"/>
      <c r="M41" s="40"/>
      <c r="N41" s="40"/>
      <c r="O41" s="40"/>
      <c r="P41" s="17"/>
    </row>
    <row r="42" spans="1:16" ht="20.25" customHeight="1" x14ac:dyDescent="0.25">
      <c r="A42" s="47"/>
      <c r="B42" s="48"/>
      <c r="C42" s="49" t="s">
        <v>100</v>
      </c>
      <c r="D42" s="48" t="s">
        <v>83</v>
      </c>
      <c r="E42" s="72">
        <f>E41*0.3</f>
        <v>15.839999999999998</v>
      </c>
      <c r="F42" s="40"/>
      <c r="G42" s="40"/>
      <c r="H42" s="40"/>
      <c r="I42" s="40"/>
      <c r="J42" s="40"/>
      <c r="K42" s="41"/>
      <c r="L42" s="42"/>
      <c r="M42" s="40"/>
      <c r="N42" s="40"/>
      <c r="O42" s="40"/>
      <c r="P42" s="17"/>
    </row>
    <row r="43" spans="1:16" x14ac:dyDescent="0.25">
      <c r="A43" s="47"/>
      <c r="B43" s="48"/>
      <c r="C43" s="70" t="s">
        <v>64</v>
      </c>
      <c r="D43" s="48"/>
      <c r="E43" s="72"/>
      <c r="F43" s="67"/>
      <c r="G43" s="67"/>
      <c r="H43" s="67"/>
      <c r="I43" s="67"/>
      <c r="J43" s="67"/>
      <c r="K43" s="68"/>
      <c r="L43" s="69"/>
      <c r="M43" s="67"/>
      <c r="N43" s="67"/>
      <c r="O43" s="67"/>
      <c r="P43" s="39"/>
    </row>
    <row r="44" spans="1:16" x14ac:dyDescent="0.25">
      <c r="A44" s="47">
        <v>1</v>
      </c>
      <c r="B44" s="48"/>
      <c r="C44" s="49" t="s">
        <v>101</v>
      </c>
      <c r="D44" s="48" t="s">
        <v>69</v>
      </c>
      <c r="E44" s="72">
        <v>15.2</v>
      </c>
      <c r="F44" s="40"/>
      <c r="G44" s="40"/>
      <c r="H44" s="40"/>
      <c r="I44" s="40"/>
      <c r="J44" s="40"/>
      <c r="K44" s="41"/>
      <c r="L44" s="42"/>
      <c r="M44" s="40"/>
      <c r="N44" s="40"/>
      <c r="O44" s="40"/>
      <c r="P44" s="17"/>
    </row>
    <row r="45" spans="1:16" ht="47.25" customHeight="1" x14ac:dyDescent="0.25">
      <c r="A45" s="47"/>
      <c r="B45" s="48"/>
      <c r="C45" s="49" t="s">
        <v>102</v>
      </c>
      <c r="D45" s="48" t="s">
        <v>69</v>
      </c>
      <c r="E45" s="72">
        <f>E44*1.05</f>
        <v>15.959999999999999</v>
      </c>
      <c r="F45" s="40"/>
      <c r="G45" s="40"/>
      <c r="H45" s="40"/>
      <c r="I45" s="40"/>
      <c r="J45" s="40"/>
      <c r="K45" s="41"/>
      <c r="L45" s="42"/>
      <c r="M45" s="40"/>
      <c r="N45" s="40"/>
      <c r="O45" s="40"/>
      <c r="P45" s="17"/>
    </row>
    <row r="46" spans="1:16" ht="45" customHeight="1" x14ac:dyDescent="0.25">
      <c r="A46" s="47"/>
      <c r="B46" s="48"/>
      <c r="C46" s="49" t="s">
        <v>105</v>
      </c>
      <c r="D46" s="48" t="s">
        <v>69</v>
      </c>
      <c r="E46" s="72">
        <f>E44*1.05</f>
        <v>15.959999999999999</v>
      </c>
      <c r="F46" s="40"/>
      <c r="G46" s="40"/>
      <c r="H46" s="40"/>
      <c r="I46" s="40"/>
      <c r="J46" s="40"/>
      <c r="K46" s="41"/>
      <c r="L46" s="42"/>
      <c r="M46" s="40"/>
      <c r="N46" s="40"/>
      <c r="O46" s="40"/>
      <c r="P46" s="17"/>
    </row>
    <row r="47" spans="1:16" ht="15.75" thickBot="1" x14ac:dyDescent="0.3">
      <c r="A47" s="47"/>
      <c r="B47" s="48"/>
      <c r="C47" s="49"/>
      <c r="D47" s="48"/>
      <c r="E47" s="48"/>
      <c r="F47" s="67"/>
      <c r="G47" s="67"/>
      <c r="H47" s="40"/>
      <c r="I47" s="40"/>
      <c r="J47" s="40"/>
      <c r="K47" s="41"/>
      <c r="L47" s="42"/>
      <c r="M47" s="40"/>
      <c r="N47" s="40"/>
      <c r="O47" s="40"/>
      <c r="P47" s="17"/>
    </row>
    <row r="48" spans="1:16" ht="15.75" thickBot="1" x14ac:dyDescent="0.3">
      <c r="A48" s="107" t="s">
        <v>53</v>
      </c>
      <c r="B48" s="108"/>
      <c r="C48" s="108"/>
      <c r="D48" s="108"/>
      <c r="E48" s="108"/>
      <c r="F48" s="108"/>
      <c r="G48" s="108"/>
      <c r="H48" s="108"/>
      <c r="I48" s="108"/>
      <c r="J48" s="108"/>
      <c r="K48" s="126"/>
      <c r="L48" s="34">
        <f>SUM(L17:L47)</f>
        <v>0</v>
      </c>
      <c r="M48" s="34">
        <f>SUM(M17:M47)</f>
        <v>0</v>
      </c>
      <c r="N48" s="34">
        <f>SUM(N17:N47)</f>
        <v>0</v>
      </c>
      <c r="O48" s="34">
        <f>SUM(O17:O47)</f>
        <v>0</v>
      </c>
      <c r="P48" s="35">
        <f>SUM(P17:P47)</f>
        <v>0</v>
      </c>
    </row>
    <row r="49" spans="1:16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45"/>
      <c r="P50" s="46"/>
    </row>
    <row r="51" spans="1:16" x14ac:dyDescent="0.25">
      <c r="A51" s="1"/>
      <c r="B51" s="2" t="s">
        <v>15</v>
      </c>
      <c r="C51" s="9" t="s">
        <v>56</v>
      </c>
      <c r="D51" s="9"/>
      <c r="E51" s="1"/>
      <c r="F51" s="1"/>
      <c r="G51" s="1"/>
      <c r="H51" s="1"/>
      <c r="I51" s="1"/>
      <c r="J51" s="2"/>
      <c r="K51" s="9"/>
      <c r="L51" s="1"/>
      <c r="M51" s="1"/>
      <c r="N51" s="1"/>
      <c r="O51" s="1"/>
      <c r="P51" s="1"/>
    </row>
    <row r="52" spans="1:16" x14ac:dyDescent="0.25">
      <c r="A52" s="1"/>
      <c r="B52" s="2"/>
      <c r="C52" s="60" t="s">
        <v>42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x14ac:dyDescent="0.25">
      <c r="A53" s="1"/>
      <c r="B53" s="2"/>
      <c r="C53" s="9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x14ac:dyDescent="0.25">
      <c r="A54" s="1"/>
      <c r="B54" s="2" t="s">
        <v>36</v>
      </c>
      <c r="C54" s="9">
        <v>0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</sheetData>
  <mergeCells count="10">
    <mergeCell ref="A2:P2"/>
    <mergeCell ref="B3:P3"/>
    <mergeCell ref="L15:P15"/>
    <mergeCell ref="A48:K48"/>
    <mergeCell ref="A15:A16"/>
    <mergeCell ref="B15:B16"/>
    <mergeCell ref="C15:C16"/>
    <mergeCell ref="D15:D16"/>
    <mergeCell ref="E15:E16"/>
    <mergeCell ref="F15:K15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2:P55"/>
  <sheetViews>
    <sheetView workbookViewId="0">
      <selection activeCell="R60" sqref="R60"/>
    </sheetView>
  </sheetViews>
  <sheetFormatPr defaultRowHeight="15" x14ac:dyDescent="0.25"/>
  <cols>
    <col min="3" max="3" width="33.5703125" customWidth="1"/>
  </cols>
  <sheetData>
    <row r="2" spans="1:16" ht="19.5" x14ac:dyDescent="0.25">
      <c r="A2" s="127" t="s">
        <v>44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</row>
    <row r="3" spans="1:16" ht="19.5" x14ac:dyDescent="0.25">
      <c r="A3" s="74"/>
      <c r="B3" s="135" t="s">
        <v>45</v>
      </c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</row>
    <row r="4" spans="1:16" ht="25.5" x14ac:dyDescent="0.35">
      <c r="A4" s="1"/>
      <c r="B4" s="1"/>
      <c r="C4" s="1"/>
      <c r="D4" s="1"/>
      <c r="E4" s="1"/>
      <c r="F4" s="1"/>
      <c r="G4" s="1"/>
      <c r="H4" s="1"/>
      <c r="I4" s="1"/>
      <c r="J4" s="56"/>
      <c r="K4" s="56"/>
      <c r="L4" s="56"/>
      <c r="M4" s="56"/>
      <c r="N4" s="56"/>
      <c r="O4" s="56"/>
      <c r="P4" s="56"/>
    </row>
    <row r="5" spans="1:16" x14ac:dyDescent="0.25">
      <c r="A5" s="1"/>
      <c r="B5" s="1"/>
      <c r="C5" s="2" t="s">
        <v>1</v>
      </c>
      <c r="D5" s="9" t="s">
        <v>59</v>
      </c>
      <c r="E5" s="1"/>
      <c r="F5" s="1"/>
      <c r="G5" s="1"/>
      <c r="H5" s="1"/>
      <c r="I5" s="1"/>
      <c r="J5" s="57"/>
      <c r="K5" s="57"/>
      <c r="L5" s="57"/>
      <c r="M5" s="57"/>
      <c r="N5" s="57"/>
      <c r="O5" s="57"/>
      <c r="P5" s="57"/>
    </row>
    <row r="6" spans="1:16" ht="25.5" x14ac:dyDescent="0.35">
      <c r="A6" s="1"/>
      <c r="B6" s="1"/>
      <c r="C6" s="2" t="s">
        <v>0</v>
      </c>
      <c r="D6" s="9" t="s">
        <v>58</v>
      </c>
      <c r="E6" s="1"/>
      <c r="F6" s="1"/>
      <c r="G6" s="1"/>
      <c r="H6" s="1"/>
      <c r="I6" s="1"/>
      <c r="J6" s="56"/>
      <c r="K6" s="56"/>
      <c r="L6" s="56"/>
      <c r="M6" s="56"/>
      <c r="N6" s="56"/>
      <c r="O6" s="56"/>
      <c r="P6" s="56"/>
    </row>
    <row r="7" spans="1:16" x14ac:dyDescent="0.25">
      <c r="A7" s="1"/>
      <c r="B7" s="1"/>
      <c r="C7" s="2" t="s">
        <v>3</v>
      </c>
      <c r="D7" s="9" t="s">
        <v>60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x14ac:dyDescent="0.25">
      <c r="A8" s="1"/>
      <c r="B8" s="1"/>
      <c r="C8" s="2" t="s">
        <v>54</v>
      </c>
      <c r="D8" s="9">
        <v>0</v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1:16" x14ac:dyDescent="0.25">
      <c r="A10" s="1"/>
      <c r="B10" s="1"/>
      <c r="C10" s="9" t="s">
        <v>57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2" t="s">
        <v>34</v>
      </c>
      <c r="O10" s="58"/>
      <c r="P10" s="1" t="s">
        <v>35</v>
      </c>
    </row>
    <row r="11" spans="1:16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16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1:16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5" spans="1:16" ht="15.75" thickBot="1" x14ac:dyDescent="0.3"/>
    <row r="16" spans="1:16" x14ac:dyDescent="0.25">
      <c r="A16" s="128" t="s">
        <v>23</v>
      </c>
      <c r="B16" s="130" t="s">
        <v>24</v>
      </c>
      <c r="C16" s="130" t="s">
        <v>46</v>
      </c>
      <c r="D16" s="132" t="s">
        <v>25</v>
      </c>
      <c r="E16" s="132" t="s">
        <v>26</v>
      </c>
      <c r="F16" s="130" t="s">
        <v>27</v>
      </c>
      <c r="G16" s="130"/>
      <c r="H16" s="130"/>
      <c r="I16" s="130"/>
      <c r="J16" s="130"/>
      <c r="K16" s="130"/>
      <c r="L16" s="130" t="s">
        <v>28</v>
      </c>
      <c r="M16" s="130"/>
      <c r="N16" s="130"/>
      <c r="O16" s="130"/>
      <c r="P16" s="134"/>
    </row>
    <row r="17" spans="1:16" ht="72" x14ac:dyDescent="0.25">
      <c r="A17" s="129"/>
      <c r="B17" s="131"/>
      <c r="C17" s="131"/>
      <c r="D17" s="133"/>
      <c r="E17" s="133"/>
      <c r="F17" s="75" t="s">
        <v>51</v>
      </c>
      <c r="G17" s="75" t="s">
        <v>32</v>
      </c>
      <c r="H17" s="75" t="s">
        <v>39</v>
      </c>
      <c r="I17" s="75" t="s">
        <v>47</v>
      </c>
      <c r="J17" s="75" t="s">
        <v>41</v>
      </c>
      <c r="K17" s="75" t="s">
        <v>48</v>
      </c>
      <c r="L17" s="75" t="s">
        <v>49</v>
      </c>
      <c r="M17" s="75" t="s">
        <v>39</v>
      </c>
      <c r="N17" s="75" t="s">
        <v>47</v>
      </c>
      <c r="O17" s="75" t="s">
        <v>41</v>
      </c>
      <c r="P17" s="66" t="s">
        <v>50</v>
      </c>
    </row>
    <row r="18" spans="1:16" x14ac:dyDescent="0.25">
      <c r="A18" s="47"/>
      <c r="B18" s="48"/>
      <c r="C18" s="49"/>
      <c r="D18" s="48"/>
      <c r="E18" s="48"/>
      <c r="F18" s="67"/>
      <c r="G18" s="67"/>
      <c r="H18" s="67"/>
      <c r="I18" s="67"/>
      <c r="J18" s="67"/>
      <c r="K18" s="68"/>
      <c r="L18" s="69"/>
      <c r="M18" s="67"/>
      <c r="N18" s="67"/>
      <c r="O18" s="67"/>
      <c r="P18" s="39"/>
    </row>
    <row r="19" spans="1:16" x14ac:dyDescent="0.25">
      <c r="A19" s="47"/>
      <c r="B19" s="48"/>
      <c r="C19" s="70" t="s">
        <v>61</v>
      </c>
      <c r="D19" s="48"/>
      <c r="E19" s="48"/>
      <c r="F19" s="67"/>
      <c r="G19" s="67"/>
      <c r="H19" s="67"/>
      <c r="I19" s="67"/>
      <c r="J19" s="67"/>
      <c r="K19" s="68"/>
      <c r="L19" s="69"/>
      <c r="M19" s="67"/>
      <c r="N19" s="67"/>
      <c r="O19" s="67"/>
      <c r="P19" s="39"/>
    </row>
    <row r="20" spans="1:16" ht="30" x14ac:dyDescent="0.25">
      <c r="A20" s="47">
        <v>1</v>
      </c>
      <c r="B20" s="48"/>
      <c r="C20" s="49" t="s">
        <v>93</v>
      </c>
      <c r="D20" s="48" t="s">
        <v>69</v>
      </c>
      <c r="E20" s="72">
        <v>44.2</v>
      </c>
      <c r="F20" s="40"/>
      <c r="G20" s="40"/>
      <c r="H20" s="40"/>
      <c r="I20" s="40"/>
      <c r="J20" s="40"/>
      <c r="K20" s="41"/>
      <c r="L20" s="42"/>
      <c r="M20" s="40"/>
      <c r="N20" s="40"/>
      <c r="O20" s="40"/>
      <c r="P20" s="17"/>
    </row>
    <row r="21" spans="1:16" x14ac:dyDescent="0.25">
      <c r="A21" s="47"/>
      <c r="B21" s="48"/>
      <c r="C21" s="49"/>
      <c r="D21" s="72"/>
      <c r="E21" s="72"/>
      <c r="F21" s="67"/>
      <c r="G21" s="67"/>
      <c r="H21" s="67"/>
      <c r="I21" s="67"/>
      <c r="J21" s="67"/>
      <c r="K21" s="68"/>
      <c r="L21" s="69"/>
      <c r="M21" s="67"/>
      <c r="N21" s="67"/>
      <c r="O21" s="67"/>
      <c r="P21" s="39"/>
    </row>
    <row r="22" spans="1:16" x14ac:dyDescent="0.25">
      <c r="A22" s="47"/>
      <c r="B22" s="48"/>
      <c r="C22" s="70" t="s">
        <v>62</v>
      </c>
      <c r="D22" s="72"/>
      <c r="E22" s="72"/>
      <c r="F22" s="67"/>
      <c r="G22" s="67"/>
      <c r="H22" s="67"/>
      <c r="I22" s="67"/>
      <c r="J22" s="67"/>
      <c r="K22" s="68"/>
      <c r="L22" s="69"/>
      <c r="M22" s="67"/>
      <c r="N22" s="67"/>
      <c r="O22" s="67"/>
      <c r="P22" s="39"/>
    </row>
    <row r="23" spans="1:16" ht="30" x14ac:dyDescent="0.25">
      <c r="A23" s="47">
        <v>1</v>
      </c>
      <c r="B23" s="48"/>
      <c r="C23" s="49" t="s">
        <v>88</v>
      </c>
      <c r="D23" s="48" t="s">
        <v>69</v>
      </c>
      <c r="E23" s="72">
        <v>44.2</v>
      </c>
      <c r="F23" s="40"/>
      <c r="G23" s="40"/>
      <c r="H23" s="40"/>
      <c r="I23" s="40"/>
      <c r="J23" s="40"/>
      <c r="K23" s="41"/>
      <c r="L23" s="42"/>
      <c r="M23" s="40"/>
      <c r="N23" s="40"/>
      <c r="O23" s="40"/>
      <c r="P23" s="17"/>
    </row>
    <row r="24" spans="1:16" ht="23.25" customHeight="1" x14ac:dyDescent="0.25">
      <c r="A24" s="47"/>
      <c r="B24" s="48"/>
      <c r="C24" s="49" t="s">
        <v>87</v>
      </c>
      <c r="D24" s="48" t="s">
        <v>83</v>
      </c>
      <c r="E24" s="72">
        <f>E23*1.7*4</f>
        <v>300.56</v>
      </c>
      <c r="F24" s="40"/>
      <c r="G24" s="40"/>
      <c r="H24" s="40"/>
      <c r="I24" s="40"/>
      <c r="J24" s="40"/>
      <c r="K24" s="41"/>
      <c r="L24" s="42"/>
      <c r="M24" s="40"/>
      <c r="N24" s="40"/>
      <c r="O24" s="40"/>
      <c r="P24" s="17"/>
    </row>
    <row r="25" spans="1:16" ht="30" x14ac:dyDescent="0.25">
      <c r="A25" s="47">
        <v>2</v>
      </c>
      <c r="B25" s="48"/>
      <c r="C25" s="49" t="s">
        <v>92</v>
      </c>
      <c r="D25" s="48" t="s">
        <v>69</v>
      </c>
      <c r="E25" s="72">
        <v>44.2</v>
      </c>
      <c r="F25" s="40"/>
      <c r="G25" s="40"/>
      <c r="H25" s="40"/>
      <c r="I25" s="40"/>
      <c r="J25" s="40"/>
      <c r="K25" s="41"/>
      <c r="L25" s="42"/>
      <c r="M25" s="40"/>
      <c r="N25" s="40"/>
      <c r="O25" s="40"/>
      <c r="P25" s="17"/>
    </row>
    <row r="26" spans="1:16" ht="30" customHeight="1" x14ac:dyDescent="0.25">
      <c r="A26" s="47"/>
      <c r="B26" s="48"/>
      <c r="C26" s="49" t="s">
        <v>90</v>
      </c>
      <c r="D26" s="48" t="s">
        <v>69</v>
      </c>
      <c r="E26" s="72">
        <f>E25*1.1</f>
        <v>48.620000000000005</v>
      </c>
      <c r="F26" s="40"/>
      <c r="G26" s="40"/>
      <c r="H26" s="40"/>
      <c r="I26" s="40"/>
      <c r="J26" s="40"/>
      <c r="K26" s="41"/>
      <c r="L26" s="42"/>
      <c r="M26" s="40"/>
      <c r="N26" s="40"/>
      <c r="O26" s="40"/>
      <c r="P26" s="17"/>
    </row>
    <row r="27" spans="1:16" x14ac:dyDescent="0.25">
      <c r="A27" s="47"/>
      <c r="B27" s="48"/>
      <c r="C27" s="49" t="s">
        <v>76</v>
      </c>
      <c r="D27" s="48" t="s">
        <v>77</v>
      </c>
      <c r="E27" s="72">
        <f>E25*0.145</f>
        <v>6.4089999999999998</v>
      </c>
      <c r="F27" s="40"/>
      <c r="G27" s="40"/>
      <c r="H27" s="40"/>
      <c r="I27" s="40"/>
      <c r="J27" s="40"/>
      <c r="K27" s="41"/>
      <c r="L27" s="42"/>
      <c r="M27" s="40"/>
      <c r="N27" s="40"/>
      <c r="O27" s="40"/>
      <c r="P27" s="17"/>
    </row>
    <row r="28" spans="1:16" ht="18.75" customHeight="1" x14ac:dyDescent="0.25">
      <c r="A28" s="47"/>
      <c r="B28" s="48"/>
      <c r="C28" s="49" t="s">
        <v>78</v>
      </c>
      <c r="D28" s="48" t="s">
        <v>77</v>
      </c>
      <c r="E28" s="72">
        <f>E25*0.4</f>
        <v>17.680000000000003</v>
      </c>
      <c r="F28" s="40"/>
      <c r="G28" s="40"/>
      <c r="H28" s="40"/>
      <c r="I28" s="40"/>
      <c r="J28" s="40"/>
      <c r="K28" s="41"/>
      <c r="L28" s="42"/>
      <c r="M28" s="40"/>
      <c r="N28" s="40"/>
      <c r="O28" s="40"/>
      <c r="P28" s="17"/>
    </row>
    <row r="29" spans="1:16" ht="15" customHeight="1" x14ac:dyDescent="0.25">
      <c r="A29" s="47"/>
      <c r="B29" s="48"/>
      <c r="C29" s="49" t="s">
        <v>79</v>
      </c>
      <c r="D29" s="48" t="s">
        <v>80</v>
      </c>
      <c r="E29" s="72">
        <f>E26/2</f>
        <v>24.310000000000002</v>
      </c>
      <c r="F29" s="40"/>
      <c r="G29" s="40"/>
      <c r="H29" s="40"/>
      <c r="I29" s="40"/>
      <c r="J29" s="40"/>
      <c r="K29" s="41"/>
      <c r="L29" s="42"/>
      <c r="M29" s="40"/>
      <c r="N29" s="40"/>
      <c r="O29" s="40"/>
      <c r="P29" s="17"/>
    </row>
    <row r="30" spans="1:16" x14ac:dyDescent="0.25">
      <c r="A30" s="47">
        <v>3</v>
      </c>
      <c r="B30" s="48"/>
      <c r="C30" s="49" t="s">
        <v>86</v>
      </c>
      <c r="D30" s="48" t="s">
        <v>80</v>
      </c>
      <c r="E30" s="72">
        <v>34.56</v>
      </c>
      <c r="F30" s="40"/>
      <c r="G30" s="40"/>
      <c r="H30" s="40"/>
      <c r="I30" s="40"/>
      <c r="J30" s="40"/>
      <c r="K30" s="41"/>
      <c r="L30" s="42"/>
      <c r="M30" s="40"/>
      <c r="N30" s="40"/>
      <c r="O30" s="40"/>
      <c r="P30" s="17"/>
    </row>
    <row r="31" spans="1:16" x14ac:dyDescent="0.25">
      <c r="A31" s="47"/>
      <c r="B31" s="48"/>
      <c r="C31" s="49"/>
      <c r="D31" s="48"/>
      <c r="E31" s="72"/>
      <c r="F31" s="67"/>
      <c r="G31" s="67"/>
      <c r="H31" s="40"/>
      <c r="I31" s="40"/>
      <c r="J31" s="40"/>
      <c r="K31" s="41"/>
      <c r="L31" s="42"/>
      <c r="M31" s="40"/>
      <c r="N31" s="40"/>
      <c r="O31" s="40"/>
      <c r="P31" s="17"/>
    </row>
    <row r="32" spans="1:16" x14ac:dyDescent="0.25">
      <c r="A32" s="47"/>
      <c r="B32" s="48"/>
      <c r="C32" s="73" t="s">
        <v>106</v>
      </c>
      <c r="D32" s="48"/>
      <c r="E32" s="48"/>
      <c r="F32" s="67"/>
      <c r="G32" s="67"/>
      <c r="H32" s="67"/>
      <c r="I32" s="67"/>
      <c r="J32" s="67"/>
      <c r="K32" s="68"/>
      <c r="L32" s="69"/>
      <c r="M32" s="67"/>
      <c r="N32" s="67"/>
      <c r="O32" s="67"/>
      <c r="P32" s="39"/>
    </row>
    <row r="33" spans="1:16" x14ac:dyDescent="0.25">
      <c r="A33" s="47">
        <v>1</v>
      </c>
      <c r="B33" s="48"/>
      <c r="C33" s="49" t="s">
        <v>115</v>
      </c>
      <c r="D33" s="48" t="s">
        <v>69</v>
      </c>
      <c r="E33" s="72">
        <v>103.68</v>
      </c>
      <c r="F33" s="40"/>
      <c r="G33" s="40"/>
      <c r="H33" s="40"/>
      <c r="I33" s="40"/>
      <c r="J33" s="40"/>
      <c r="K33" s="41"/>
      <c r="L33" s="42"/>
      <c r="M33" s="40"/>
      <c r="N33" s="40"/>
      <c r="O33" s="40"/>
      <c r="P33" s="17"/>
    </row>
    <row r="34" spans="1:16" ht="45" x14ac:dyDescent="0.25">
      <c r="A34" s="47">
        <v>2</v>
      </c>
      <c r="B34" s="48"/>
      <c r="C34" s="49" t="s">
        <v>135</v>
      </c>
      <c r="D34" s="48" t="s">
        <v>69</v>
      </c>
      <c r="E34" s="72">
        <f>E33*0.15</f>
        <v>15.552</v>
      </c>
      <c r="F34" s="40"/>
      <c r="G34" s="40"/>
      <c r="H34" s="40"/>
      <c r="I34" s="40"/>
      <c r="J34" s="40"/>
      <c r="K34" s="41"/>
      <c r="L34" s="42"/>
      <c r="M34" s="40"/>
      <c r="N34" s="40"/>
      <c r="O34" s="40"/>
      <c r="P34" s="17"/>
    </row>
    <row r="35" spans="1:16" x14ac:dyDescent="0.25">
      <c r="A35" s="47"/>
      <c r="B35" s="48"/>
      <c r="C35" s="49" t="s">
        <v>96</v>
      </c>
      <c r="D35" s="48" t="s">
        <v>83</v>
      </c>
      <c r="E35" s="72">
        <f>E34*8.5</f>
        <v>132.19200000000001</v>
      </c>
      <c r="F35" s="40"/>
      <c r="G35" s="40"/>
      <c r="H35" s="40"/>
      <c r="I35" s="40"/>
      <c r="J35" s="40"/>
      <c r="K35" s="41"/>
      <c r="L35" s="42"/>
      <c r="M35" s="40"/>
      <c r="N35" s="40"/>
      <c r="O35" s="40"/>
      <c r="P35" s="17"/>
    </row>
    <row r="36" spans="1:16" x14ac:dyDescent="0.25">
      <c r="A36" s="47">
        <v>3</v>
      </c>
      <c r="B36" s="48"/>
      <c r="C36" s="49" t="s">
        <v>107</v>
      </c>
      <c r="D36" s="48" t="s">
        <v>69</v>
      </c>
      <c r="E36" s="72">
        <v>103.68</v>
      </c>
      <c r="F36" s="40"/>
      <c r="G36" s="40"/>
      <c r="H36" s="40"/>
      <c r="I36" s="40"/>
      <c r="J36" s="40"/>
      <c r="K36" s="41"/>
      <c r="L36" s="42"/>
      <c r="M36" s="40"/>
      <c r="N36" s="40"/>
      <c r="O36" s="40"/>
      <c r="P36" s="17"/>
    </row>
    <row r="37" spans="1:16" x14ac:dyDescent="0.25">
      <c r="A37" s="47"/>
      <c r="B37" s="48"/>
      <c r="C37" s="49" t="s">
        <v>76</v>
      </c>
      <c r="D37" s="48" t="s">
        <v>77</v>
      </c>
      <c r="E37" s="72">
        <f>0.2*E36</f>
        <v>20.736000000000004</v>
      </c>
      <c r="F37" s="40"/>
      <c r="G37" s="40"/>
      <c r="H37" s="40"/>
      <c r="I37" s="40"/>
      <c r="J37" s="40"/>
      <c r="K37" s="41"/>
      <c r="L37" s="42"/>
      <c r="M37" s="40"/>
      <c r="N37" s="40"/>
      <c r="O37" s="40"/>
      <c r="P37" s="17"/>
    </row>
    <row r="38" spans="1:16" x14ac:dyDescent="0.25">
      <c r="A38" s="47">
        <v>4</v>
      </c>
      <c r="B38" s="48"/>
      <c r="C38" s="49" t="s">
        <v>114</v>
      </c>
      <c r="D38" s="48" t="s">
        <v>69</v>
      </c>
      <c r="E38" s="72">
        <v>103.68</v>
      </c>
      <c r="F38" s="40"/>
      <c r="G38" s="40"/>
      <c r="H38" s="40"/>
      <c r="I38" s="40"/>
      <c r="J38" s="40"/>
      <c r="K38" s="41"/>
      <c r="L38" s="42"/>
      <c r="M38" s="40"/>
      <c r="N38" s="40"/>
      <c r="O38" s="40"/>
      <c r="P38" s="17"/>
    </row>
    <row r="39" spans="1:16" ht="17.25" customHeight="1" x14ac:dyDescent="0.25">
      <c r="A39" s="47"/>
      <c r="B39" s="48"/>
      <c r="C39" s="49" t="s">
        <v>95</v>
      </c>
      <c r="D39" s="48" t="s">
        <v>83</v>
      </c>
      <c r="E39" s="72">
        <f>1.05*E38</f>
        <v>108.86400000000002</v>
      </c>
      <c r="F39" s="40"/>
      <c r="G39" s="40"/>
      <c r="H39" s="40"/>
      <c r="I39" s="40"/>
      <c r="J39" s="40"/>
      <c r="K39" s="41"/>
      <c r="L39" s="42"/>
      <c r="M39" s="40"/>
      <c r="N39" s="40"/>
      <c r="O39" s="40"/>
      <c r="P39" s="17"/>
    </row>
    <row r="40" spans="1:16" x14ac:dyDescent="0.25">
      <c r="A40" s="47">
        <v>5</v>
      </c>
      <c r="B40" s="48"/>
      <c r="C40" s="49" t="s">
        <v>108</v>
      </c>
      <c r="D40" s="48" t="s">
        <v>69</v>
      </c>
      <c r="E40" s="72">
        <v>103.68</v>
      </c>
      <c r="F40" s="40"/>
      <c r="G40" s="40"/>
      <c r="H40" s="40"/>
      <c r="I40" s="40"/>
      <c r="J40" s="40"/>
      <c r="K40" s="41"/>
      <c r="L40" s="42"/>
      <c r="M40" s="40"/>
      <c r="N40" s="40"/>
      <c r="O40" s="40"/>
      <c r="P40" s="17"/>
    </row>
    <row r="41" spans="1:16" ht="14.25" customHeight="1" x14ac:dyDescent="0.25">
      <c r="A41" s="47"/>
      <c r="B41" s="48"/>
      <c r="C41" s="49" t="s">
        <v>98</v>
      </c>
      <c r="D41" s="48" t="s">
        <v>83</v>
      </c>
      <c r="E41" s="72">
        <f>E40*0.15</f>
        <v>15.552</v>
      </c>
      <c r="F41" s="40"/>
      <c r="G41" s="40"/>
      <c r="H41" s="40"/>
      <c r="I41" s="40"/>
      <c r="J41" s="40"/>
      <c r="K41" s="41"/>
      <c r="L41" s="42"/>
      <c r="M41" s="40"/>
      <c r="N41" s="40"/>
      <c r="O41" s="40"/>
      <c r="P41" s="17"/>
    </row>
    <row r="42" spans="1:16" x14ac:dyDescent="0.25">
      <c r="A42" s="47">
        <v>6</v>
      </c>
      <c r="B42" s="48"/>
      <c r="C42" s="49" t="s">
        <v>109</v>
      </c>
      <c r="D42" s="48" t="s">
        <v>69</v>
      </c>
      <c r="E42" s="72">
        <v>103.68</v>
      </c>
      <c r="F42" s="40"/>
      <c r="G42" s="40"/>
      <c r="H42" s="40"/>
      <c r="I42" s="40"/>
      <c r="J42" s="40"/>
      <c r="K42" s="41"/>
      <c r="L42" s="42"/>
      <c r="M42" s="40"/>
      <c r="N42" s="40"/>
      <c r="O42" s="40"/>
      <c r="P42" s="17"/>
    </row>
    <row r="43" spans="1:16" ht="20.25" customHeight="1" x14ac:dyDescent="0.25">
      <c r="A43" s="47"/>
      <c r="B43" s="48"/>
      <c r="C43" s="49" t="s">
        <v>100</v>
      </c>
      <c r="D43" s="48" t="s">
        <v>83</v>
      </c>
      <c r="E43" s="72">
        <f>E42*0.3</f>
        <v>31.103999999999999</v>
      </c>
      <c r="F43" s="40"/>
      <c r="G43" s="40"/>
      <c r="H43" s="40"/>
      <c r="I43" s="40"/>
      <c r="J43" s="40"/>
      <c r="K43" s="41"/>
      <c r="L43" s="42"/>
      <c r="M43" s="40"/>
      <c r="N43" s="40"/>
      <c r="O43" s="40"/>
      <c r="P43" s="17"/>
    </row>
    <row r="44" spans="1:16" x14ac:dyDescent="0.25">
      <c r="A44" s="47"/>
      <c r="B44" s="48"/>
      <c r="C44" s="70" t="s">
        <v>64</v>
      </c>
      <c r="D44" s="48"/>
      <c r="E44" s="72"/>
      <c r="F44" s="67"/>
      <c r="G44" s="67"/>
      <c r="H44" s="67"/>
      <c r="I44" s="67"/>
      <c r="J44" s="67"/>
      <c r="K44" s="68"/>
      <c r="L44" s="69"/>
      <c r="M44" s="67"/>
      <c r="N44" s="67"/>
      <c r="O44" s="67"/>
      <c r="P44" s="39"/>
    </row>
    <row r="45" spans="1:16" x14ac:dyDescent="0.25">
      <c r="A45" s="47">
        <v>1</v>
      </c>
      <c r="B45" s="48"/>
      <c r="C45" s="49" t="s">
        <v>101</v>
      </c>
      <c r="D45" s="48" t="s">
        <v>69</v>
      </c>
      <c r="E45" s="72">
        <v>44.2</v>
      </c>
      <c r="F45" s="40"/>
      <c r="G45" s="40"/>
      <c r="H45" s="40"/>
      <c r="I45" s="40"/>
      <c r="J45" s="40"/>
      <c r="K45" s="41"/>
      <c r="L45" s="42"/>
      <c r="M45" s="40"/>
      <c r="N45" s="40"/>
      <c r="O45" s="40"/>
      <c r="P45" s="17"/>
    </row>
    <row r="46" spans="1:16" ht="44.25" customHeight="1" x14ac:dyDescent="0.25">
      <c r="A46" s="47"/>
      <c r="B46" s="48"/>
      <c r="C46" s="49" t="s">
        <v>102</v>
      </c>
      <c r="D46" s="48" t="s">
        <v>69</v>
      </c>
      <c r="E46" s="72">
        <f>E45*1.05</f>
        <v>46.410000000000004</v>
      </c>
      <c r="F46" s="40"/>
      <c r="G46" s="40"/>
      <c r="H46" s="40"/>
      <c r="I46" s="40"/>
      <c r="J46" s="40"/>
      <c r="K46" s="41"/>
      <c r="L46" s="42"/>
      <c r="M46" s="40"/>
      <c r="N46" s="40"/>
      <c r="O46" s="40"/>
      <c r="P46" s="17"/>
    </row>
    <row r="47" spans="1:16" ht="42.75" customHeight="1" x14ac:dyDescent="0.25">
      <c r="A47" s="47"/>
      <c r="B47" s="48"/>
      <c r="C47" s="49" t="s">
        <v>105</v>
      </c>
      <c r="D47" s="48" t="s">
        <v>69</v>
      </c>
      <c r="E47" s="72">
        <f>E45*1.05</f>
        <v>46.410000000000004</v>
      </c>
      <c r="F47" s="40"/>
      <c r="G47" s="40"/>
      <c r="H47" s="40"/>
      <c r="I47" s="40"/>
      <c r="J47" s="40"/>
      <c r="K47" s="41"/>
      <c r="L47" s="42"/>
      <c r="M47" s="40"/>
      <c r="N47" s="40"/>
      <c r="O47" s="40"/>
      <c r="P47" s="17"/>
    </row>
    <row r="48" spans="1:16" ht="15.75" thickBot="1" x14ac:dyDescent="0.3">
      <c r="A48" s="47"/>
      <c r="B48" s="48"/>
      <c r="C48" s="49"/>
      <c r="D48" s="48"/>
      <c r="E48" s="48"/>
      <c r="F48" s="67"/>
      <c r="G48" s="67"/>
      <c r="H48" s="40"/>
      <c r="I48" s="40"/>
      <c r="J48" s="40"/>
      <c r="K48" s="41"/>
      <c r="L48" s="42"/>
      <c r="M48" s="40"/>
      <c r="N48" s="40"/>
      <c r="O48" s="40"/>
      <c r="P48" s="17"/>
    </row>
    <row r="49" spans="1:16" ht="15.75" thickBot="1" x14ac:dyDescent="0.3">
      <c r="A49" s="107" t="s">
        <v>53</v>
      </c>
      <c r="B49" s="108"/>
      <c r="C49" s="108"/>
      <c r="D49" s="108"/>
      <c r="E49" s="108"/>
      <c r="F49" s="108"/>
      <c r="G49" s="108"/>
      <c r="H49" s="108"/>
      <c r="I49" s="108"/>
      <c r="J49" s="108"/>
      <c r="K49" s="126"/>
      <c r="L49" s="34">
        <f>SUM(L18:L48)</f>
        <v>0</v>
      </c>
      <c r="M49" s="34">
        <f>SUM(M18:M48)</f>
        <v>0</v>
      </c>
      <c r="N49" s="34">
        <f>SUM(N18:N48)</f>
        <v>0</v>
      </c>
      <c r="O49" s="34">
        <f>SUM(O18:O48)</f>
        <v>0</v>
      </c>
      <c r="P49" s="35">
        <f>SUM(P18:P48)</f>
        <v>0</v>
      </c>
    </row>
    <row r="50" spans="1:16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45"/>
      <c r="P51" s="46"/>
    </row>
    <row r="52" spans="1:16" x14ac:dyDescent="0.25">
      <c r="A52" s="1"/>
      <c r="B52" s="2" t="s">
        <v>15</v>
      </c>
      <c r="C52" s="9" t="s">
        <v>56</v>
      </c>
      <c r="D52" s="9"/>
      <c r="E52" s="1"/>
      <c r="F52" s="1"/>
      <c r="G52" s="1"/>
      <c r="H52" s="1"/>
      <c r="I52" s="1"/>
      <c r="J52" s="2"/>
      <c r="K52" s="9"/>
      <c r="L52" s="1"/>
      <c r="M52" s="1"/>
      <c r="N52" s="1"/>
      <c r="O52" s="1"/>
      <c r="P52" s="1"/>
    </row>
    <row r="53" spans="1:16" x14ac:dyDescent="0.25">
      <c r="A53" s="1"/>
      <c r="B53" s="2"/>
      <c r="C53" s="60" t="s">
        <v>42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x14ac:dyDescent="0.25">
      <c r="A54" s="1"/>
      <c r="B54" s="2"/>
      <c r="C54" s="9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x14ac:dyDescent="0.25">
      <c r="A55" s="1"/>
      <c r="B55" s="2" t="s">
        <v>36</v>
      </c>
      <c r="C55" s="9">
        <v>0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</sheetData>
  <mergeCells count="10">
    <mergeCell ref="L16:P16"/>
    <mergeCell ref="A49:K49"/>
    <mergeCell ref="A2:P2"/>
    <mergeCell ref="B3:P3"/>
    <mergeCell ref="A16:A17"/>
    <mergeCell ref="B16:B17"/>
    <mergeCell ref="C16:C17"/>
    <mergeCell ref="D16:D17"/>
    <mergeCell ref="E16:E17"/>
    <mergeCell ref="F16:K16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P61"/>
  <sheetViews>
    <sheetView workbookViewId="0">
      <selection activeCell="P61" sqref="P61"/>
    </sheetView>
  </sheetViews>
  <sheetFormatPr defaultRowHeight="15" x14ac:dyDescent="0.25"/>
  <cols>
    <col min="3" max="3" width="35.7109375" customWidth="1"/>
  </cols>
  <sheetData>
    <row r="1" spans="1:16" ht="19.5" x14ac:dyDescent="0.25">
      <c r="A1" s="127" t="s">
        <v>44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</row>
    <row r="2" spans="1:16" ht="19.5" x14ac:dyDescent="0.25">
      <c r="A2" s="76"/>
      <c r="B2" s="135" t="s">
        <v>45</v>
      </c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</row>
    <row r="3" spans="1:16" ht="25.5" x14ac:dyDescent="0.35">
      <c r="A3" s="1"/>
      <c r="B3" s="1"/>
      <c r="C3" s="1"/>
      <c r="D3" s="1"/>
      <c r="E3" s="1"/>
      <c r="F3" s="1"/>
      <c r="G3" s="1"/>
      <c r="H3" s="1"/>
      <c r="I3" s="1"/>
      <c r="J3" s="56"/>
      <c r="K3" s="56"/>
      <c r="L3" s="56"/>
      <c r="M3" s="56"/>
      <c r="N3" s="56"/>
      <c r="O3" s="56"/>
      <c r="P3" s="56"/>
    </row>
    <row r="4" spans="1:16" x14ac:dyDescent="0.25">
      <c r="A4" s="1"/>
      <c r="B4" s="1"/>
      <c r="C4" s="2" t="s">
        <v>1</v>
      </c>
      <c r="D4" s="9" t="s">
        <v>59</v>
      </c>
      <c r="E4" s="1"/>
      <c r="F4" s="1"/>
      <c r="G4" s="1"/>
      <c r="H4" s="1"/>
      <c r="I4" s="1"/>
      <c r="J4" s="57"/>
      <c r="K4" s="57"/>
      <c r="L4" s="57"/>
      <c r="M4" s="57"/>
      <c r="N4" s="57"/>
      <c r="O4" s="57"/>
      <c r="P4" s="57"/>
    </row>
    <row r="5" spans="1:16" ht="25.5" x14ac:dyDescent="0.35">
      <c r="A5" s="1"/>
      <c r="B5" s="1"/>
      <c r="C5" s="2" t="s">
        <v>0</v>
      </c>
      <c r="D5" s="9" t="s">
        <v>58</v>
      </c>
      <c r="E5" s="1"/>
      <c r="F5" s="1"/>
      <c r="G5" s="1"/>
      <c r="H5" s="1"/>
      <c r="I5" s="1"/>
      <c r="J5" s="56"/>
      <c r="K5" s="56"/>
      <c r="L5" s="56"/>
      <c r="M5" s="56"/>
      <c r="N5" s="56"/>
      <c r="O5" s="56"/>
      <c r="P5" s="56"/>
    </row>
    <row r="6" spans="1:16" x14ac:dyDescent="0.25">
      <c r="A6" s="1"/>
      <c r="B6" s="1"/>
      <c r="C6" s="2" t="s">
        <v>3</v>
      </c>
      <c r="D6" s="9" t="s">
        <v>60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x14ac:dyDescent="0.25">
      <c r="A7" s="1"/>
      <c r="B7" s="1"/>
      <c r="C7" s="2" t="s">
        <v>54</v>
      </c>
      <c r="D7" s="9">
        <v>0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x14ac:dyDescent="0.25">
      <c r="A9" s="1"/>
      <c r="B9" s="1"/>
      <c r="C9" s="9" t="s">
        <v>57</v>
      </c>
      <c r="D9" s="1"/>
      <c r="E9" s="1"/>
      <c r="F9" s="1"/>
      <c r="G9" s="1"/>
      <c r="H9" s="1"/>
      <c r="I9" s="1"/>
      <c r="J9" s="1"/>
      <c r="K9" s="1"/>
      <c r="L9" s="1"/>
      <c r="M9" s="1"/>
      <c r="N9" s="2" t="s">
        <v>34</v>
      </c>
      <c r="O9" s="58"/>
      <c r="P9" s="1" t="s">
        <v>35</v>
      </c>
    </row>
    <row r="10" spans="1:16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1:16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16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</row>
    <row r="14" spans="1:16" ht="15.75" thickBot="1" x14ac:dyDescent="0.3"/>
    <row r="15" spans="1:16" x14ac:dyDescent="0.25">
      <c r="A15" s="128" t="s">
        <v>23</v>
      </c>
      <c r="B15" s="130" t="s">
        <v>24</v>
      </c>
      <c r="C15" s="130" t="s">
        <v>46</v>
      </c>
      <c r="D15" s="132" t="s">
        <v>25</v>
      </c>
      <c r="E15" s="132" t="s">
        <v>26</v>
      </c>
      <c r="F15" s="130" t="s">
        <v>27</v>
      </c>
      <c r="G15" s="130"/>
      <c r="H15" s="130"/>
      <c r="I15" s="130"/>
      <c r="J15" s="130"/>
      <c r="K15" s="130"/>
      <c r="L15" s="130" t="s">
        <v>28</v>
      </c>
      <c r="M15" s="130"/>
      <c r="N15" s="130"/>
      <c r="O15" s="130"/>
      <c r="P15" s="134"/>
    </row>
    <row r="16" spans="1:16" ht="72" x14ac:dyDescent="0.25">
      <c r="A16" s="129"/>
      <c r="B16" s="131"/>
      <c r="C16" s="131"/>
      <c r="D16" s="133"/>
      <c r="E16" s="133"/>
      <c r="F16" s="75" t="s">
        <v>51</v>
      </c>
      <c r="G16" s="75" t="s">
        <v>32</v>
      </c>
      <c r="H16" s="75" t="s">
        <v>39</v>
      </c>
      <c r="I16" s="75" t="s">
        <v>47</v>
      </c>
      <c r="J16" s="75" t="s">
        <v>41</v>
      </c>
      <c r="K16" s="75" t="s">
        <v>48</v>
      </c>
      <c r="L16" s="75" t="s">
        <v>49</v>
      </c>
      <c r="M16" s="75" t="s">
        <v>39</v>
      </c>
      <c r="N16" s="75" t="s">
        <v>47</v>
      </c>
      <c r="O16" s="75" t="s">
        <v>41</v>
      </c>
      <c r="P16" s="66" t="s">
        <v>50</v>
      </c>
    </row>
    <row r="17" spans="1:16" x14ac:dyDescent="0.25">
      <c r="A17" s="47"/>
      <c r="B17" s="48"/>
      <c r="C17" s="49"/>
      <c r="D17" s="48"/>
      <c r="E17" s="48"/>
      <c r="F17" s="67"/>
      <c r="G17" s="67"/>
      <c r="H17" s="67"/>
      <c r="I17" s="67"/>
      <c r="J17" s="67"/>
      <c r="K17" s="68"/>
      <c r="L17" s="69"/>
      <c r="M17" s="67"/>
      <c r="N17" s="67"/>
      <c r="O17" s="67"/>
      <c r="P17" s="39"/>
    </row>
    <row r="18" spans="1:16" x14ac:dyDescent="0.25">
      <c r="A18" s="47"/>
      <c r="B18" s="48"/>
      <c r="C18" s="70" t="s">
        <v>61</v>
      </c>
      <c r="D18" s="48"/>
      <c r="E18" s="48"/>
      <c r="F18" s="67"/>
      <c r="G18" s="67"/>
      <c r="H18" s="67"/>
      <c r="I18" s="67"/>
      <c r="J18" s="67"/>
      <c r="K18" s="68"/>
      <c r="L18" s="69"/>
      <c r="M18" s="67"/>
      <c r="N18" s="67"/>
      <c r="O18" s="67"/>
      <c r="P18" s="39"/>
    </row>
    <row r="19" spans="1:16" ht="30" x14ac:dyDescent="0.25">
      <c r="A19" s="47">
        <v>1</v>
      </c>
      <c r="B19" s="48"/>
      <c r="C19" s="49" t="s">
        <v>93</v>
      </c>
      <c r="D19" s="48" t="s">
        <v>69</v>
      </c>
      <c r="E19" s="72">
        <v>3.7</v>
      </c>
      <c r="F19" s="40"/>
      <c r="G19" s="40"/>
      <c r="H19" s="40"/>
      <c r="I19" s="40"/>
      <c r="J19" s="40"/>
      <c r="K19" s="41"/>
      <c r="L19" s="42"/>
      <c r="M19" s="40"/>
      <c r="N19" s="40"/>
      <c r="O19" s="40"/>
      <c r="P19" s="17"/>
    </row>
    <row r="20" spans="1:16" x14ac:dyDescent="0.25">
      <c r="A20" s="47"/>
      <c r="B20" s="48"/>
      <c r="C20" s="49"/>
      <c r="D20" s="72"/>
      <c r="E20" s="72"/>
      <c r="F20" s="67"/>
      <c r="G20" s="67"/>
      <c r="H20" s="67"/>
      <c r="I20" s="67"/>
      <c r="J20" s="67"/>
      <c r="K20" s="68"/>
      <c r="L20" s="69"/>
      <c r="M20" s="67"/>
      <c r="N20" s="67"/>
      <c r="O20" s="67"/>
      <c r="P20" s="39"/>
    </row>
    <row r="21" spans="1:16" x14ac:dyDescent="0.25">
      <c r="A21" s="47"/>
      <c r="B21" s="48"/>
      <c r="C21" s="70" t="s">
        <v>62</v>
      </c>
      <c r="D21" s="72"/>
      <c r="E21" s="72"/>
      <c r="F21" s="67"/>
      <c r="G21" s="67"/>
      <c r="H21" s="67"/>
      <c r="I21" s="67"/>
      <c r="J21" s="67"/>
      <c r="K21" s="68"/>
      <c r="L21" s="69"/>
      <c r="M21" s="67"/>
      <c r="N21" s="67"/>
      <c r="O21" s="67"/>
      <c r="P21" s="39"/>
    </row>
    <row r="22" spans="1:16" ht="30" x14ac:dyDescent="0.25">
      <c r="A22" s="47">
        <v>1</v>
      </c>
      <c r="B22" s="48"/>
      <c r="C22" s="49" t="s">
        <v>88</v>
      </c>
      <c r="D22" s="48" t="s">
        <v>69</v>
      </c>
      <c r="E22" s="72">
        <v>3.7</v>
      </c>
      <c r="F22" s="40"/>
      <c r="G22" s="40"/>
      <c r="H22" s="40"/>
      <c r="I22" s="40"/>
      <c r="J22" s="40"/>
      <c r="K22" s="41"/>
      <c r="L22" s="42"/>
      <c r="M22" s="40"/>
      <c r="N22" s="40"/>
      <c r="O22" s="40"/>
      <c r="P22" s="17"/>
    </row>
    <row r="23" spans="1:16" ht="18" customHeight="1" x14ac:dyDescent="0.25">
      <c r="A23" s="47"/>
      <c r="B23" s="48"/>
      <c r="C23" s="49" t="s">
        <v>87</v>
      </c>
      <c r="D23" s="48" t="s">
        <v>83</v>
      </c>
      <c r="E23" s="72">
        <f>E22*1.7*4</f>
        <v>25.16</v>
      </c>
      <c r="F23" s="40"/>
      <c r="G23" s="40"/>
      <c r="H23" s="40"/>
      <c r="I23" s="40"/>
      <c r="J23" s="40"/>
      <c r="K23" s="41"/>
      <c r="L23" s="42"/>
      <c r="M23" s="40"/>
      <c r="N23" s="40"/>
      <c r="O23" s="40"/>
      <c r="P23" s="17"/>
    </row>
    <row r="24" spans="1:16" ht="30" x14ac:dyDescent="0.25">
      <c r="A24" s="47">
        <v>2</v>
      </c>
      <c r="B24" s="48"/>
      <c r="C24" s="49" t="s">
        <v>92</v>
      </c>
      <c r="D24" s="48" t="s">
        <v>69</v>
      </c>
      <c r="E24" s="72">
        <v>3.7</v>
      </c>
      <c r="F24" s="40"/>
      <c r="G24" s="40"/>
      <c r="H24" s="40"/>
      <c r="I24" s="40"/>
      <c r="J24" s="40"/>
      <c r="K24" s="41"/>
      <c r="L24" s="42"/>
      <c r="M24" s="40"/>
      <c r="N24" s="40"/>
      <c r="O24" s="40"/>
      <c r="P24" s="17"/>
    </row>
    <row r="25" spans="1:16" ht="30.75" customHeight="1" x14ac:dyDescent="0.25">
      <c r="A25" s="47"/>
      <c r="B25" s="48"/>
      <c r="C25" s="49" t="s">
        <v>90</v>
      </c>
      <c r="D25" s="48" t="s">
        <v>69</v>
      </c>
      <c r="E25" s="72">
        <f>E24*1.1</f>
        <v>4.07</v>
      </c>
      <c r="F25" s="40"/>
      <c r="G25" s="40"/>
      <c r="H25" s="40"/>
      <c r="I25" s="40"/>
      <c r="J25" s="40"/>
      <c r="K25" s="41"/>
      <c r="L25" s="42"/>
      <c r="M25" s="40"/>
      <c r="N25" s="40"/>
      <c r="O25" s="40"/>
      <c r="P25" s="17"/>
    </row>
    <row r="26" spans="1:16" x14ac:dyDescent="0.25">
      <c r="A26" s="47"/>
      <c r="B26" s="48"/>
      <c r="C26" s="49" t="s">
        <v>76</v>
      </c>
      <c r="D26" s="48" t="s">
        <v>77</v>
      </c>
      <c r="E26" s="72">
        <f>E24*0.145</f>
        <v>0.53649999999999998</v>
      </c>
      <c r="F26" s="40"/>
      <c r="G26" s="40"/>
      <c r="H26" s="40"/>
      <c r="I26" s="40"/>
      <c r="J26" s="40"/>
      <c r="K26" s="41"/>
      <c r="L26" s="42"/>
      <c r="M26" s="40"/>
      <c r="N26" s="40"/>
      <c r="O26" s="40"/>
      <c r="P26" s="17"/>
    </row>
    <row r="27" spans="1:16" ht="22.5" customHeight="1" x14ac:dyDescent="0.25">
      <c r="A27" s="47"/>
      <c r="B27" s="48"/>
      <c r="C27" s="49" t="s">
        <v>78</v>
      </c>
      <c r="D27" s="48" t="s">
        <v>77</v>
      </c>
      <c r="E27" s="72">
        <f>E24*0.4</f>
        <v>1.4800000000000002</v>
      </c>
      <c r="F27" s="40"/>
      <c r="G27" s="40"/>
      <c r="H27" s="40"/>
      <c r="I27" s="40"/>
      <c r="J27" s="40"/>
      <c r="K27" s="41"/>
      <c r="L27" s="42"/>
      <c r="M27" s="40"/>
      <c r="N27" s="40"/>
      <c r="O27" s="40"/>
      <c r="P27" s="17"/>
    </row>
    <row r="28" spans="1:16" ht="23.25" customHeight="1" x14ac:dyDescent="0.25">
      <c r="A28" s="47"/>
      <c r="B28" s="48"/>
      <c r="C28" s="49" t="s">
        <v>79</v>
      </c>
      <c r="D28" s="48" t="s">
        <v>80</v>
      </c>
      <c r="E28" s="72">
        <f>E25/2</f>
        <v>2.0350000000000001</v>
      </c>
      <c r="F28" s="40"/>
      <c r="G28" s="40"/>
      <c r="H28" s="40"/>
      <c r="I28" s="40"/>
      <c r="J28" s="40"/>
      <c r="K28" s="41"/>
      <c r="L28" s="42"/>
      <c r="M28" s="40"/>
      <c r="N28" s="40"/>
      <c r="O28" s="40"/>
      <c r="P28" s="17"/>
    </row>
    <row r="29" spans="1:16" x14ac:dyDescent="0.25">
      <c r="A29" s="47">
        <v>3</v>
      </c>
      <c r="B29" s="48"/>
      <c r="C29" s="49" t="s">
        <v>86</v>
      </c>
      <c r="D29" s="48" t="s">
        <v>80</v>
      </c>
      <c r="E29" s="72">
        <v>7.76</v>
      </c>
      <c r="F29" s="40"/>
      <c r="G29" s="40"/>
      <c r="H29" s="40"/>
      <c r="I29" s="40"/>
      <c r="J29" s="40"/>
      <c r="K29" s="41"/>
      <c r="L29" s="42"/>
      <c r="M29" s="40"/>
      <c r="N29" s="40"/>
      <c r="O29" s="40"/>
      <c r="P29" s="17"/>
    </row>
    <row r="30" spans="1:16" x14ac:dyDescent="0.25">
      <c r="A30" s="47"/>
      <c r="B30" s="48"/>
      <c r="C30" s="49"/>
      <c r="D30" s="48"/>
      <c r="E30" s="72"/>
      <c r="F30" s="67"/>
      <c r="G30" s="67"/>
      <c r="H30" s="40"/>
      <c r="I30" s="40"/>
      <c r="J30" s="40"/>
      <c r="K30" s="41"/>
      <c r="L30" s="42"/>
      <c r="M30" s="40"/>
      <c r="N30" s="40"/>
      <c r="O30" s="40"/>
      <c r="P30" s="17"/>
    </row>
    <row r="31" spans="1:16" x14ac:dyDescent="0.25">
      <c r="A31" s="47"/>
      <c r="B31" s="48"/>
      <c r="C31" s="73" t="s">
        <v>106</v>
      </c>
      <c r="D31" s="48"/>
      <c r="E31" s="48"/>
      <c r="F31" s="67"/>
      <c r="G31" s="67"/>
      <c r="H31" s="67"/>
      <c r="I31" s="67"/>
      <c r="J31" s="67"/>
      <c r="K31" s="68"/>
      <c r="L31" s="69"/>
      <c r="M31" s="67"/>
      <c r="N31" s="67"/>
      <c r="O31" s="67"/>
      <c r="P31" s="39"/>
    </row>
    <row r="32" spans="1:16" x14ac:dyDescent="0.25">
      <c r="A32" s="47">
        <v>1</v>
      </c>
      <c r="B32" s="48"/>
      <c r="C32" s="49" t="s">
        <v>115</v>
      </c>
      <c r="D32" s="48" t="s">
        <v>69</v>
      </c>
      <c r="E32" s="72">
        <f>6.98+16.3</f>
        <v>23.28</v>
      </c>
      <c r="F32" s="40"/>
      <c r="G32" s="40"/>
      <c r="H32" s="40"/>
      <c r="I32" s="40"/>
      <c r="J32" s="40"/>
      <c r="K32" s="41"/>
      <c r="L32" s="42"/>
      <c r="M32" s="40"/>
      <c r="N32" s="40"/>
      <c r="O32" s="40"/>
      <c r="P32" s="17"/>
    </row>
    <row r="33" spans="1:16" ht="45" x14ac:dyDescent="0.25">
      <c r="A33" s="47">
        <v>2</v>
      </c>
      <c r="B33" s="48"/>
      <c r="C33" s="49" t="s">
        <v>135</v>
      </c>
      <c r="D33" s="48" t="s">
        <v>69</v>
      </c>
      <c r="E33" s="72">
        <f>E32*0.15</f>
        <v>3.492</v>
      </c>
      <c r="F33" s="40"/>
      <c r="G33" s="40"/>
      <c r="H33" s="40"/>
      <c r="I33" s="40"/>
      <c r="J33" s="40"/>
      <c r="K33" s="41"/>
      <c r="L33" s="42"/>
      <c r="M33" s="40"/>
      <c r="N33" s="40"/>
      <c r="O33" s="40"/>
      <c r="P33" s="17"/>
    </row>
    <row r="34" spans="1:16" ht="21.75" customHeight="1" x14ac:dyDescent="0.25">
      <c r="A34" s="47"/>
      <c r="B34" s="48"/>
      <c r="C34" s="49" t="s">
        <v>96</v>
      </c>
      <c r="D34" s="48" t="s">
        <v>83</v>
      </c>
      <c r="E34" s="72">
        <f>E33*8.5</f>
        <v>29.681999999999999</v>
      </c>
      <c r="F34" s="40"/>
      <c r="G34" s="40"/>
      <c r="H34" s="40"/>
      <c r="I34" s="40"/>
      <c r="J34" s="40"/>
      <c r="K34" s="41"/>
      <c r="L34" s="42"/>
      <c r="M34" s="40"/>
      <c r="N34" s="40"/>
      <c r="O34" s="40"/>
      <c r="P34" s="17"/>
    </row>
    <row r="35" spans="1:16" x14ac:dyDescent="0.25">
      <c r="A35" s="47">
        <v>3</v>
      </c>
      <c r="B35" s="48"/>
      <c r="C35" s="49" t="s">
        <v>107</v>
      </c>
      <c r="D35" s="48" t="s">
        <v>69</v>
      </c>
      <c r="E35" s="72">
        <v>70.59</v>
      </c>
      <c r="F35" s="40"/>
      <c r="G35" s="40"/>
      <c r="H35" s="40"/>
      <c r="I35" s="40"/>
      <c r="J35" s="40"/>
      <c r="K35" s="41"/>
      <c r="L35" s="42"/>
      <c r="M35" s="40"/>
      <c r="N35" s="40"/>
      <c r="O35" s="40"/>
      <c r="P35" s="17"/>
    </row>
    <row r="36" spans="1:16" x14ac:dyDescent="0.25">
      <c r="A36" s="47"/>
      <c r="B36" s="48"/>
      <c r="C36" s="49" t="s">
        <v>76</v>
      </c>
      <c r="D36" s="48" t="s">
        <v>77</v>
      </c>
      <c r="E36" s="72">
        <f>0.2*E35</f>
        <v>14.118000000000002</v>
      </c>
      <c r="F36" s="40"/>
      <c r="G36" s="40"/>
      <c r="H36" s="40"/>
      <c r="I36" s="40"/>
      <c r="J36" s="40"/>
      <c r="K36" s="41"/>
      <c r="L36" s="42"/>
      <c r="M36" s="40"/>
      <c r="N36" s="40"/>
      <c r="O36" s="40"/>
      <c r="P36" s="17"/>
    </row>
    <row r="37" spans="1:16" x14ac:dyDescent="0.25">
      <c r="A37" s="47">
        <v>4</v>
      </c>
      <c r="B37" s="48"/>
      <c r="C37" s="49" t="s">
        <v>114</v>
      </c>
      <c r="D37" s="48" t="s">
        <v>69</v>
      </c>
      <c r="E37" s="72">
        <v>6.98</v>
      </c>
      <c r="F37" s="40"/>
      <c r="G37" s="40"/>
      <c r="H37" s="40"/>
      <c r="I37" s="40"/>
      <c r="J37" s="40"/>
      <c r="K37" s="41"/>
      <c r="L37" s="42"/>
      <c r="M37" s="40"/>
      <c r="N37" s="40"/>
      <c r="O37" s="40"/>
      <c r="P37" s="17"/>
    </row>
    <row r="38" spans="1:16" ht="18.75" customHeight="1" x14ac:dyDescent="0.25">
      <c r="A38" s="47"/>
      <c r="B38" s="48"/>
      <c r="C38" s="49" t="s">
        <v>95</v>
      </c>
      <c r="D38" s="48" t="s">
        <v>83</v>
      </c>
      <c r="E38" s="72">
        <f>1.05*E37</f>
        <v>7.3290000000000006</v>
      </c>
      <c r="F38" s="40"/>
      <c r="G38" s="40"/>
      <c r="H38" s="40"/>
      <c r="I38" s="40"/>
      <c r="J38" s="40"/>
      <c r="K38" s="41"/>
      <c r="L38" s="42"/>
      <c r="M38" s="40"/>
      <c r="N38" s="40"/>
      <c r="O38" s="40"/>
      <c r="P38" s="17"/>
    </row>
    <row r="39" spans="1:16" x14ac:dyDescent="0.25">
      <c r="A39" s="47">
        <v>5</v>
      </c>
      <c r="B39" s="48"/>
      <c r="C39" s="49" t="s">
        <v>108</v>
      </c>
      <c r="D39" s="48" t="s">
        <v>69</v>
      </c>
      <c r="E39" s="72">
        <v>6.98</v>
      </c>
      <c r="F39" s="40"/>
      <c r="G39" s="40"/>
      <c r="H39" s="40"/>
      <c r="I39" s="40"/>
      <c r="J39" s="40"/>
      <c r="K39" s="41"/>
      <c r="L39" s="42"/>
      <c r="M39" s="40"/>
      <c r="N39" s="40"/>
      <c r="O39" s="40"/>
      <c r="P39" s="17"/>
    </row>
    <row r="40" spans="1:16" ht="18" customHeight="1" x14ac:dyDescent="0.25">
      <c r="A40" s="47"/>
      <c r="B40" s="48"/>
      <c r="C40" s="49" t="s">
        <v>98</v>
      </c>
      <c r="D40" s="48" t="s">
        <v>83</v>
      </c>
      <c r="E40" s="72">
        <f>E39*0.15</f>
        <v>1.0469999999999999</v>
      </c>
      <c r="F40" s="40"/>
      <c r="G40" s="40"/>
      <c r="H40" s="40"/>
      <c r="I40" s="40"/>
      <c r="J40" s="40"/>
      <c r="K40" s="41"/>
      <c r="L40" s="42"/>
      <c r="M40" s="40"/>
      <c r="N40" s="40"/>
      <c r="O40" s="40"/>
      <c r="P40" s="17"/>
    </row>
    <row r="41" spans="1:16" x14ac:dyDescent="0.25">
      <c r="A41" s="47">
        <v>6</v>
      </c>
      <c r="B41" s="48"/>
      <c r="C41" s="49" t="s">
        <v>109</v>
      </c>
      <c r="D41" s="48" t="s">
        <v>69</v>
      </c>
      <c r="E41" s="72">
        <v>6.98</v>
      </c>
      <c r="F41" s="40"/>
      <c r="G41" s="40"/>
      <c r="H41" s="40"/>
      <c r="I41" s="40"/>
      <c r="J41" s="40"/>
      <c r="K41" s="41"/>
      <c r="L41" s="42"/>
      <c r="M41" s="40"/>
      <c r="N41" s="40"/>
      <c r="O41" s="40"/>
      <c r="P41" s="17"/>
    </row>
    <row r="42" spans="1:16" ht="15" customHeight="1" x14ac:dyDescent="0.25">
      <c r="A42" s="47"/>
      <c r="B42" s="48"/>
      <c r="C42" s="49" t="s">
        <v>100</v>
      </c>
      <c r="D42" s="48" t="s">
        <v>83</v>
      </c>
      <c r="E42" s="72">
        <f>E41*0.3</f>
        <v>2.0939999999999999</v>
      </c>
      <c r="F42" s="40"/>
      <c r="G42" s="40"/>
      <c r="H42" s="40"/>
      <c r="I42" s="40"/>
      <c r="J42" s="40"/>
      <c r="K42" s="41"/>
      <c r="L42" s="42"/>
      <c r="M42" s="40"/>
      <c r="N42" s="40"/>
      <c r="O42" s="40"/>
      <c r="P42" s="17"/>
    </row>
    <row r="43" spans="1:16" x14ac:dyDescent="0.25">
      <c r="A43" s="47">
        <v>7</v>
      </c>
      <c r="B43" s="48"/>
      <c r="C43" s="49" t="s">
        <v>89</v>
      </c>
      <c r="D43" s="48" t="s">
        <v>69</v>
      </c>
      <c r="E43" s="72">
        <v>16.3</v>
      </c>
      <c r="F43" s="40"/>
      <c r="G43" s="40"/>
      <c r="H43" s="40"/>
      <c r="I43" s="40"/>
      <c r="J43" s="40"/>
      <c r="K43" s="41"/>
      <c r="L43" s="42"/>
      <c r="M43" s="40"/>
      <c r="N43" s="40"/>
      <c r="O43" s="40"/>
      <c r="P43" s="17"/>
    </row>
    <row r="44" spans="1:16" ht="28.5" customHeight="1" x14ac:dyDescent="0.25">
      <c r="A44" s="47"/>
      <c r="B44" s="48"/>
      <c r="C44" s="49" t="s">
        <v>110</v>
      </c>
      <c r="D44" s="48" t="s">
        <v>69</v>
      </c>
      <c r="E44" s="72">
        <f>E43*1.09</f>
        <v>17.767000000000003</v>
      </c>
      <c r="F44" s="40"/>
      <c r="G44" s="40"/>
      <c r="H44" s="40"/>
      <c r="I44" s="40"/>
      <c r="J44" s="40"/>
      <c r="K44" s="41"/>
      <c r="L44" s="42"/>
      <c r="M44" s="40"/>
      <c r="N44" s="40"/>
      <c r="O44" s="40"/>
      <c r="P44" s="17"/>
    </row>
    <row r="45" spans="1:16" x14ac:dyDescent="0.25">
      <c r="A45" s="47">
        <v>8</v>
      </c>
      <c r="B45" s="48"/>
      <c r="C45" s="49" t="s">
        <v>111</v>
      </c>
      <c r="D45" s="48" t="s">
        <v>69</v>
      </c>
      <c r="E45" s="72">
        <v>16.8</v>
      </c>
      <c r="F45" s="40"/>
      <c r="G45" s="40"/>
      <c r="H45" s="40"/>
      <c r="I45" s="40"/>
      <c r="J45" s="40"/>
      <c r="K45" s="41"/>
      <c r="L45" s="42"/>
      <c r="M45" s="40"/>
      <c r="N45" s="40"/>
      <c r="O45" s="40"/>
      <c r="P45" s="17"/>
    </row>
    <row r="46" spans="1:16" ht="34.5" customHeight="1" x14ac:dyDescent="0.25">
      <c r="A46" s="47"/>
      <c r="B46" s="48"/>
      <c r="C46" s="49" t="s">
        <v>113</v>
      </c>
      <c r="D46" s="48" t="s">
        <v>69</v>
      </c>
      <c r="E46" s="72">
        <f>E45*1.05</f>
        <v>17.64</v>
      </c>
      <c r="F46" s="40"/>
      <c r="G46" s="40"/>
      <c r="H46" s="40"/>
      <c r="I46" s="40"/>
      <c r="J46" s="40"/>
      <c r="K46" s="41"/>
      <c r="L46" s="42"/>
      <c r="M46" s="40"/>
      <c r="N46" s="40"/>
      <c r="O46" s="40"/>
      <c r="P46" s="17"/>
    </row>
    <row r="47" spans="1:16" ht="12.75" customHeight="1" x14ac:dyDescent="0.25">
      <c r="A47" s="47"/>
      <c r="B47" s="48"/>
      <c r="C47" s="49" t="s">
        <v>82</v>
      </c>
      <c r="D47" s="48" t="s">
        <v>83</v>
      </c>
      <c r="E47" s="72">
        <f>3.5*E45</f>
        <v>58.800000000000004</v>
      </c>
      <c r="F47" s="40"/>
      <c r="G47" s="40"/>
      <c r="H47" s="40"/>
      <c r="I47" s="40"/>
      <c r="J47" s="40"/>
      <c r="K47" s="41"/>
      <c r="L47" s="42"/>
      <c r="M47" s="40"/>
      <c r="N47" s="40"/>
      <c r="O47" s="40"/>
      <c r="P47" s="17"/>
    </row>
    <row r="48" spans="1:16" ht="18" customHeight="1" x14ac:dyDescent="0.25">
      <c r="A48" s="47"/>
      <c r="B48" s="48"/>
      <c r="C48" s="49" t="s">
        <v>84</v>
      </c>
      <c r="D48" s="48" t="s">
        <v>83</v>
      </c>
      <c r="E48" s="72">
        <f>0.4*E45</f>
        <v>6.7200000000000006</v>
      </c>
      <c r="F48" s="40"/>
      <c r="G48" s="40"/>
      <c r="H48" s="40"/>
      <c r="I48" s="40"/>
      <c r="J48" s="40"/>
      <c r="K48" s="41"/>
      <c r="L48" s="42"/>
      <c r="M48" s="40"/>
      <c r="N48" s="40"/>
      <c r="O48" s="40"/>
      <c r="P48" s="17"/>
    </row>
    <row r="49" spans="1:16" x14ac:dyDescent="0.25">
      <c r="A49" s="47"/>
      <c r="B49" s="48"/>
      <c r="C49" s="49"/>
      <c r="D49" s="48"/>
      <c r="E49" s="72"/>
      <c r="F49" s="40"/>
      <c r="G49" s="40"/>
      <c r="H49" s="40"/>
      <c r="I49" s="40"/>
      <c r="J49" s="40"/>
      <c r="K49" s="41"/>
      <c r="L49" s="42"/>
      <c r="M49" s="40"/>
      <c r="N49" s="40"/>
      <c r="O49" s="40"/>
      <c r="P49" s="17"/>
    </row>
    <row r="50" spans="1:16" x14ac:dyDescent="0.25">
      <c r="A50" s="47"/>
      <c r="B50" s="48"/>
      <c r="C50" s="70" t="s">
        <v>64</v>
      </c>
      <c r="D50" s="48"/>
      <c r="E50" s="72"/>
      <c r="F50" s="67"/>
      <c r="G50" s="67"/>
      <c r="H50" s="67"/>
      <c r="I50" s="67"/>
      <c r="J50" s="67"/>
      <c r="K50" s="68"/>
      <c r="L50" s="69"/>
      <c r="M50" s="67"/>
      <c r="N50" s="67"/>
      <c r="O50" s="67"/>
      <c r="P50" s="39"/>
    </row>
    <row r="51" spans="1:16" x14ac:dyDescent="0.25">
      <c r="A51" s="47">
        <v>1</v>
      </c>
      <c r="B51" s="48"/>
      <c r="C51" s="49" t="s">
        <v>101</v>
      </c>
      <c r="D51" s="48" t="s">
        <v>69</v>
      </c>
      <c r="E51" s="72">
        <v>3.7</v>
      </c>
      <c r="F51" s="40"/>
      <c r="G51" s="40"/>
      <c r="H51" s="40"/>
      <c r="I51" s="40"/>
      <c r="J51" s="40"/>
      <c r="K51" s="41"/>
      <c r="L51" s="42"/>
      <c r="M51" s="40"/>
      <c r="N51" s="40"/>
      <c r="O51" s="40"/>
      <c r="P51" s="17"/>
    </row>
    <row r="52" spans="1:16" ht="44.25" customHeight="1" x14ac:dyDescent="0.25">
      <c r="A52" s="47"/>
      <c r="B52" s="48"/>
      <c r="C52" s="49" t="s">
        <v>102</v>
      </c>
      <c r="D52" s="48" t="s">
        <v>69</v>
      </c>
      <c r="E52" s="72">
        <f>E51*1.05</f>
        <v>3.8850000000000002</v>
      </c>
      <c r="F52" s="40"/>
      <c r="G52" s="40"/>
      <c r="H52" s="40"/>
      <c r="I52" s="40"/>
      <c r="J52" s="40"/>
      <c r="K52" s="41"/>
      <c r="L52" s="42"/>
      <c r="M52" s="40"/>
      <c r="N52" s="40"/>
      <c r="O52" s="40"/>
      <c r="P52" s="17"/>
    </row>
    <row r="53" spans="1:16" ht="40.5" customHeight="1" x14ac:dyDescent="0.25">
      <c r="A53" s="47"/>
      <c r="B53" s="48"/>
      <c r="C53" s="49" t="s">
        <v>105</v>
      </c>
      <c r="D53" s="48" t="s">
        <v>69</v>
      </c>
      <c r="E53" s="72">
        <f>E51*1.05</f>
        <v>3.8850000000000002</v>
      </c>
      <c r="F53" s="40"/>
      <c r="G53" s="40"/>
      <c r="H53" s="40"/>
      <c r="I53" s="40"/>
      <c r="J53" s="40"/>
      <c r="K53" s="41"/>
      <c r="L53" s="42"/>
      <c r="M53" s="40"/>
      <c r="N53" s="40"/>
      <c r="O53" s="40"/>
      <c r="P53" s="17"/>
    </row>
    <row r="54" spans="1:16" ht="15.75" thickBot="1" x14ac:dyDescent="0.3">
      <c r="A54" s="47"/>
      <c r="B54" s="48"/>
      <c r="C54" s="49"/>
      <c r="D54" s="48"/>
      <c r="E54" s="48"/>
      <c r="F54" s="67"/>
      <c r="G54" s="67"/>
      <c r="H54" s="40"/>
      <c r="I54" s="40"/>
      <c r="J54" s="40"/>
      <c r="K54" s="41"/>
      <c r="L54" s="42"/>
      <c r="M54" s="40"/>
      <c r="N54" s="40"/>
      <c r="O54" s="40"/>
      <c r="P54" s="17"/>
    </row>
    <row r="55" spans="1:16" ht="15.75" thickBot="1" x14ac:dyDescent="0.3">
      <c r="A55" s="107" t="s">
        <v>53</v>
      </c>
      <c r="B55" s="108"/>
      <c r="C55" s="108"/>
      <c r="D55" s="108"/>
      <c r="E55" s="108"/>
      <c r="F55" s="108"/>
      <c r="G55" s="108"/>
      <c r="H55" s="108"/>
      <c r="I55" s="108"/>
      <c r="J55" s="108"/>
      <c r="K55" s="126"/>
      <c r="L55" s="34">
        <f>SUM(L17:L54)</f>
        <v>0</v>
      </c>
      <c r="M55" s="34">
        <f>SUM(M17:M54)</f>
        <v>0</v>
      </c>
      <c r="N55" s="34">
        <f>SUM(N17:N54)</f>
        <v>0</v>
      </c>
      <c r="O55" s="34">
        <f>SUM(O17:O54)</f>
        <v>0</v>
      </c>
      <c r="P55" s="35">
        <f>SUM(P17:P54)</f>
        <v>0</v>
      </c>
    </row>
    <row r="56" spans="1:16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45"/>
      <c r="P57" s="46"/>
    </row>
    <row r="58" spans="1:16" x14ac:dyDescent="0.25">
      <c r="A58" s="1"/>
      <c r="B58" s="2" t="s">
        <v>15</v>
      </c>
      <c r="C58" s="9" t="s">
        <v>56</v>
      </c>
      <c r="D58" s="9"/>
      <c r="E58" s="1"/>
      <c r="F58" s="1"/>
      <c r="G58" s="1"/>
      <c r="H58" s="1"/>
      <c r="I58" s="1"/>
      <c r="J58" s="2"/>
      <c r="K58" s="9"/>
      <c r="L58" s="1"/>
      <c r="M58" s="1"/>
      <c r="N58" s="1"/>
      <c r="O58" s="1"/>
      <c r="P58" s="1"/>
    </row>
    <row r="59" spans="1:16" x14ac:dyDescent="0.25">
      <c r="A59" s="1"/>
      <c r="B59" s="2"/>
      <c r="C59" s="60" t="s">
        <v>42</v>
      </c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x14ac:dyDescent="0.25">
      <c r="A60" s="1"/>
      <c r="B60" s="2"/>
      <c r="C60" s="9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x14ac:dyDescent="0.25">
      <c r="A61" s="1"/>
      <c r="B61" s="2" t="s">
        <v>36</v>
      </c>
      <c r="C61" s="9">
        <v>0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</sheetData>
  <mergeCells count="10">
    <mergeCell ref="A1:P1"/>
    <mergeCell ref="B2:P2"/>
    <mergeCell ref="L15:P15"/>
    <mergeCell ref="A55:K55"/>
    <mergeCell ref="A15:A16"/>
    <mergeCell ref="B15:B16"/>
    <mergeCell ref="C15:C16"/>
    <mergeCell ref="D15:D16"/>
    <mergeCell ref="E15:E16"/>
    <mergeCell ref="F15:K15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2:P60"/>
  <sheetViews>
    <sheetView workbookViewId="0">
      <selection activeCell="N12" sqref="N12"/>
    </sheetView>
  </sheetViews>
  <sheetFormatPr defaultRowHeight="15" x14ac:dyDescent="0.25"/>
  <cols>
    <col min="1" max="1" width="6.42578125" customWidth="1"/>
    <col min="2" max="2" width="7" customWidth="1"/>
    <col min="3" max="3" width="37.28515625" customWidth="1"/>
  </cols>
  <sheetData>
    <row r="2" spans="1:16" ht="19.5" x14ac:dyDescent="0.25">
      <c r="A2" s="127" t="s">
        <v>44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</row>
    <row r="3" spans="1:16" ht="19.5" x14ac:dyDescent="0.25">
      <c r="A3" s="74"/>
      <c r="B3" s="135" t="s">
        <v>45</v>
      </c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</row>
    <row r="4" spans="1:16" ht="25.5" x14ac:dyDescent="0.35">
      <c r="A4" s="1"/>
      <c r="B4" s="1"/>
      <c r="C4" s="1"/>
      <c r="D4" s="1"/>
      <c r="E4" s="1"/>
      <c r="F4" s="1"/>
      <c r="G4" s="1"/>
      <c r="H4" s="1"/>
      <c r="I4" s="1"/>
      <c r="J4" s="56"/>
      <c r="K4" s="56"/>
      <c r="L4" s="56"/>
      <c r="M4" s="56"/>
      <c r="N4" s="56"/>
      <c r="O4" s="56"/>
      <c r="P4" s="56"/>
    </row>
    <row r="5" spans="1:16" x14ac:dyDescent="0.25">
      <c r="A5" s="1"/>
      <c r="B5" s="1"/>
      <c r="C5" s="2" t="s">
        <v>1</v>
      </c>
      <c r="D5" s="9" t="s">
        <v>59</v>
      </c>
      <c r="E5" s="1"/>
      <c r="F5" s="1"/>
      <c r="G5" s="1"/>
      <c r="H5" s="1"/>
      <c r="I5" s="1"/>
      <c r="J5" s="57"/>
      <c r="K5" s="57"/>
      <c r="L5" s="57"/>
      <c r="M5" s="57"/>
      <c r="N5" s="57"/>
      <c r="O5" s="57"/>
      <c r="P5" s="57"/>
    </row>
    <row r="6" spans="1:16" ht="25.5" x14ac:dyDescent="0.35">
      <c r="A6" s="1"/>
      <c r="B6" s="1"/>
      <c r="C6" s="2" t="s">
        <v>0</v>
      </c>
      <c r="D6" s="9" t="s">
        <v>58</v>
      </c>
      <c r="E6" s="1"/>
      <c r="F6" s="1"/>
      <c r="G6" s="1"/>
      <c r="H6" s="1"/>
      <c r="I6" s="1"/>
      <c r="J6" s="56"/>
      <c r="K6" s="56"/>
      <c r="L6" s="56"/>
      <c r="M6" s="56"/>
      <c r="N6" s="56"/>
      <c r="O6" s="56"/>
      <c r="P6" s="56"/>
    </row>
    <row r="7" spans="1:16" x14ac:dyDescent="0.25">
      <c r="A7" s="1"/>
      <c r="B7" s="1"/>
      <c r="C7" s="2" t="s">
        <v>3</v>
      </c>
      <c r="D7" s="9" t="s">
        <v>60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x14ac:dyDescent="0.25">
      <c r="A8" s="1"/>
      <c r="B8" s="1"/>
      <c r="C8" s="2" t="s">
        <v>54</v>
      </c>
      <c r="D8" s="9">
        <v>0</v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1:16" x14ac:dyDescent="0.25">
      <c r="A10" s="1"/>
      <c r="B10" s="1"/>
      <c r="C10" s="9" t="s">
        <v>57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2" t="s">
        <v>34</v>
      </c>
      <c r="O10" s="58"/>
      <c r="P10" s="1" t="s">
        <v>35</v>
      </c>
    </row>
    <row r="11" spans="1:16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16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1:16" ht="15.75" thickBot="1" x14ac:dyDescent="0.3"/>
    <row r="14" spans="1:16" x14ac:dyDescent="0.25">
      <c r="A14" s="128" t="s">
        <v>23</v>
      </c>
      <c r="B14" s="130" t="s">
        <v>24</v>
      </c>
      <c r="C14" s="130" t="s">
        <v>46</v>
      </c>
      <c r="D14" s="132" t="s">
        <v>25</v>
      </c>
      <c r="E14" s="132" t="s">
        <v>26</v>
      </c>
      <c r="F14" s="130" t="s">
        <v>27</v>
      </c>
      <c r="G14" s="130"/>
      <c r="H14" s="130"/>
      <c r="I14" s="130"/>
      <c r="J14" s="130"/>
      <c r="K14" s="130"/>
      <c r="L14" s="130" t="s">
        <v>28</v>
      </c>
      <c r="M14" s="130"/>
      <c r="N14" s="130"/>
      <c r="O14" s="130"/>
      <c r="P14" s="134"/>
    </row>
    <row r="15" spans="1:16" ht="72" x14ac:dyDescent="0.25">
      <c r="A15" s="129"/>
      <c r="B15" s="131"/>
      <c r="C15" s="131"/>
      <c r="D15" s="133"/>
      <c r="E15" s="133"/>
      <c r="F15" s="75" t="s">
        <v>51</v>
      </c>
      <c r="G15" s="75" t="s">
        <v>32</v>
      </c>
      <c r="H15" s="75" t="s">
        <v>39</v>
      </c>
      <c r="I15" s="75" t="s">
        <v>47</v>
      </c>
      <c r="J15" s="75" t="s">
        <v>41</v>
      </c>
      <c r="K15" s="75" t="s">
        <v>48</v>
      </c>
      <c r="L15" s="75" t="s">
        <v>49</v>
      </c>
      <c r="M15" s="75" t="s">
        <v>39</v>
      </c>
      <c r="N15" s="75" t="s">
        <v>47</v>
      </c>
      <c r="O15" s="75" t="s">
        <v>41</v>
      </c>
      <c r="P15" s="66" t="s">
        <v>50</v>
      </c>
    </row>
    <row r="16" spans="1:16" x14ac:dyDescent="0.25">
      <c r="A16" s="47"/>
      <c r="B16" s="48"/>
      <c r="C16" s="49"/>
      <c r="D16" s="48"/>
      <c r="E16" s="48"/>
      <c r="F16" s="67"/>
      <c r="G16" s="67"/>
      <c r="H16" s="67"/>
      <c r="I16" s="67"/>
      <c r="J16" s="67"/>
      <c r="K16" s="68"/>
      <c r="L16" s="69"/>
      <c r="M16" s="67"/>
      <c r="N16" s="67"/>
      <c r="O16" s="67"/>
      <c r="P16" s="39"/>
    </row>
    <row r="17" spans="1:16" x14ac:dyDescent="0.25">
      <c r="A17" s="47"/>
      <c r="B17" s="48"/>
      <c r="C17" s="70" t="s">
        <v>61</v>
      </c>
      <c r="D17" s="48"/>
      <c r="E17" s="48"/>
      <c r="F17" s="67"/>
      <c r="G17" s="67"/>
      <c r="H17" s="67"/>
      <c r="I17" s="67"/>
      <c r="J17" s="67"/>
      <c r="K17" s="68"/>
      <c r="L17" s="69"/>
      <c r="M17" s="67"/>
      <c r="N17" s="67"/>
      <c r="O17" s="67"/>
      <c r="P17" s="39"/>
    </row>
    <row r="18" spans="1:16" ht="38.25" customHeight="1" x14ac:dyDescent="0.25">
      <c r="A18" s="47">
        <v>1</v>
      </c>
      <c r="B18" s="48"/>
      <c r="C18" s="49" t="s">
        <v>93</v>
      </c>
      <c r="D18" s="48" t="s">
        <v>69</v>
      </c>
      <c r="E18" s="72">
        <v>15.3</v>
      </c>
      <c r="F18" s="40"/>
      <c r="G18" s="40"/>
      <c r="H18" s="40"/>
      <c r="I18" s="40"/>
      <c r="J18" s="40"/>
      <c r="K18" s="41"/>
      <c r="L18" s="42"/>
      <c r="M18" s="40"/>
      <c r="N18" s="40"/>
      <c r="O18" s="40"/>
      <c r="P18" s="17"/>
    </row>
    <row r="19" spans="1:16" x14ac:dyDescent="0.25">
      <c r="A19" s="47"/>
      <c r="B19" s="48"/>
      <c r="C19" s="49"/>
      <c r="D19" s="72"/>
      <c r="E19" s="72"/>
      <c r="F19" s="67"/>
      <c r="G19" s="67"/>
      <c r="H19" s="67"/>
      <c r="I19" s="67"/>
      <c r="J19" s="67"/>
      <c r="K19" s="68"/>
      <c r="L19" s="69"/>
      <c r="M19" s="67"/>
      <c r="N19" s="67"/>
      <c r="O19" s="67"/>
      <c r="P19" s="39"/>
    </row>
    <row r="20" spans="1:16" x14ac:dyDescent="0.25">
      <c r="A20" s="47"/>
      <c r="B20" s="48"/>
      <c r="C20" s="77" t="s">
        <v>62</v>
      </c>
      <c r="D20" s="72"/>
      <c r="E20" s="72"/>
      <c r="F20" s="67"/>
      <c r="G20" s="67"/>
      <c r="H20" s="67"/>
      <c r="I20" s="67"/>
      <c r="J20" s="67"/>
      <c r="K20" s="68"/>
      <c r="L20" s="69"/>
      <c r="M20" s="67"/>
      <c r="N20" s="67"/>
      <c r="O20" s="67"/>
      <c r="P20" s="39"/>
    </row>
    <row r="21" spans="1:16" ht="42.75" customHeight="1" x14ac:dyDescent="0.25">
      <c r="A21" s="47">
        <v>1</v>
      </c>
      <c r="B21" s="48"/>
      <c r="C21" s="49" t="s">
        <v>88</v>
      </c>
      <c r="D21" s="48" t="s">
        <v>69</v>
      </c>
      <c r="E21" s="72">
        <v>15.3</v>
      </c>
      <c r="F21" s="40"/>
      <c r="G21" s="40"/>
      <c r="H21" s="40"/>
      <c r="I21" s="40"/>
      <c r="J21" s="40"/>
      <c r="K21" s="41"/>
      <c r="L21" s="42"/>
      <c r="M21" s="40"/>
      <c r="N21" s="40"/>
      <c r="O21" s="40"/>
      <c r="P21" s="17"/>
    </row>
    <row r="22" spans="1:16" ht="22.5" customHeight="1" x14ac:dyDescent="0.25">
      <c r="A22" s="47"/>
      <c r="B22" s="48"/>
      <c r="C22" s="49" t="s">
        <v>87</v>
      </c>
      <c r="D22" s="48" t="s">
        <v>83</v>
      </c>
      <c r="E22" s="72">
        <f>E21*1.7*4</f>
        <v>104.04</v>
      </c>
      <c r="F22" s="40"/>
      <c r="G22" s="40"/>
      <c r="H22" s="40"/>
      <c r="I22" s="40"/>
      <c r="J22" s="40"/>
      <c r="K22" s="41"/>
      <c r="L22" s="42"/>
      <c r="M22" s="40"/>
      <c r="N22" s="40"/>
      <c r="O22" s="40"/>
      <c r="P22" s="17"/>
    </row>
    <row r="23" spans="1:16" ht="33" customHeight="1" x14ac:dyDescent="0.25">
      <c r="A23" s="47">
        <v>2</v>
      </c>
      <c r="B23" s="48"/>
      <c r="C23" s="49" t="s">
        <v>92</v>
      </c>
      <c r="D23" s="48" t="s">
        <v>69</v>
      </c>
      <c r="E23" s="72">
        <v>15.3</v>
      </c>
      <c r="F23" s="40"/>
      <c r="G23" s="40"/>
      <c r="H23" s="40"/>
      <c r="I23" s="40"/>
      <c r="J23" s="40"/>
      <c r="K23" s="41"/>
      <c r="L23" s="42"/>
      <c r="M23" s="40"/>
      <c r="N23" s="40"/>
      <c r="O23" s="40"/>
      <c r="P23" s="17"/>
    </row>
    <row r="24" spans="1:16" ht="33.75" customHeight="1" x14ac:dyDescent="0.25">
      <c r="A24" s="47"/>
      <c r="B24" s="48"/>
      <c r="C24" s="49" t="s">
        <v>90</v>
      </c>
      <c r="D24" s="48" t="s">
        <v>69</v>
      </c>
      <c r="E24" s="72">
        <f>E23*1.1</f>
        <v>16.830000000000002</v>
      </c>
      <c r="F24" s="40"/>
      <c r="G24" s="40"/>
      <c r="H24" s="40"/>
      <c r="I24" s="40"/>
      <c r="J24" s="40"/>
      <c r="K24" s="41"/>
      <c r="L24" s="42"/>
      <c r="M24" s="40"/>
      <c r="N24" s="40"/>
      <c r="O24" s="40"/>
      <c r="P24" s="17"/>
    </row>
    <row r="25" spans="1:16" x14ac:dyDescent="0.25">
      <c r="A25" s="47"/>
      <c r="B25" s="48"/>
      <c r="C25" s="49" t="s">
        <v>76</v>
      </c>
      <c r="D25" s="48" t="s">
        <v>77</v>
      </c>
      <c r="E25" s="72">
        <f>E23*0.145</f>
        <v>2.2185000000000001</v>
      </c>
      <c r="F25" s="40"/>
      <c r="G25" s="40"/>
      <c r="H25" s="40"/>
      <c r="I25" s="40"/>
      <c r="J25" s="40"/>
      <c r="K25" s="41"/>
      <c r="L25" s="42"/>
      <c r="M25" s="40"/>
      <c r="N25" s="40"/>
      <c r="O25" s="40"/>
      <c r="P25" s="17"/>
    </row>
    <row r="26" spans="1:16" ht="18.75" customHeight="1" x14ac:dyDescent="0.25">
      <c r="A26" s="47"/>
      <c r="B26" s="48"/>
      <c r="C26" s="49" t="s">
        <v>78</v>
      </c>
      <c r="D26" s="48" t="s">
        <v>77</v>
      </c>
      <c r="E26" s="72">
        <f>E23*0.4</f>
        <v>6.120000000000001</v>
      </c>
      <c r="F26" s="40"/>
      <c r="G26" s="40"/>
      <c r="H26" s="40"/>
      <c r="I26" s="40"/>
      <c r="J26" s="40"/>
      <c r="K26" s="41"/>
      <c r="L26" s="42"/>
      <c r="M26" s="40"/>
      <c r="N26" s="40"/>
      <c r="O26" s="40"/>
      <c r="P26" s="17"/>
    </row>
    <row r="27" spans="1:16" ht="21.75" customHeight="1" x14ac:dyDescent="0.25">
      <c r="A27" s="47"/>
      <c r="B27" s="48"/>
      <c r="C27" s="49" t="s">
        <v>79</v>
      </c>
      <c r="D27" s="48" t="s">
        <v>80</v>
      </c>
      <c r="E27" s="72">
        <f>E24/2</f>
        <v>8.4150000000000009</v>
      </c>
      <c r="F27" s="40"/>
      <c r="G27" s="40"/>
      <c r="H27" s="40"/>
      <c r="I27" s="40"/>
      <c r="J27" s="40"/>
      <c r="K27" s="41"/>
      <c r="L27" s="42"/>
      <c r="M27" s="40"/>
      <c r="N27" s="40"/>
      <c r="O27" s="40"/>
      <c r="P27" s="17"/>
    </row>
    <row r="28" spans="1:16" ht="21" customHeight="1" x14ac:dyDescent="0.25">
      <c r="A28" s="47">
        <v>3</v>
      </c>
      <c r="B28" s="48"/>
      <c r="C28" s="49" t="s">
        <v>86</v>
      </c>
      <c r="D28" s="48" t="s">
        <v>80</v>
      </c>
      <c r="E28" s="72">
        <v>18.2</v>
      </c>
      <c r="F28" s="40"/>
      <c r="G28" s="40"/>
      <c r="H28" s="40"/>
      <c r="I28" s="40"/>
      <c r="J28" s="40"/>
      <c r="K28" s="41"/>
      <c r="L28" s="42"/>
      <c r="M28" s="40"/>
      <c r="N28" s="40"/>
      <c r="O28" s="40"/>
      <c r="P28" s="17"/>
    </row>
    <row r="29" spans="1:16" x14ac:dyDescent="0.25">
      <c r="A29" s="47"/>
      <c r="B29" s="48"/>
      <c r="C29" s="49"/>
      <c r="D29" s="48"/>
      <c r="E29" s="72"/>
      <c r="F29" s="67"/>
      <c r="G29" s="67"/>
      <c r="H29" s="40"/>
      <c r="I29" s="40"/>
      <c r="J29" s="40"/>
      <c r="K29" s="41"/>
      <c r="L29" s="42"/>
      <c r="M29" s="40"/>
      <c r="N29" s="40"/>
      <c r="O29" s="40"/>
      <c r="P29" s="17"/>
    </row>
    <row r="30" spans="1:16" ht="15" customHeight="1" x14ac:dyDescent="0.25">
      <c r="A30" s="47"/>
      <c r="B30" s="48"/>
      <c r="C30" s="78" t="s">
        <v>106</v>
      </c>
      <c r="D30" s="48"/>
      <c r="E30" s="48"/>
      <c r="F30" s="67"/>
      <c r="G30" s="67"/>
      <c r="H30" s="67"/>
      <c r="I30" s="67"/>
      <c r="J30" s="67"/>
      <c r="K30" s="68"/>
      <c r="L30" s="69"/>
      <c r="M30" s="67"/>
      <c r="N30" s="67"/>
      <c r="O30" s="67"/>
      <c r="P30" s="39"/>
    </row>
    <row r="31" spans="1:16" ht="24.75" customHeight="1" x14ac:dyDescent="0.25">
      <c r="A31" s="47">
        <v>1</v>
      </c>
      <c r="B31" s="48"/>
      <c r="C31" s="49" t="s">
        <v>115</v>
      </c>
      <c r="D31" s="48" t="s">
        <v>69</v>
      </c>
      <c r="E31" s="72">
        <f>16.38+38.22</f>
        <v>54.599999999999994</v>
      </c>
      <c r="F31" s="40"/>
      <c r="G31" s="40"/>
      <c r="H31" s="40"/>
      <c r="I31" s="40"/>
      <c r="J31" s="40"/>
      <c r="K31" s="41"/>
      <c r="L31" s="42"/>
      <c r="M31" s="40"/>
      <c r="N31" s="40"/>
      <c r="O31" s="40"/>
      <c r="P31" s="17"/>
    </row>
    <row r="32" spans="1:16" ht="48" customHeight="1" x14ac:dyDescent="0.25">
      <c r="A32" s="47">
        <v>2</v>
      </c>
      <c r="B32" s="48"/>
      <c r="C32" s="49" t="s">
        <v>135</v>
      </c>
      <c r="D32" s="48" t="s">
        <v>69</v>
      </c>
      <c r="E32" s="72">
        <f>E31*0.15</f>
        <v>8.19</v>
      </c>
      <c r="F32" s="40"/>
      <c r="G32" s="40"/>
      <c r="H32" s="40"/>
      <c r="I32" s="40"/>
      <c r="J32" s="40"/>
      <c r="K32" s="41"/>
      <c r="L32" s="42"/>
      <c r="M32" s="40"/>
      <c r="N32" s="40"/>
      <c r="O32" s="40"/>
      <c r="P32" s="17"/>
    </row>
    <row r="33" spans="1:16" ht="23.25" customHeight="1" x14ac:dyDescent="0.25">
      <c r="A33" s="47"/>
      <c r="B33" s="48"/>
      <c r="C33" s="49" t="s">
        <v>96</v>
      </c>
      <c r="D33" s="48" t="s">
        <v>83</v>
      </c>
      <c r="E33" s="72">
        <f>E32*8.5</f>
        <v>69.614999999999995</v>
      </c>
      <c r="F33" s="40"/>
      <c r="G33" s="40"/>
      <c r="H33" s="40"/>
      <c r="I33" s="40"/>
      <c r="J33" s="40"/>
      <c r="K33" s="41"/>
      <c r="L33" s="42"/>
      <c r="M33" s="40"/>
      <c r="N33" s="40"/>
      <c r="O33" s="40"/>
      <c r="P33" s="17"/>
    </row>
    <row r="34" spans="1:16" ht="17.25" customHeight="1" x14ac:dyDescent="0.25">
      <c r="A34" s="47">
        <v>3</v>
      </c>
      <c r="B34" s="48"/>
      <c r="C34" s="49" t="s">
        <v>107</v>
      </c>
      <c r="D34" s="48" t="s">
        <v>69</v>
      </c>
      <c r="E34" s="72">
        <v>16.38</v>
      </c>
      <c r="F34" s="40"/>
      <c r="G34" s="40"/>
      <c r="H34" s="40"/>
      <c r="I34" s="40"/>
      <c r="J34" s="40"/>
      <c r="K34" s="41"/>
      <c r="L34" s="42"/>
      <c r="M34" s="40"/>
      <c r="N34" s="40"/>
      <c r="O34" s="40"/>
      <c r="P34" s="17"/>
    </row>
    <row r="35" spans="1:16" x14ac:dyDescent="0.25">
      <c r="A35" s="47"/>
      <c r="B35" s="48"/>
      <c r="C35" s="49" t="s">
        <v>76</v>
      </c>
      <c r="D35" s="48" t="s">
        <v>77</v>
      </c>
      <c r="E35" s="72">
        <f>0.2*E34</f>
        <v>3.2759999999999998</v>
      </c>
      <c r="F35" s="40"/>
      <c r="G35" s="40"/>
      <c r="H35" s="40"/>
      <c r="I35" s="40"/>
      <c r="J35" s="40"/>
      <c r="K35" s="41"/>
      <c r="L35" s="42"/>
      <c r="M35" s="40"/>
      <c r="N35" s="40"/>
      <c r="O35" s="40"/>
      <c r="P35" s="17"/>
    </row>
    <row r="36" spans="1:16" ht="23.25" customHeight="1" x14ac:dyDescent="0.25">
      <c r="A36" s="47">
        <v>4</v>
      </c>
      <c r="B36" s="48"/>
      <c r="C36" s="49" t="s">
        <v>114</v>
      </c>
      <c r="D36" s="48" t="s">
        <v>69</v>
      </c>
      <c r="E36" s="72">
        <v>16.38</v>
      </c>
      <c r="F36" s="40"/>
      <c r="G36" s="40"/>
      <c r="H36" s="40"/>
      <c r="I36" s="40"/>
      <c r="J36" s="40"/>
      <c r="K36" s="41"/>
      <c r="L36" s="42"/>
      <c r="M36" s="40"/>
      <c r="N36" s="40"/>
      <c r="O36" s="40"/>
      <c r="P36" s="17"/>
    </row>
    <row r="37" spans="1:16" ht="17.25" customHeight="1" x14ac:dyDescent="0.25">
      <c r="A37" s="47"/>
      <c r="B37" s="48"/>
      <c r="C37" s="49" t="s">
        <v>95</v>
      </c>
      <c r="D37" s="48" t="s">
        <v>83</v>
      </c>
      <c r="E37" s="72">
        <f>1.05*E36</f>
        <v>17.198999999999998</v>
      </c>
      <c r="F37" s="40"/>
      <c r="G37" s="40"/>
      <c r="H37" s="40"/>
      <c r="I37" s="40"/>
      <c r="J37" s="40"/>
      <c r="K37" s="41"/>
      <c r="L37" s="42"/>
      <c r="M37" s="40"/>
      <c r="N37" s="40"/>
      <c r="O37" s="40"/>
      <c r="P37" s="17"/>
    </row>
    <row r="38" spans="1:16" ht="25.5" customHeight="1" x14ac:dyDescent="0.25">
      <c r="A38" s="47">
        <v>5</v>
      </c>
      <c r="B38" s="48"/>
      <c r="C38" s="49" t="s">
        <v>108</v>
      </c>
      <c r="D38" s="48" t="s">
        <v>69</v>
      </c>
      <c r="E38" s="72">
        <v>16.38</v>
      </c>
      <c r="F38" s="40"/>
      <c r="G38" s="40"/>
      <c r="H38" s="40"/>
      <c r="I38" s="40"/>
      <c r="J38" s="40"/>
      <c r="K38" s="41"/>
      <c r="L38" s="42"/>
      <c r="M38" s="40"/>
      <c r="N38" s="40"/>
      <c r="O38" s="40"/>
      <c r="P38" s="17"/>
    </row>
    <row r="39" spans="1:16" ht="19.5" customHeight="1" x14ac:dyDescent="0.25">
      <c r="A39" s="47"/>
      <c r="B39" s="48"/>
      <c r="C39" s="49" t="s">
        <v>98</v>
      </c>
      <c r="D39" s="48" t="s">
        <v>83</v>
      </c>
      <c r="E39" s="72">
        <f>E38*0.15</f>
        <v>2.4569999999999999</v>
      </c>
      <c r="F39" s="40"/>
      <c r="G39" s="40"/>
      <c r="H39" s="40"/>
      <c r="I39" s="40"/>
      <c r="J39" s="40"/>
      <c r="K39" s="41"/>
      <c r="L39" s="42"/>
      <c r="M39" s="40"/>
      <c r="N39" s="40"/>
      <c r="O39" s="40"/>
      <c r="P39" s="17"/>
    </row>
    <row r="40" spans="1:16" ht="19.5" customHeight="1" x14ac:dyDescent="0.25">
      <c r="A40" s="47">
        <v>6</v>
      </c>
      <c r="B40" s="48"/>
      <c r="C40" s="49" t="s">
        <v>109</v>
      </c>
      <c r="D40" s="48" t="s">
        <v>69</v>
      </c>
      <c r="E40" s="72">
        <v>16.38</v>
      </c>
      <c r="F40" s="40"/>
      <c r="G40" s="40"/>
      <c r="H40" s="40"/>
      <c r="I40" s="40"/>
      <c r="J40" s="40"/>
      <c r="K40" s="41"/>
      <c r="L40" s="42"/>
      <c r="M40" s="40"/>
      <c r="N40" s="40"/>
      <c r="O40" s="40"/>
      <c r="P40" s="17"/>
    </row>
    <row r="41" spans="1:16" ht="18" customHeight="1" x14ac:dyDescent="0.25">
      <c r="A41" s="47"/>
      <c r="B41" s="48"/>
      <c r="C41" s="49" t="s">
        <v>100</v>
      </c>
      <c r="D41" s="48" t="s">
        <v>83</v>
      </c>
      <c r="E41" s="72">
        <f>E40*0.3</f>
        <v>4.9139999999999997</v>
      </c>
      <c r="F41" s="40"/>
      <c r="G41" s="40"/>
      <c r="H41" s="40"/>
      <c r="I41" s="40"/>
      <c r="J41" s="40"/>
      <c r="K41" s="41"/>
      <c r="L41" s="42"/>
      <c r="M41" s="40"/>
      <c r="N41" s="40"/>
      <c r="O41" s="40"/>
      <c r="P41" s="17"/>
    </row>
    <row r="42" spans="1:16" ht="32.25" customHeight="1" x14ac:dyDescent="0.25">
      <c r="A42" s="47">
        <v>7</v>
      </c>
      <c r="B42" s="48"/>
      <c r="C42" s="49" t="s">
        <v>89</v>
      </c>
      <c r="D42" s="48" t="s">
        <v>69</v>
      </c>
      <c r="E42" s="72">
        <v>38.22</v>
      </c>
      <c r="F42" s="40"/>
      <c r="G42" s="40"/>
      <c r="H42" s="40"/>
      <c r="I42" s="40"/>
      <c r="J42" s="40"/>
      <c r="K42" s="41"/>
      <c r="L42" s="42"/>
      <c r="M42" s="40"/>
      <c r="N42" s="40"/>
      <c r="O42" s="40"/>
      <c r="P42" s="17"/>
    </row>
    <row r="43" spans="1:16" ht="18" customHeight="1" x14ac:dyDescent="0.25">
      <c r="A43" s="47"/>
      <c r="B43" s="48"/>
      <c r="C43" s="49" t="s">
        <v>110</v>
      </c>
      <c r="D43" s="48" t="s">
        <v>69</v>
      </c>
      <c r="E43" s="72">
        <f>E42*1.09</f>
        <v>41.659800000000004</v>
      </c>
      <c r="F43" s="40"/>
      <c r="G43" s="40"/>
      <c r="H43" s="40"/>
      <c r="I43" s="40"/>
      <c r="J43" s="40"/>
      <c r="K43" s="41"/>
      <c r="L43" s="42"/>
      <c r="M43" s="40"/>
      <c r="N43" s="40"/>
      <c r="O43" s="40"/>
      <c r="P43" s="17"/>
    </row>
    <row r="44" spans="1:16" ht="20.25" customHeight="1" x14ac:dyDescent="0.25">
      <c r="A44" s="47">
        <v>8</v>
      </c>
      <c r="B44" s="48"/>
      <c r="C44" s="49" t="s">
        <v>111</v>
      </c>
      <c r="D44" s="48" t="s">
        <v>69</v>
      </c>
      <c r="E44" s="72">
        <v>38.22</v>
      </c>
      <c r="F44" s="40"/>
      <c r="G44" s="40"/>
      <c r="H44" s="40"/>
      <c r="I44" s="40"/>
      <c r="J44" s="40"/>
      <c r="K44" s="41"/>
      <c r="L44" s="42"/>
      <c r="M44" s="40"/>
      <c r="N44" s="40"/>
      <c r="O44" s="40"/>
      <c r="P44" s="17"/>
    </row>
    <row r="45" spans="1:16" ht="20.25" customHeight="1" x14ac:dyDescent="0.25">
      <c r="A45" s="47"/>
      <c r="B45" s="48"/>
      <c r="C45" s="49" t="s">
        <v>113</v>
      </c>
      <c r="D45" s="48" t="s">
        <v>69</v>
      </c>
      <c r="E45" s="72">
        <f>E44*1.05</f>
        <v>40.131</v>
      </c>
      <c r="F45" s="40"/>
      <c r="G45" s="40"/>
      <c r="H45" s="40"/>
      <c r="I45" s="40"/>
      <c r="J45" s="40"/>
      <c r="K45" s="41"/>
      <c r="L45" s="42"/>
      <c r="M45" s="40"/>
      <c r="N45" s="40"/>
      <c r="O45" s="40"/>
      <c r="P45" s="17"/>
    </row>
    <row r="46" spans="1:16" ht="15.75" customHeight="1" x14ac:dyDescent="0.25">
      <c r="A46" s="47"/>
      <c r="B46" s="48"/>
      <c r="C46" s="49" t="s">
        <v>82</v>
      </c>
      <c r="D46" s="48" t="s">
        <v>83</v>
      </c>
      <c r="E46" s="72">
        <f>3.5*E44</f>
        <v>133.76999999999998</v>
      </c>
      <c r="F46" s="40"/>
      <c r="G46" s="40"/>
      <c r="H46" s="40"/>
      <c r="I46" s="40"/>
      <c r="J46" s="40"/>
      <c r="K46" s="41"/>
      <c r="L46" s="42"/>
      <c r="M46" s="40"/>
      <c r="N46" s="40"/>
      <c r="O46" s="40"/>
      <c r="P46" s="17"/>
    </row>
    <row r="47" spans="1:16" ht="20.25" customHeight="1" x14ac:dyDescent="0.25">
      <c r="A47" s="47"/>
      <c r="B47" s="48"/>
      <c r="C47" s="49" t="s">
        <v>84</v>
      </c>
      <c r="D47" s="48" t="s">
        <v>83</v>
      </c>
      <c r="E47" s="72">
        <f>0.4*E44</f>
        <v>15.288</v>
      </c>
      <c r="F47" s="40"/>
      <c r="G47" s="40"/>
      <c r="H47" s="40"/>
      <c r="I47" s="40"/>
      <c r="J47" s="40"/>
      <c r="K47" s="41"/>
      <c r="L47" s="42"/>
      <c r="M47" s="40"/>
      <c r="N47" s="40"/>
      <c r="O47" s="40"/>
      <c r="P47" s="17"/>
    </row>
    <row r="48" spans="1:16" x14ac:dyDescent="0.25">
      <c r="A48" s="47"/>
      <c r="B48" s="48"/>
      <c r="C48" s="49"/>
      <c r="D48" s="48"/>
      <c r="E48" s="72"/>
      <c r="F48" s="40"/>
      <c r="G48" s="40"/>
      <c r="H48" s="40"/>
      <c r="I48" s="40"/>
      <c r="J48" s="40"/>
      <c r="K48" s="41"/>
      <c r="L48" s="42"/>
      <c r="M48" s="40"/>
      <c r="N48" s="40"/>
      <c r="O48" s="40"/>
      <c r="P48" s="17"/>
    </row>
    <row r="49" spans="1:16" x14ac:dyDescent="0.25">
      <c r="A49" s="47"/>
      <c r="B49" s="48"/>
      <c r="C49" s="77" t="s">
        <v>64</v>
      </c>
      <c r="D49" s="48"/>
      <c r="E49" s="72"/>
      <c r="F49" s="67"/>
      <c r="G49" s="67"/>
      <c r="H49" s="67"/>
      <c r="I49" s="67"/>
      <c r="J49" s="67"/>
      <c r="K49" s="68"/>
      <c r="L49" s="69"/>
      <c r="M49" s="67"/>
      <c r="N49" s="67"/>
      <c r="O49" s="67"/>
      <c r="P49" s="39"/>
    </row>
    <row r="50" spans="1:16" x14ac:dyDescent="0.25">
      <c r="A50" s="47">
        <v>1</v>
      </c>
      <c r="B50" s="48"/>
      <c r="C50" s="49" t="s">
        <v>101</v>
      </c>
      <c r="D50" s="48" t="s">
        <v>69</v>
      </c>
      <c r="E50" s="72">
        <v>15.3</v>
      </c>
      <c r="F50" s="40"/>
      <c r="G50" s="40"/>
      <c r="H50" s="40"/>
      <c r="I50" s="40"/>
      <c r="J50" s="40"/>
      <c r="K50" s="41"/>
      <c r="L50" s="42"/>
      <c r="M50" s="40"/>
      <c r="N50" s="40"/>
      <c r="O50" s="40"/>
      <c r="P50" s="17"/>
    </row>
    <row r="51" spans="1:16" ht="42" customHeight="1" x14ac:dyDescent="0.25">
      <c r="A51" s="47"/>
      <c r="B51" s="48"/>
      <c r="C51" s="49" t="s">
        <v>102</v>
      </c>
      <c r="D51" s="48" t="s">
        <v>69</v>
      </c>
      <c r="E51" s="72">
        <f>E50*1.05</f>
        <v>16.065000000000001</v>
      </c>
      <c r="F51" s="40"/>
      <c r="G51" s="40"/>
      <c r="H51" s="40"/>
      <c r="I51" s="40"/>
      <c r="J51" s="40"/>
      <c r="K51" s="41"/>
      <c r="L51" s="42"/>
      <c r="M51" s="40"/>
      <c r="N51" s="40"/>
      <c r="O51" s="40"/>
      <c r="P51" s="17"/>
    </row>
    <row r="52" spans="1:16" ht="36.75" customHeight="1" x14ac:dyDescent="0.25">
      <c r="A52" s="47"/>
      <c r="B52" s="48"/>
      <c r="C52" s="49" t="s">
        <v>105</v>
      </c>
      <c r="D52" s="48" t="s">
        <v>69</v>
      </c>
      <c r="E52" s="72">
        <f>E50*1.05</f>
        <v>16.065000000000001</v>
      </c>
      <c r="F52" s="40"/>
      <c r="G52" s="40"/>
      <c r="H52" s="40"/>
      <c r="I52" s="40"/>
      <c r="J52" s="40"/>
      <c r="K52" s="41"/>
      <c r="L52" s="42"/>
      <c r="M52" s="40"/>
      <c r="N52" s="40"/>
      <c r="O52" s="40"/>
      <c r="P52" s="17"/>
    </row>
    <row r="53" spans="1:16" ht="15.75" thickBot="1" x14ac:dyDescent="0.3">
      <c r="A53" s="47"/>
      <c r="B53" s="48"/>
      <c r="C53" s="49"/>
      <c r="D53" s="48"/>
      <c r="E53" s="48"/>
      <c r="F53" s="67"/>
      <c r="G53" s="67"/>
      <c r="H53" s="40"/>
      <c r="I53" s="40"/>
      <c r="J53" s="40"/>
      <c r="K53" s="41"/>
      <c r="L53" s="42"/>
      <c r="M53" s="40"/>
      <c r="N53" s="40"/>
      <c r="O53" s="40"/>
      <c r="P53" s="17"/>
    </row>
    <row r="54" spans="1:16" ht="15.75" thickBot="1" x14ac:dyDescent="0.3">
      <c r="A54" s="107" t="s">
        <v>53</v>
      </c>
      <c r="B54" s="108"/>
      <c r="C54" s="108"/>
      <c r="D54" s="108"/>
      <c r="E54" s="108"/>
      <c r="F54" s="108"/>
      <c r="G54" s="108"/>
      <c r="H54" s="108"/>
      <c r="I54" s="108"/>
      <c r="J54" s="108"/>
      <c r="K54" s="126"/>
      <c r="L54" s="34">
        <f>SUM(L16:L53)</f>
        <v>0</v>
      </c>
      <c r="M54" s="34">
        <f>SUM(M16:M53)</f>
        <v>0</v>
      </c>
      <c r="N54" s="34">
        <f>SUM(N16:N53)</f>
        <v>0</v>
      </c>
      <c r="O54" s="34">
        <f>SUM(O16:O53)</f>
        <v>0</v>
      </c>
      <c r="P54" s="35">
        <f>SUM(P16:P53)</f>
        <v>0</v>
      </c>
    </row>
    <row r="55" spans="1:16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45"/>
      <c r="P56" s="46"/>
    </row>
    <row r="57" spans="1:16" x14ac:dyDescent="0.25">
      <c r="A57" s="1"/>
      <c r="B57" s="2" t="s">
        <v>15</v>
      </c>
      <c r="C57" s="9" t="s">
        <v>56</v>
      </c>
      <c r="D57" s="9"/>
      <c r="E57" s="1"/>
      <c r="F57" s="1"/>
      <c r="G57" s="1"/>
      <c r="H57" s="1"/>
      <c r="I57" s="1"/>
      <c r="J57" s="2"/>
      <c r="K57" s="9"/>
      <c r="L57" s="1"/>
      <c r="M57" s="1"/>
      <c r="N57" s="1"/>
      <c r="O57" s="1"/>
      <c r="P57" s="1"/>
    </row>
    <row r="58" spans="1:16" x14ac:dyDescent="0.25">
      <c r="A58" s="1"/>
      <c r="B58" s="2"/>
      <c r="C58" s="60" t="s">
        <v>42</v>
      </c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x14ac:dyDescent="0.25">
      <c r="A59" s="1"/>
      <c r="B59" s="2"/>
      <c r="C59" s="9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x14ac:dyDescent="0.25">
      <c r="A60" s="1"/>
      <c r="B60" s="2" t="s">
        <v>36</v>
      </c>
      <c r="C60" s="9">
        <v>0</v>
      </c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</sheetData>
  <mergeCells count="10">
    <mergeCell ref="L14:P14"/>
    <mergeCell ref="A54:K54"/>
    <mergeCell ref="A2:P2"/>
    <mergeCell ref="B3:P3"/>
    <mergeCell ref="A14:A15"/>
    <mergeCell ref="B14:B15"/>
    <mergeCell ref="C14:C15"/>
    <mergeCell ref="D14:D15"/>
    <mergeCell ref="E14:E15"/>
    <mergeCell ref="F14:K1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 tint="0.59999389629810485"/>
    <pageSetUpPr fitToPage="1"/>
  </sheetPr>
  <dimension ref="A1:P68"/>
  <sheetViews>
    <sheetView showZeros="0" tabSelected="1" topLeftCell="A7" workbookViewId="0">
      <selection activeCell="C24" sqref="C24"/>
    </sheetView>
  </sheetViews>
  <sheetFormatPr defaultRowHeight="15" x14ac:dyDescent="0.25"/>
  <cols>
    <col min="1" max="1" width="5.5703125" style="1" customWidth="1"/>
    <col min="2" max="2" width="8.7109375" style="1" customWidth="1"/>
    <col min="3" max="3" width="46.85546875" style="1" customWidth="1"/>
    <col min="4" max="4" width="12" style="1" customWidth="1"/>
    <col min="5" max="5" width="8.7109375" style="1" customWidth="1"/>
    <col min="6" max="6" width="10.28515625" style="1" customWidth="1"/>
    <col min="7" max="7" width="9.85546875" style="1" customWidth="1"/>
    <col min="8" max="10" width="10" style="1" customWidth="1"/>
    <col min="11" max="11" width="11.42578125" style="1" customWidth="1"/>
    <col min="12" max="12" width="11.7109375" style="1" customWidth="1"/>
    <col min="13" max="15" width="12.28515625" style="1" customWidth="1"/>
    <col min="16" max="16" width="14.5703125" style="1" customWidth="1"/>
    <col min="17" max="16384" width="9.140625" style="1"/>
  </cols>
  <sheetData>
    <row r="1" spans="1:16" ht="17.25" x14ac:dyDescent="0.25">
      <c r="A1" s="115" t="s">
        <v>55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</row>
    <row r="3" spans="1:16" ht="19.5" x14ac:dyDescent="0.25">
      <c r="A3" s="127" t="s">
        <v>44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</row>
    <row r="4" spans="1:16" ht="16.5" customHeight="1" x14ac:dyDescent="0.25">
      <c r="A4" s="59"/>
      <c r="B4" s="135" t="s">
        <v>45</v>
      </c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</row>
    <row r="5" spans="1:16" ht="15" customHeight="1" x14ac:dyDescent="0.35">
      <c r="J5" s="56"/>
      <c r="K5" s="56"/>
      <c r="L5" s="56"/>
      <c r="M5" s="56"/>
      <c r="N5" s="56"/>
      <c r="O5" s="56"/>
      <c r="P5" s="56"/>
    </row>
    <row r="6" spans="1:16" x14ac:dyDescent="0.25">
      <c r="C6" s="2" t="s">
        <v>1</v>
      </c>
      <c r="D6" s="9" t="s">
        <v>59</v>
      </c>
      <c r="J6" s="57"/>
      <c r="K6" s="57"/>
      <c r="L6" s="57"/>
      <c r="M6" s="57"/>
      <c r="N6" s="57"/>
      <c r="O6" s="57"/>
      <c r="P6" s="57"/>
    </row>
    <row r="7" spans="1:16" ht="15" customHeight="1" x14ac:dyDescent="0.35">
      <c r="C7" s="2" t="s">
        <v>0</v>
      </c>
      <c r="D7" s="9" t="s">
        <v>58</v>
      </c>
      <c r="J7" s="56"/>
      <c r="K7" s="56"/>
      <c r="L7" s="56"/>
      <c r="M7" s="56"/>
      <c r="N7" s="56"/>
      <c r="O7" s="56"/>
      <c r="P7" s="56"/>
    </row>
    <row r="8" spans="1:16" x14ac:dyDescent="0.25">
      <c r="C8" s="2" t="s">
        <v>3</v>
      </c>
      <c r="D8" s="9" t="s">
        <v>60</v>
      </c>
    </row>
    <row r="9" spans="1:16" x14ac:dyDescent="0.25">
      <c r="C9" s="2" t="s">
        <v>54</v>
      </c>
      <c r="D9" s="9">
        <v>0</v>
      </c>
    </row>
    <row r="11" spans="1:16" x14ac:dyDescent="0.25">
      <c r="C11" s="9" t="s">
        <v>57</v>
      </c>
      <c r="N11" s="2" t="s">
        <v>34</v>
      </c>
      <c r="O11" s="58"/>
      <c r="P11" s="1" t="s">
        <v>35</v>
      </c>
    </row>
    <row r="15" spans="1:16" ht="15.75" thickBot="1" x14ac:dyDescent="0.3"/>
    <row r="16" spans="1:16" x14ac:dyDescent="0.25">
      <c r="A16" s="128" t="s">
        <v>23</v>
      </c>
      <c r="B16" s="130" t="s">
        <v>24</v>
      </c>
      <c r="C16" s="130" t="s">
        <v>46</v>
      </c>
      <c r="D16" s="132" t="s">
        <v>25</v>
      </c>
      <c r="E16" s="132" t="s">
        <v>26</v>
      </c>
      <c r="F16" s="130" t="s">
        <v>27</v>
      </c>
      <c r="G16" s="130"/>
      <c r="H16" s="130"/>
      <c r="I16" s="130"/>
      <c r="J16" s="130"/>
      <c r="K16" s="130"/>
      <c r="L16" s="130" t="s">
        <v>28</v>
      </c>
      <c r="M16" s="130"/>
      <c r="N16" s="130"/>
      <c r="O16" s="130"/>
      <c r="P16" s="134"/>
    </row>
    <row r="17" spans="1:16" ht="72.75" customHeight="1" x14ac:dyDescent="0.25">
      <c r="A17" s="129"/>
      <c r="B17" s="131"/>
      <c r="C17" s="131"/>
      <c r="D17" s="133"/>
      <c r="E17" s="133"/>
      <c r="F17" s="65" t="s">
        <v>51</v>
      </c>
      <c r="G17" s="65" t="s">
        <v>32</v>
      </c>
      <c r="H17" s="65" t="s">
        <v>39</v>
      </c>
      <c r="I17" s="65" t="s">
        <v>47</v>
      </c>
      <c r="J17" s="65" t="s">
        <v>41</v>
      </c>
      <c r="K17" s="65" t="s">
        <v>48</v>
      </c>
      <c r="L17" s="65" t="s">
        <v>49</v>
      </c>
      <c r="M17" s="65" t="s">
        <v>39</v>
      </c>
      <c r="N17" s="65" t="s">
        <v>47</v>
      </c>
      <c r="O17" s="65" t="s">
        <v>41</v>
      </c>
      <c r="P17" s="66" t="s">
        <v>50</v>
      </c>
    </row>
    <row r="18" spans="1:16" x14ac:dyDescent="0.25">
      <c r="A18" s="47"/>
      <c r="B18" s="48"/>
      <c r="C18" s="49"/>
      <c r="D18" s="48"/>
      <c r="E18" s="48"/>
      <c r="F18" s="67"/>
      <c r="G18" s="67"/>
      <c r="H18" s="67"/>
      <c r="I18" s="67"/>
      <c r="J18" s="67"/>
      <c r="K18" s="68"/>
      <c r="L18" s="69"/>
      <c r="M18" s="67"/>
      <c r="N18" s="67"/>
      <c r="O18" s="67"/>
      <c r="P18" s="39"/>
    </row>
    <row r="19" spans="1:16" x14ac:dyDescent="0.25">
      <c r="A19" s="47"/>
      <c r="B19" s="48"/>
      <c r="C19" s="70" t="s">
        <v>61</v>
      </c>
      <c r="D19" s="48"/>
      <c r="E19" s="48"/>
      <c r="F19" s="67"/>
      <c r="G19" s="67"/>
      <c r="H19" s="67"/>
      <c r="I19" s="67"/>
      <c r="J19" s="67"/>
      <c r="K19" s="68"/>
      <c r="L19" s="69"/>
      <c r="M19" s="67"/>
      <c r="N19" s="67"/>
      <c r="O19" s="67"/>
      <c r="P19" s="39"/>
    </row>
    <row r="20" spans="1:16" x14ac:dyDescent="0.25">
      <c r="A20" s="47">
        <v>1</v>
      </c>
      <c r="B20" s="48"/>
      <c r="C20" s="49" t="s">
        <v>68</v>
      </c>
      <c r="D20" s="48" t="s">
        <v>69</v>
      </c>
      <c r="E20" s="48">
        <v>159.5</v>
      </c>
      <c r="F20" s="40"/>
      <c r="G20" s="40"/>
      <c r="H20" s="40"/>
      <c r="I20" s="40"/>
      <c r="J20" s="40"/>
      <c r="K20" s="41"/>
      <c r="L20" s="42"/>
      <c r="M20" s="40"/>
      <c r="N20" s="40"/>
      <c r="O20" s="40"/>
      <c r="P20" s="17"/>
    </row>
    <row r="21" spans="1:16" x14ac:dyDescent="0.25">
      <c r="A21" s="47">
        <v>2</v>
      </c>
      <c r="B21" s="48"/>
      <c r="C21" s="49" t="s">
        <v>70</v>
      </c>
      <c r="D21" s="48" t="s">
        <v>71</v>
      </c>
      <c r="E21" s="72">
        <v>3</v>
      </c>
      <c r="F21" s="40"/>
      <c r="G21" s="40"/>
      <c r="H21" s="40"/>
      <c r="I21" s="40"/>
      <c r="J21" s="40"/>
      <c r="K21" s="41"/>
      <c r="L21" s="42"/>
      <c r="M21" s="40"/>
      <c r="N21" s="40"/>
      <c r="O21" s="40"/>
      <c r="P21" s="17"/>
    </row>
    <row r="22" spans="1:16" x14ac:dyDescent="0.25">
      <c r="A22" s="47">
        <v>3</v>
      </c>
      <c r="B22" s="48"/>
      <c r="C22" s="49" t="s">
        <v>136</v>
      </c>
      <c r="D22" s="48" t="s">
        <v>85</v>
      </c>
      <c r="E22" s="48">
        <v>4</v>
      </c>
      <c r="F22" s="40"/>
      <c r="G22" s="40"/>
      <c r="H22" s="40"/>
      <c r="I22" s="40"/>
      <c r="J22" s="40"/>
      <c r="K22" s="41"/>
      <c r="L22" s="42"/>
      <c r="M22" s="40"/>
      <c r="N22" s="40"/>
      <c r="O22" s="40"/>
      <c r="P22" s="17"/>
    </row>
    <row r="23" spans="1:16" x14ac:dyDescent="0.25">
      <c r="A23" s="47">
        <v>4</v>
      </c>
      <c r="B23" s="48"/>
      <c r="C23" s="49" t="s">
        <v>72</v>
      </c>
      <c r="D23" s="48" t="s">
        <v>73</v>
      </c>
      <c r="E23" s="72">
        <v>57</v>
      </c>
      <c r="F23" s="40"/>
      <c r="G23" s="40"/>
      <c r="H23" s="40"/>
      <c r="I23" s="40"/>
      <c r="J23" s="40"/>
      <c r="K23" s="41"/>
      <c r="L23" s="42"/>
      <c r="M23" s="40"/>
      <c r="N23" s="40"/>
      <c r="O23" s="40"/>
      <c r="P23" s="17"/>
    </row>
    <row r="24" spans="1:16" ht="30" x14ac:dyDescent="0.25">
      <c r="A24" s="47"/>
      <c r="B24" s="48"/>
      <c r="C24" s="49" t="s">
        <v>74</v>
      </c>
      <c r="D24" s="48" t="s">
        <v>75</v>
      </c>
      <c r="E24" s="72">
        <v>1</v>
      </c>
      <c r="F24" s="40"/>
      <c r="G24" s="40"/>
      <c r="H24" s="40"/>
      <c r="I24" s="40"/>
      <c r="J24" s="40"/>
      <c r="K24" s="41"/>
      <c r="L24" s="42"/>
      <c r="M24" s="40"/>
      <c r="N24" s="40"/>
      <c r="O24" s="40"/>
      <c r="P24" s="17"/>
    </row>
    <row r="25" spans="1:16" x14ac:dyDescent="0.25">
      <c r="A25" s="47"/>
      <c r="B25" s="48"/>
      <c r="C25" s="49"/>
      <c r="D25" s="72"/>
      <c r="E25" s="72"/>
      <c r="F25" s="67"/>
      <c r="G25" s="67"/>
      <c r="H25" s="67"/>
      <c r="I25" s="67"/>
      <c r="J25" s="67"/>
      <c r="K25" s="68"/>
      <c r="L25" s="69"/>
      <c r="M25" s="67"/>
      <c r="N25" s="67"/>
      <c r="O25" s="67"/>
      <c r="P25" s="39"/>
    </row>
    <row r="26" spans="1:16" x14ac:dyDescent="0.25">
      <c r="A26" s="47"/>
      <c r="B26" s="48"/>
      <c r="C26" s="49"/>
      <c r="D26" s="48"/>
      <c r="E26" s="72"/>
      <c r="F26" s="67"/>
      <c r="G26" s="67"/>
      <c r="H26" s="40"/>
      <c r="I26" s="40"/>
      <c r="J26" s="40"/>
      <c r="K26" s="41"/>
      <c r="L26" s="42"/>
      <c r="M26" s="40"/>
      <c r="N26" s="40"/>
      <c r="O26" s="40"/>
      <c r="P26" s="17"/>
    </row>
    <row r="27" spans="1:16" x14ac:dyDescent="0.25">
      <c r="A27" s="47"/>
      <c r="B27" s="48"/>
      <c r="C27" s="70" t="s">
        <v>63</v>
      </c>
      <c r="D27" s="48"/>
      <c r="E27" s="72"/>
      <c r="F27" s="67"/>
      <c r="G27" s="67"/>
      <c r="H27" s="67"/>
      <c r="I27" s="67"/>
      <c r="J27" s="67"/>
      <c r="K27" s="68"/>
      <c r="L27" s="69"/>
      <c r="M27" s="67"/>
      <c r="N27" s="67"/>
      <c r="O27" s="67"/>
      <c r="P27" s="39"/>
    </row>
    <row r="28" spans="1:16" x14ac:dyDescent="0.25">
      <c r="A28" s="47">
        <v>1</v>
      </c>
      <c r="B28" s="48"/>
      <c r="C28" s="49" t="s">
        <v>116</v>
      </c>
      <c r="D28" s="48" t="s">
        <v>69</v>
      </c>
      <c r="E28" s="72">
        <v>96.7</v>
      </c>
      <c r="F28" s="40"/>
      <c r="G28" s="40"/>
      <c r="H28" s="40"/>
      <c r="I28" s="40"/>
      <c r="J28" s="40"/>
      <c r="K28" s="41"/>
      <c r="L28" s="42"/>
      <c r="M28" s="40"/>
      <c r="N28" s="40"/>
      <c r="O28" s="40"/>
      <c r="P28" s="17"/>
    </row>
    <row r="29" spans="1:16" x14ac:dyDescent="0.25">
      <c r="A29" s="47"/>
      <c r="B29" s="48"/>
      <c r="C29" s="49" t="s">
        <v>121</v>
      </c>
      <c r="D29" s="48" t="s">
        <v>117</v>
      </c>
      <c r="E29" s="72">
        <f>E28*0.8</f>
        <v>77.360000000000014</v>
      </c>
      <c r="F29" s="40"/>
      <c r="G29" s="40"/>
      <c r="H29" s="40"/>
      <c r="I29" s="40"/>
      <c r="J29" s="40"/>
      <c r="K29" s="41"/>
      <c r="L29" s="42"/>
      <c r="M29" s="40"/>
      <c r="N29" s="40"/>
      <c r="O29" s="40"/>
      <c r="P29" s="17"/>
    </row>
    <row r="30" spans="1:16" x14ac:dyDescent="0.25">
      <c r="A30" s="47"/>
      <c r="B30" s="48"/>
      <c r="C30" s="49" t="s">
        <v>118</v>
      </c>
      <c r="D30" s="48" t="s">
        <v>80</v>
      </c>
      <c r="E30" s="72">
        <f>E28*1.2</f>
        <v>116.03999999999999</v>
      </c>
      <c r="F30" s="40"/>
      <c r="G30" s="40"/>
      <c r="H30" s="40"/>
      <c r="I30" s="40"/>
      <c r="J30" s="40"/>
      <c r="K30" s="41"/>
      <c r="L30" s="42"/>
      <c r="M30" s="40"/>
      <c r="N30" s="40"/>
      <c r="O30" s="40"/>
      <c r="P30" s="17"/>
    </row>
    <row r="31" spans="1:16" x14ac:dyDescent="0.25">
      <c r="A31" s="47"/>
      <c r="B31" s="48"/>
      <c r="C31" s="49" t="s">
        <v>119</v>
      </c>
      <c r="D31" s="48" t="s">
        <v>120</v>
      </c>
      <c r="E31" s="72">
        <f>E28*0.017</f>
        <v>1.6439000000000001</v>
      </c>
      <c r="F31" s="40"/>
      <c r="G31" s="40"/>
      <c r="H31" s="40"/>
      <c r="I31" s="40"/>
      <c r="J31" s="40"/>
      <c r="K31" s="41"/>
      <c r="L31" s="42"/>
      <c r="M31" s="40"/>
      <c r="N31" s="40"/>
      <c r="O31" s="40"/>
      <c r="P31" s="17"/>
    </row>
    <row r="32" spans="1:16" x14ac:dyDescent="0.25">
      <c r="A32" s="47"/>
      <c r="B32" s="48"/>
      <c r="C32" s="49" t="s">
        <v>122</v>
      </c>
      <c r="D32" s="48" t="s">
        <v>80</v>
      </c>
      <c r="E32" s="72">
        <f>E28*2.1</f>
        <v>203.07000000000002</v>
      </c>
      <c r="F32" s="40"/>
      <c r="G32" s="40"/>
      <c r="H32" s="40"/>
      <c r="I32" s="40"/>
      <c r="J32" s="40"/>
      <c r="K32" s="41"/>
      <c r="L32" s="42"/>
      <c r="M32" s="40"/>
      <c r="N32" s="40"/>
      <c r="O32" s="40"/>
      <c r="P32" s="17"/>
    </row>
    <row r="33" spans="1:16" x14ac:dyDescent="0.25">
      <c r="A33" s="47">
        <v>2</v>
      </c>
      <c r="B33" s="48"/>
      <c r="C33" s="49" t="s">
        <v>116</v>
      </c>
      <c r="D33" s="48" t="s">
        <v>69</v>
      </c>
      <c r="E33" s="72">
        <v>5.7</v>
      </c>
      <c r="F33" s="40"/>
      <c r="G33" s="40"/>
      <c r="H33" s="40"/>
      <c r="I33" s="40"/>
      <c r="J33" s="40"/>
      <c r="K33" s="41"/>
      <c r="L33" s="42"/>
      <c r="M33" s="40"/>
      <c r="N33" s="40"/>
      <c r="O33" s="40"/>
      <c r="P33" s="17"/>
    </row>
    <row r="34" spans="1:16" x14ac:dyDescent="0.25">
      <c r="A34" s="47"/>
      <c r="B34" s="48"/>
      <c r="C34" s="49" t="s">
        <v>123</v>
      </c>
      <c r="D34" s="48" t="s">
        <v>117</v>
      </c>
      <c r="E34" s="72">
        <f>E33*0.8</f>
        <v>4.5600000000000005</v>
      </c>
      <c r="F34" s="40"/>
      <c r="G34" s="40"/>
      <c r="H34" s="40"/>
      <c r="I34" s="40"/>
      <c r="J34" s="40"/>
      <c r="K34" s="41"/>
      <c r="L34" s="42"/>
      <c r="M34" s="40"/>
      <c r="N34" s="40"/>
      <c r="O34" s="40"/>
      <c r="P34" s="17"/>
    </row>
    <row r="35" spans="1:16" x14ac:dyDescent="0.25">
      <c r="A35" s="47"/>
      <c r="B35" s="48"/>
      <c r="C35" s="49" t="s">
        <v>118</v>
      </c>
      <c r="D35" s="48" t="s">
        <v>80</v>
      </c>
      <c r="E35" s="72">
        <f>E33*1.2</f>
        <v>6.84</v>
      </c>
      <c r="F35" s="40"/>
      <c r="G35" s="40"/>
      <c r="H35" s="40"/>
      <c r="I35" s="40"/>
      <c r="J35" s="40"/>
      <c r="K35" s="41"/>
      <c r="L35" s="42"/>
      <c r="M35" s="40"/>
      <c r="N35" s="40"/>
      <c r="O35" s="40"/>
      <c r="P35" s="17"/>
    </row>
    <row r="36" spans="1:16" x14ac:dyDescent="0.25">
      <c r="A36" s="47"/>
      <c r="B36" s="48"/>
      <c r="C36" s="49" t="s">
        <v>119</v>
      </c>
      <c r="D36" s="48" t="s">
        <v>120</v>
      </c>
      <c r="E36" s="72">
        <f>E33*0.017</f>
        <v>9.6900000000000014E-2</v>
      </c>
      <c r="F36" s="40"/>
      <c r="G36" s="40"/>
      <c r="H36" s="40"/>
      <c r="I36" s="40"/>
      <c r="J36" s="40"/>
      <c r="K36" s="41"/>
      <c r="L36" s="42"/>
      <c r="M36" s="40"/>
      <c r="N36" s="40"/>
      <c r="O36" s="40"/>
      <c r="P36" s="17"/>
    </row>
    <row r="37" spans="1:16" x14ac:dyDescent="0.25">
      <c r="A37" s="47"/>
      <c r="B37" s="48"/>
      <c r="C37" s="49" t="s">
        <v>124</v>
      </c>
      <c r="D37" s="48" t="s">
        <v>80</v>
      </c>
      <c r="E37" s="72">
        <f>E33*2.1</f>
        <v>11.97</v>
      </c>
      <c r="F37" s="40"/>
      <c r="G37" s="40"/>
      <c r="H37" s="40"/>
      <c r="I37" s="40"/>
      <c r="J37" s="40"/>
      <c r="K37" s="41"/>
      <c r="L37" s="42"/>
      <c r="M37" s="40"/>
      <c r="N37" s="40"/>
      <c r="O37" s="40"/>
      <c r="P37" s="17"/>
    </row>
    <row r="38" spans="1:16" x14ac:dyDescent="0.25">
      <c r="A38" s="47">
        <v>3</v>
      </c>
      <c r="B38" s="48"/>
      <c r="C38" s="49" t="s">
        <v>125</v>
      </c>
      <c r="D38" s="48" t="s">
        <v>69</v>
      </c>
      <c r="E38" s="72">
        <v>96.7</v>
      </c>
      <c r="F38" s="40"/>
      <c r="G38" s="40"/>
      <c r="H38" s="40"/>
      <c r="I38" s="40"/>
      <c r="J38" s="40"/>
      <c r="K38" s="41"/>
      <c r="L38" s="42"/>
      <c r="M38" s="40"/>
      <c r="N38" s="40"/>
      <c r="O38" s="40"/>
      <c r="P38" s="17"/>
    </row>
    <row r="39" spans="1:16" x14ac:dyDescent="0.25">
      <c r="A39" s="47"/>
      <c r="B39" s="48"/>
      <c r="C39" s="49" t="s">
        <v>127</v>
      </c>
      <c r="D39" s="48" t="s">
        <v>69</v>
      </c>
      <c r="E39" s="72">
        <f>E38*1.05</f>
        <v>101.53500000000001</v>
      </c>
      <c r="F39" s="40"/>
      <c r="G39" s="40"/>
      <c r="H39" s="40"/>
      <c r="I39" s="40"/>
      <c r="J39" s="40"/>
      <c r="K39" s="41"/>
      <c r="L39" s="42"/>
      <c r="M39" s="40"/>
      <c r="N39" s="40"/>
      <c r="O39" s="40"/>
      <c r="P39" s="17"/>
    </row>
    <row r="40" spans="1:16" x14ac:dyDescent="0.25">
      <c r="A40" s="47">
        <v>4</v>
      </c>
      <c r="B40" s="48"/>
      <c r="C40" s="49" t="s">
        <v>126</v>
      </c>
      <c r="D40" s="48" t="s">
        <v>69</v>
      </c>
      <c r="E40" s="72">
        <v>5.7</v>
      </c>
      <c r="F40" s="40"/>
      <c r="G40" s="40"/>
      <c r="H40" s="40"/>
      <c r="I40" s="40"/>
      <c r="J40" s="40"/>
      <c r="K40" s="41"/>
      <c r="L40" s="42"/>
      <c r="M40" s="40"/>
      <c r="N40" s="40"/>
      <c r="O40" s="40"/>
      <c r="P40" s="17"/>
    </row>
    <row r="41" spans="1:16" x14ac:dyDescent="0.25">
      <c r="A41" s="47"/>
      <c r="B41" s="48"/>
      <c r="C41" s="49" t="s">
        <v>128</v>
      </c>
      <c r="D41" s="48" t="s">
        <v>69</v>
      </c>
      <c r="E41" s="72">
        <f>E40*1.05</f>
        <v>5.9850000000000003</v>
      </c>
      <c r="F41" s="40"/>
      <c r="G41" s="40"/>
      <c r="H41" s="40"/>
      <c r="I41" s="40"/>
      <c r="J41" s="40"/>
      <c r="K41" s="41"/>
      <c r="L41" s="42"/>
      <c r="M41" s="40"/>
      <c r="N41" s="40"/>
      <c r="O41" s="40"/>
      <c r="P41" s="17"/>
    </row>
    <row r="42" spans="1:16" ht="30" x14ac:dyDescent="0.25">
      <c r="A42" s="47">
        <v>5</v>
      </c>
      <c r="B42" s="48"/>
      <c r="C42" s="49" t="s">
        <v>133</v>
      </c>
      <c r="D42" s="48" t="s">
        <v>69</v>
      </c>
      <c r="E42" s="72">
        <v>48.2</v>
      </c>
      <c r="F42" s="40"/>
      <c r="G42" s="40"/>
      <c r="H42" s="40"/>
      <c r="I42" s="40"/>
      <c r="J42" s="40"/>
      <c r="K42" s="41"/>
      <c r="L42" s="42"/>
      <c r="M42" s="40"/>
      <c r="N42" s="40"/>
      <c r="O42" s="40"/>
      <c r="P42" s="17"/>
    </row>
    <row r="43" spans="1:16" x14ac:dyDescent="0.25">
      <c r="A43" s="47"/>
      <c r="B43" s="48"/>
      <c r="C43" s="49" t="s">
        <v>129</v>
      </c>
      <c r="D43" s="48" t="s">
        <v>120</v>
      </c>
      <c r="E43" s="72">
        <f>E42*0.28</f>
        <v>13.496000000000002</v>
      </c>
      <c r="F43" s="40"/>
      <c r="G43" s="40"/>
      <c r="H43" s="40"/>
      <c r="I43" s="40"/>
      <c r="J43" s="40"/>
      <c r="K43" s="41"/>
      <c r="L43" s="42"/>
      <c r="M43" s="40"/>
      <c r="N43" s="40"/>
      <c r="O43" s="40"/>
      <c r="P43" s="17"/>
    </row>
    <row r="44" spans="1:16" x14ac:dyDescent="0.25">
      <c r="A44" s="47"/>
      <c r="B44" s="48"/>
      <c r="C44" s="49" t="s">
        <v>132</v>
      </c>
      <c r="D44" s="48" t="s">
        <v>69</v>
      </c>
      <c r="E44" s="72">
        <f>E42*4.4</f>
        <v>212.08000000000004</v>
      </c>
      <c r="F44" s="40"/>
      <c r="G44" s="40"/>
      <c r="H44" s="40"/>
      <c r="I44" s="40"/>
      <c r="J44" s="40"/>
      <c r="K44" s="41"/>
      <c r="L44" s="42"/>
      <c r="M44" s="40"/>
      <c r="N44" s="40"/>
      <c r="O44" s="40"/>
      <c r="P44" s="17"/>
    </row>
    <row r="45" spans="1:16" ht="45" x14ac:dyDescent="0.25">
      <c r="A45" s="47">
        <v>6</v>
      </c>
      <c r="B45" s="48"/>
      <c r="C45" s="49" t="s">
        <v>130</v>
      </c>
      <c r="D45" s="48" t="s">
        <v>69</v>
      </c>
      <c r="E45" s="72">
        <v>54.2</v>
      </c>
      <c r="F45" s="40"/>
      <c r="G45" s="40"/>
      <c r="H45" s="40"/>
      <c r="I45" s="40"/>
      <c r="J45" s="40"/>
      <c r="K45" s="41"/>
      <c r="L45" s="42"/>
      <c r="M45" s="40"/>
      <c r="N45" s="40"/>
      <c r="O45" s="40"/>
      <c r="P45" s="17"/>
    </row>
    <row r="46" spans="1:16" x14ac:dyDescent="0.25">
      <c r="A46" s="47"/>
      <c r="B46" s="48"/>
      <c r="C46" s="49" t="s">
        <v>129</v>
      </c>
      <c r="D46" s="48" t="s">
        <v>120</v>
      </c>
      <c r="E46" s="72">
        <f>E45*0.28</f>
        <v>15.176000000000002</v>
      </c>
      <c r="F46" s="40"/>
      <c r="G46" s="40"/>
      <c r="H46" s="40"/>
      <c r="I46" s="40"/>
      <c r="J46" s="40"/>
      <c r="K46" s="41"/>
      <c r="L46" s="42"/>
      <c r="M46" s="40"/>
      <c r="N46" s="40"/>
      <c r="O46" s="40"/>
      <c r="P46" s="17"/>
    </row>
    <row r="47" spans="1:16" x14ac:dyDescent="0.25">
      <c r="A47" s="47"/>
      <c r="B47" s="48"/>
      <c r="C47" s="49" t="s">
        <v>132</v>
      </c>
      <c r="D47" s="48" t="s">
        <v>69</v>
      </c>
      <c r="E47" s="72">
        <f>E45*4.4</f>
        <v>238.48000000000002</v>
      </c>
      <c r="F47" s="40"/>
      <c r="G47" s="40"/>
      <c r="H47" s="40"/>
      <c r="I47" s="40"/>
      <c r="J47" s="40"/>
      <c r="K47" s="41"/>
      <c r="L47" s="42"/>
      <c r="M47" s="40"/>
      <c r="N47" s="40"/>
      <c r="O47" s="40"/>
      <c r="P47" s="17"/>
    </row>
    <row r="48" spans="1:16" x14ac:dyDescent="0.25">
      <c r="A48" s="47"/>
      <c r="B48" s="48"/>
      <c r="C48" s="49" t="s">
        <v>131</v>
      </c>
      <c r="D48" s="48" t="s">
        <v>69</v>
      </c>
      <c r="E48" s="72">
        <f>E46*4.4</f>
        <v>66.774400000000014</v>
      </c>
      <c r="F48" s="40"/>
      <c r="G48" s="40"/>
      <c r="H48" s="40"/>
      <c r="I48" s="40"/>
      <c r="J48" s="40"/>
      <c r="K48" s="41"/>
      <c r="L48" s="42"/>
      <c r="M48" s="40"/>
      <c r="N48" s="40"/>
      <c r="O48" s="40"/>
      <c r="P48" s="17"/>
    </row>
    <row r="49" spans="1:16" ht="30" x14ac:dyDescent="0.25">
      <c r="A49" s="47">
        <v>7</v>
      </c>
      <c r="B49" s="48"/>
      <c r="C49" s="49" t="s">
        <v>134</v>
      </c>
      <c r="D49" s="48" t="s">
        <v>71</v>
      </c>
      <c r="E49" s="48">
        <v>1</v>
      </c>
      <c r="F49" s="40"/>
      <c r="G49" s="40"/>
      <c r="H49" s="40"/>
      <c r="I49" s="40"/>
      <c r="J49" s="40"/>
      <c r="K49" s="41"/>
      <c r="L49" s="42"/>
      <c r="M49" s="40"/>
      <c r="N49" s="40"/>
      <c r="O49" s="40"/>
      <c r="P49" s="17"/>
    </row>
    <row r="50" spans="1:16" x14ac:dyDescent="0.25">
      <c r="A50" s="47"/>
      <c r="B50" s="48"/>
      <c r="C50" s="49"/>
      <c r="D50" s="48"/>
      <c r="E50" s="48"/>
      <c r="F50" s="67"/>
      <c r="G50" s="67"/>
      <c r="H50" s="67"/>
      <c r="I50" s="40"/>
      <c r="J50" s="40"/>
      <c r="K50" s="41"/>
      <c r="L50" s="42"/>
      <c r="M50" s="40"/>
      <c r="N50" s="40"/>
      <c r="O50" s="40"/>
      <c r="P50" s="17"/>
    </row>
    <row r="51" spans="1:16" x14ac:dyDescent="0.25">
      <c r="A51" s="47"/>
      <c r="B51" s="48"/>
      <c r="C51" s="49"/>
      <c r="D51" s="72"/>
      <c r="E51" s="72"/>
      <c r="F51" s="67"/>
      <c r="G51" s="67"/>
      <c r="H51" s="67"/>
      <c r="I51" s="67"/>
      <c r="J51" s="67"/>
      <c r="K51" s="68"/>
      <c r="L51" s="69"/>
      <c r="M51" s="67"/>
      <c r="N51" s="67"/>
      <c r="O51" s="67"/>
      <c r="P51" s="39"/>
    </row>
    <row r="52" spans="1:16" x14ac:dyDescent="0.25">
      <c r="A52" s="47"/>
      <c r="B52" s="48"/>
      <c r="C52" s="70" t="s">
        <v>65</v>
      </c>
      <c r="D52" s="72"/>
      <c r="E52" s="72"/>
      <c r="F52" s="67"/>
      <c r="G52" s="67"/>
      <c r="H52" s="67"/>
      <c r="I52" s="67"/>
      <c r="J52" s="67"/>
      <c r="K52" s="68"/>
      <c r="L52" s="69"/>
      <c r="M52" s="67"/>
      <c r="N52" s="67"/>
      <c r="O52" s="67"/>
      <c r="P52" s="39"/>
    </row>
    <row r="53" spans="1:16" x14ac:dyDescent="0.25">
      <c r="A53" s="47"/>
      <c r="B53" s="48"/>
      <c r="C53" s="73" t="s">
        <v>66</v>
      </c>
      <c r="D53" s="48"/>
      <c r="E53" s="48"/>
      <c r="F53" s="67"/>
      <c r="G53" s="67"/>
      <c r="H53" s="67"/>
      <c r="I53" s="67"/>
      <c r="J53" s="67"/>
      <c r="K53" s="68"/>
      <c r="L53" s="69"/>
      <c r="M53" s="67"/>
      <c r="N53" s="67"/>
      <c r="O53" s="67"/>
      <c r="P53" s="39"/>
    </row>
    <row r="54" spans="1:16" ht="30" x14ac:dyDescent="0.25">
      <c r="A54" s="47">
        <v>1</v>
      </c>
      <c r="B54" s="48"/>
      <c r="C54" s="49" t="s">
        <v>137</v>
      </c>
      <c r="D54" s="48" t="s">
        <v>71</v>
      </c>
      <c r="E54" s="48">
        <v>1</v>
      </c>
      <c r="F54" s="40"/>
      <c r="G54" s="40"/>
      <c r="H54" s="40"/>
      <c r="I54" s="40"/>
      <c r="J54" s="40"/>
      <c r="K54" s="41"/>
      <c r="L54" s="42"/>
      <c r="M54" s="40"/>
      <c r="N54" s="40"/>
      <c r="O54" s="40"/>
      <c r="P54" s="17"/>
    </row>
    <row r="55" spans="1:16" x14ac:dyDescent="0.25">
      <c r="A55" s="47"/>
      <c r="B55" s="48"/>
      <c r="C55" s="49"/>
      <c r="D55" s="72"/>
      <c r="E55" s="72"/>
      <c r="F55" s="67"/>
      <c r="G55" s="67"/>
      <c r="H55" s="40"/>
      <c r="I55" s="40"/>
      <c r="J55" s="40"/>
      <c r="K55" s="41"/>
      <c r="L55" s="42"/>
      <c r="M55" s="40"/>
      <c r="N55" s="40"/>
      <c r="O55" s="40"/>
      <c r="P55" s="17"/>
    </row>
    <row r="56" spans="1:16" x14ac:dyDescent="0.25">
      <c r="A56" s="47"/>
      <c r="B56" s="48"/>
      <c r="C56" s="73" t="s">
        <v>67</v>
      </c>
      <c r="D56" s="72"/>
      <c r="E56" s="72"/>
      <c r="F56" s="67"/>
      <c r="G56" s="67"/>
      <c r="H56" s="67"/>
      <c r="I56" s="67"/>
      <c r="J56" s="67"/>
      <c r="K56" s="68"/>
      <c r="L56" s="69"/>
      <c r="M56" s="67"/>
      <c r="N56" s="67"/>
      <c r="O56" s="67"/>
      <c r="P56" s="39"/>
    </row>
    <row r="57" spans="1:16" ht="30" x14ac:dyDescent="0.25">
      <c r="A57" s="47">
        <v>1</v>
      </c>
      <c r="B57" s="48"/>
      <c r="C57" s="49" t="s">
        <v>138</v>
      </c>
      <c r="D57" s="48" t="s">
        <v>71</v>
      </c>
      <c r="E57" s="48">
        <v>5</v>
      </c>
      <c r="F57" s="40"/>
      <c r="G57" s="40"/>
      <c r="H57" s="40"/>
      <c r="I57" s="40"/>
      <c r="J57" s="40"/>
      <c r="K57" s="41"/>
      <c r="L57" s="42"/>
      <c r="M57" s="40"/>
      <c r="N57" s="40"/>
      <c r="O57" s="40"/>
      <c r="P57" s="17"/>
    </row>
    <row r="58" spans="1:16" ht="30" x14ac:dyDescent="0.25">
      <c r="A58" s="47">
        <v>2</v>
      </c>
      <c r="B58" s="48"/>
      <c r="C58" s="49" t="s">
        <v>140</v>
      </c>
      <c r="D58" s="48" t="s">
        <v>71</v>
      </c>
      <c r="E58" s="48">
        <v>4</v>
      </c>
      <c r="F58" s="40"/>
      <c r="G58" s="40"/>
      <c r="H58" s="40"/>
      <c r="I58" s="40"/>
      <c r="J58" s="40"/>
      <c r="K58" s="41"/>
      <c r="L58" s="42"/>
      <c r="M58" s="40"/>
      <c r="N58" s="40"/>
      <c r="O58" s="40"/>
      <c r="P58" s="17"/>
    </row>
    <row r="59" spans="1:16" ht="30" x14ac:dyDescent="0.25">
      <c r="A59" s="47">
        <v>3</v>
      </c>
      <c r="B59" s="48"/>
      <c r="C59" s="49" t="s">
        <v>141</v>
      </c>
      <c r="D59" s="48" t="s">
        <v>71</v>
      </c>
      <c r="E59" s="48">
        <v>1</v>
      </c>
      <c r="F59" s="40"/>
      <c r="G59" s="40"/>
      <c r="H59" s="40"/>
      <c r="I59" s="40"/>
      <c r="J59" s="40"/>
      <c r="K59" s="41"/>
      <c r="L59" s="42"/>
      <c r="M59" s="40"/>
      <c r="N59" s="40"/>
      <c r="O59" s="40"/>
      <c r="P59" s="17"/>
    </row>
    <row r="60" spans="1:16" ht="45" x14ac:dyDescent="0.25">
      <c r="A60" s="47">
        <v>4</v>
      </c>
      <c r="B60" s="48"/>
      <c r="C60" s="49" t="s">
        <v>139</v>
      </c>
      <c r="D60" s="48" t="s">
        <v>71</v>
      </c>
      <c r="E60" s="48">
        <v>1</v>
      </c>
      <c r="F60" s="40"/>
      <c r="G60" s="40"/>
      <c r="H60" s="40"/>
      <c r="I60" s="40"/>
      <c r="J60" s="40"/>
      <c r="K60" s="41"/>
      <c r="L60" s="42"/>
      <c r="M60" s="40"/>
      <c r="N60" s="40"/>
      <c r="O60" s="40"/>
      <c r="P60" s="17"/>
    </row>
    <row r="61" spans="1:16" ht="15.75" thickBot="1" x14ac:dyDescent="0.3">
      <c r="A61" s="47"/>
      <c r="B61" s="48"/>
      <c r="C61" s="49"/>
      <c r="D61" s="48"/>
      <c r="E61" s="48"/>
      <c r="F61" s="67"/>
      <c r="G61" s="67"/>
      <c r="H61" s="40">
        <v>0</v>
      </c>
      <c r="I61" s="40">
        <v>0</v>
      </c>
      <c r="J61" s="40">
        <v>0</v>
      </c>
      <c r="K61" s="41">
        <f t="shared" ref="K61" si="0">SUM(H61:J61)</f>
        <v>0</v>
      </c>
      <c r="L61" s="42">
        <f>ROUND(E61*F61,2)</f>
        <v>0</v>
      </c>
      <c r="M61" s="40">
        <f>ROUND(H61*E61,2)</f>
        <v>0</v>
      </c>
      <c r="N61" s="40">
        <f>ROUND(I61*E61,2)</f>
        <v>0</v>
      </c>
      <c r="O61" s="40">
        <f>ROUND(J61*E61,2)</f>
        <v>0</v>
      </c>
      <c r="P61" s="17">
        <f t="shared" ref="P61" si="1">SUM(M61:O61)</f>
        <v>0</v>
      </c>
    </row>
    <row r="62" spans="1:16" ht="15.75" thickBot="1" x14ac:dyDescent="0.3">
      <c r="A62" s="107" t="s">
        <v>53</v>
      </c>
      <c r="B62" s="108"/>
      <c r="C62" s="108"/>
      <c r="D62" s="108"/>
      <c r="E62" s="108"/>
      <c r="F62" s="108"/>
      <c r="G62" s="108"/>
      <c r="H62" s="108"/>
      <c r="I62" s="108"/>
      <c r="J62" s="108"/>
      <c r="K62" s="126"/>
      <c r="L62" s="34">
        <f>SUM(L18:L61)</f>
        <v>0</v>
      </c>
      <c r="M62" s="34">
        <f>SUM(M18:M61)</f>
        <v>0</v>
      </c>
      <c r="N62" s="34">
        <f>SUM(N18:N61)</f>
        <v>0</v>
      </c>
      <c r="O62" s="34">
        <f>SUM(O18:O61)</f>
        <v>0</v>
      </c>
      <c r="P62" s="35">
        <f>SUM(P18:P61)</f>
        <v>0</v>
      </c>
    </row>
    <row r="64" spans="1:16" x14ac:dyDescent="0.25">
      <c r="O64" s="45"/>
      <c r="P64" s="46"/>
    </row>
    <row r="65" spans="2:11" x14ac:dyDescent="0.25">
      <c r="B65" s="2" t="s">
        <v>15</v>
      </c>
      <c r="C65" s="9" t="s">
        <v>56</v>
      </c>
      <c r="D65" s="9"/>
      <c r="J65" s="2"/>
      <c r="K65" s="9"/>
    </row>
    <row r="66" spans="2:11" ht="18.75" customHeight="1" x14ac:dyDescent="0.25">
      <c r="B66" s="2"/>
      <c r="C66" s="60" t="s">
        <v>42</v>
      </c>
    </row>
    <row r="67" spans="2:11" x14ac:dyDescent="0.25">
      <c r="B67" s="2"/>
      <c r="C67" s="9"/>
    </row>
    <row r="68" spans="2:11" x14ac:dyDescent="0.25">
      <c r="B68" s="2" t="s">
        <v>36</v>
      </c>
      <c r="C68" s="9">
        <v>0</v>
      </c>
    </row>
  </sheetData>
  <mergeCells count="11">
    <mergeCell ref="A62:K62"/>
    <mergeCell ref="A1:P1"/>
    <mergeCell ref="A3:P3"/>
    <mergeCell ref="A16:A17"/>
    <mergeCell ref="B16:B17"/>
    <mergeCell ref="C16:C17"/>
    <mergeCell ref="D16:D17"/>
    <mergeCell ref="E16:E17"/>
    <mergeCell ref="F16:K16"/>
    <mergeCell ref="L16:P16"/>
    <mergeCell ref="B4:P4"/>
  </mergeCells>
  <printOptions horizontalCentered="1"/>
  <pageMargins left="0.23622047244094491" right="0.23622047244094491" top="1.0629921259842521" bottom="0.39370078740157483" header="0.31496062992125984" footer="0.31496062992125984"/>
  <pageSetup paperSize="9" scale="62" fitToHeight="3" orientation="landscape" r:id="rId1"/>
  <headerFooter>
    <oddHeader>&amp;R&amp;10 5. pielikums
Latvijas būvnormatīvam LBN 501-17
"Būvizmaksu noteikšanas kārtība"
(apstiprināts ar Ministru kabineta 
2017. gada 3. maija
noteikumiem Nr. 239)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P55"/>
  <sheetViews>
    <sheetView topLeftCell="A25" workbookViewId="0">
      <selection activeCell="U16" sqref="U16"/>
    </sheetView>
  </sheetViews>
  <sheetFormatPr defaultRowHeight="15" x14ac:dyDescent="0.25"/>
  <cols>
    <col min="2" max="2" width="6" customWidth="1"/>
    <col min="3" max="3" width="25.28515625" customWidth="1"/>
  </cols>
  <sheetData>
    <row r="2" spans="1:16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9.5" x14ac:dyDescent="0.25">
      <c r="A3" s="127" t="s">
        <v>44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</row>
    <row r="4" spans="1:16" ht="19.5" x14ac:dyDescent="0.25">
      <c r="A4" s="74"/>
      <c r="B4" s="135" t="s">
        <v>45</v>
      </c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</row>
    <row r="5" spans="1:16" ht="25.5" x14ac:dyDescent="0.35">
      <c r="A5" s="1"/>
      <c r="B5" s="1"/>
      <c r="C5" s="1"/>
      <c r="D5" s="1"/>
      <c r="E5" s="1"/>
      <c r="F5" s="1"/>
      <c r="G5" s="1"/>
      <c r="H5" s="1"/>
      <c r="I5" s="1"/>
      <c r="J5" s="56"/>
      <c r="K5" s="56"/>
      <c r="L5" s="56"/>
      <c r="M5" s="56"/>
      <c r="N5" s="56"/>
      <c r="O5" s="56"/>
      <c r="P5" s="56"/>
    </row>
    <row r="6" spans="1:16" x14ac:dyDescent="0.25">
      <c r="A6" s="1"/>
      <c r="B6" s="1"/>
      <c r="C6" s="2" t="s">
        <v>1</v>
      </c>
      <c r="D6" s="9" t="s">
        <v>59</v>
      </c>
      <c r="E6" s="1"/>
      <c r="F6" s="1"/>
      <c r="G6" s="1"/>
      <c r="H6" s="1"/>
      <c r="I6" s="1"/>
      <c r="J6" s="57"/>
      <c r="K6" s="57"/>
      <c r="L6" s="57"/>
      <c r="M6" s="57"/>
      <c r="N6" s="57"/>
      <c r="O6" s="57"/>
      <c r="P6" s="57"/>
    </row>
    <row r="7" spans="1:16" ht="25.5" x14ac:dyDescent="0.35">
      <c r="A7" s="1"/>
      <c r="B7" s="1"/>
      <c r="C7" s="2" t="s">
        <v>0</v>
      </c>
      <c r="D7" s="9" t="s">
        <v>58</v>
      </c>
      <c r="E7" s="1"/>
      <c r="F7" s="1"/>
      <c r="G7" s="1"/>
      <c r="H7" s="1"/>
      <c r="I7" s="1"/>
      <c r="J7" s="56"/>
      <c r="K7" s="56"/>
      <c r="L7" s="56"/>
      <c r="M7" s="56"/>
      <c r="N7" s="56"/>
      <c r="O7" s="56"/>
      <c r="P7" s="56"/>
    </row>
    <row r="8" spans="1:16" x14ac:dyDescent="0.25">
      <c r="A8" s="1"/>
      <c r="B8" s="1"/>
      <c r="C8" s="2" t="s">
        <v>3</v>
      </c>
      <c r="D8" s="9" t="s">
        <v>60</v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x14ac:dyDescent="0.25">
      <c r="A9" s="1"/>
      <c r="B9" s="1"/>
      <c r="C9" s="2" t="s">
        <v>54</v>
      </c>
      <c r="D9" s="9">
        <v>0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1:16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1:16" x14ac:dyDescent="0.25">
      <c r="A11" s="1"/>
      <c r="B11" s="1"/>
      <c r="C11" s="9" t="s">
        <v>57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2" t="s">
        <v>34</v>
      </c>
      <c r="O11" s="58"/>
      <c r="P11" s="1" t="s">
        <v>35</v>
      </c>
    </row>
    <row r="12" spans="1:16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1:16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1:16" ht="15.75" thickBot="1" x14ac:dyDescent="0.3"/>
    <row r="15" spans="1:16" x14ac:dyDescent="0.25">
      <c r="A15" s="128" t="s">
        <v>23</v>
      </c>
      <c r="B15" s="130" t="s">
        <v>24</v>
      </c>
      <c r="C15" s="130" t="s">
        <v>46</v>
      </c>
      <c r="D15" s="132" t="s">
        <v>25</v>
      </c>
      <c r="E15" s="132" t="s">
        <v>26</v>
      </c>
      <c r="F15" s="130" t="s">
        <v>27</v>
      </c>
      <c r="G15" s="130"/>
      <c r="H15" s="130"/>
      <c r="I15" s="130"/>
      <c r="J15" s="130"/>
      <c r="K15" s="130"/>
      <c r="L15" s="130" t="s">
        <v>28</v>
      </c>
      <c r="M15" s="130"/>
      <c r="N15" s="130"/>
      <c r="O15" s="130"/>
      <c r="P15" s="134"/>
    </row>
    <row r="16" spans="1:16" ht="72" x14ac:dyDescent="0.25">
      <c r="A16" s="129"/>
      <c r="B16" s="131"/>
      <c r="C16" s="131"/>
      <c r="D16" s="133"/>
      <c r="E16" s="133"/>
      <c r="F16" s="71" t="s">
        <v>51</v>
      </c>
      <c r="G16" s="71" t="s">
        <v>32</v>
      </c>
      <c r="H16" s="71" t="s">
        <v>39</v>
      </c>
      <c r="I16" s="71" t="s">
        <v>47</v>
      </c>
      <c r="J16" s="71" t="s">
        <v>41</v>
      </c>
      <c r="K16" s="71" t="s">
        <v>48</v>
      </c>
      <c r="L16" s="71" t="s">
        <v>49</v>
      </c>
      <c r="M16" s="71" t="s">
        <v>39</v>
      </c>
      <c r="N16" s="71" t="s">
        <v>47</v>
      </c>
      <c r="O16" s="71" t="s">
        <v>41</v>
      </c>
      <c r="P16" s="66" t="s">
        <v>50</v>
      </c>
    </row>
    <row r="17" spans="1:16" x14ac:dyDescent="0.25">
      <c r="A17" s="47"/>
      <c r="B17" s="48"/>
      <c r="C17" s="49"/>
      <c r="D17" s="48"/>
      <c r="E17" s="48"/>
      <c r="F17" s="67"/>
      <c r="G17" s="67"/>
      <c r="H17" s="67"/>
      <c r="I17" s="67"/>
      <c r="J17" s="67"/>
      <c r="K17" s="68"/>
      <c r="L17" s="69"/>
      <c r="M17" s="67"/>
      <c r="N17" s="67"/>
      <c r="O17" s="67"/>
      <c r="P17" s="39"/>
    </row>
    <row r="18" spans="1:16" x14ac:dyDescent="0.25">
      <c r="A18" s="47"/>
      <c r="B18" s="48"/>
      <c r="C18" s="70" t="s">
        <v>61</v>
      </c>
      <c r="D18" s="48"/>
      <c r="E18" s="48"/>
      <c r="F18" s="67"/>
      <c r="G18" s="67"/>
      <c r="H18" s="67"/>
      <c r="I18" s="67"/>
      <c r="J18" s="67"/>
      <c r="K18" s="68"/>
      <c r="L18" s="69"/>
      <c r="M18" s="67"/>
      <c r="N18" s="67"/>
      <c r="O18" s="67"/>
      <c r="P18" s="39"/>
    </row>
    <row r="19" spans="1:16" ht="45" x14ac:dyDescent="0.25">
      <c r="A19" s="47">
        <v>1</v>
      </c>
      <c r="B19" s="48"/>
      <c r="C19" s="49" t="s">
        <v>93</v>
      </c>
      <c r="D19" s="48" t="s">
        <v>69</v>
      </c>
      <c r="E19" s="72">
        <v>15.2</v>
      </c>
      <c r="F19" s="40"/>
      <c r="G19" s="40"/>
      <c r="H19" s="40"/>
      <c r="I19" s="40"/>
      <c r="J19" s="40"/>
      <c r="K19" s="41"/>
      <c r="L19" s="42"/>
      <c r="M19" s="40"/>
      <c r="N19" s="40"/>
      <c r="O19" s="40"/>
      <c r="P19" s="17"/>
    </row>
    <row r="20" spans="1:16" x14ac:dyDescent="0.25">
      <c r="A20" s="47"/>
      <c r="B20" s="48"/>
      <c r="C20" s="49"/>
      <c r="D20" s="72"/>
      <c r="E20" s="72"/>
      <c r="F20" s="67"/>
      <c r="G20" s="67"/>
      <c r="H20" s="67"/>
      <c r="I20" s="67"/>
      <c r="J20" s="67"/>
      <c r="K20" s="68"/>
      <c r="L20" s="69"/>
      <c r="M20" s="67"/>
      <c r="N20" s="67"/>
      <c r="O20" s="67"/>
      <c r="P20" s="39"/>
    </row>
    <row r="21" spans="1:16" x14ac:dyDescent="0.25">
      <c r="A21" s="47"/>
      <c r="B21" s="48"/>
      <c r="C21" s="70" t="s">
        <v>62</v>
      </c>
      <c r="D21" s="72"/>
      <c r="E21" s="72"/>
      <c r="F21" s="67"/>
      <c r="G21" s="67"/>
      <c r="H21" s="67"/>
      <c r="I21" s="67"/>
      <c r="J21" s="67"/>
      <c r="K21" s="68"/>
      <c r="L21" s="69"/>
      <c r="M21" s="67"/>
      <c r="N21" s="67"/>
      <c r="O21" s="67"/>
      <c r="P21" s="39"/>
    </row>
    <row r="22" spans="1:16" ht="30" x14ac:dyDescent="0.25">
      <c r="A22" s="47">
        <v>1</v>
      </c>
      <c r="B22" s="48"/>
      <c r="C22" s="49" t="s">
        <v>88</v>
      </c>
      <c r="D22" s="48" t="s">
        <v>69</v>
      </c>
      <c r="E22" s="72">
        <v>15.2</v>
      </c>
      <c r="F22" s="40"/>
      <c r="G22" s="40"/>
      <c r="H22" s="40"/>
      <c r="I22" s="40"/>
      <c r="J22" s="40"/>
      <c r="K22" s="41"/>
      <c r="L22" s="42"/>
      <c r="M22" s="40"/>
      <c r="N22" s="40"/>
      <c r="O22" s="40"/>
      <c r="P22" s="17"/>
    </row>
    <row r="23" spans="1:16" x14ac:dyDescent="0.25">
      <c r="A23" s="47"/>
      <c r="B23" s="48"/>
      <c r="C23" s="49" t="s">
        <v>87</v>
      </c>
      <c r="D23" s="48" t="s">
        <v>83</v>
      </c>
      <c r="E23" s="72">
        <f>E22*1.7*4</f>
        <v>103.36</v>
      </c>
      <c r="F23" s="40"/>
      <c r="G23" s="40"/>
      <c r="H23" s="40"/>
      <c r="I23" s="40"/>
      <c r="J23" s="40"/>
      <c r="K23" s="41"/>
      <c r="L23" s="42"/>
      <c r="M23" s="40"/>
      <c r="N23" s="40"/>
      <c r="O23" s="40"/>
      <c r="P23" s="17"/>
    </row>
    <row r="24" spans="1:16" ht="30" x14ac:dyDescent="0.25">
      <c r="A24" s="47">
        <v>2</v>
      </c>
      <c r="B24" s="48"/>
      <c r="C24" s="49" t="s">
        <v>92</v>
      </c>
      <c r="D24" s="48" t="s">
        <v>69</v>
      </c>
      <c r="E24" s="72">
        <v>15.2</v>
      </c>
      <c r="F24" s="40"/>
      <c r="G24" s="40"/>
      <c r="H24" s="40"/>
      <c r="I24" s="40"/>
      <c r="J24" s="40"/>
      <c r="K24" s="41"/>
      <c r="L24" s="42"/>
      <c r="M24" s="40"/>
      <c r="N24" s="40"/>
      <c r="O24" s="40"/>
      <c r="P24" s="17"/>
    </row>
    <row r="25" spans="1:16" ht="30" x14ac:dyDescent="0.25">
      <c r="A25" s="47"/>
      <c r="B25" s="48"/>
      <c r="C25" s="49" t="s">
        <v>90</v>
      </c>
      <c r="D25" s="48" t="s">
        <v>69</v>
      </c>
      <c r="E25" s="72">
        <f>E24*1.1</f>
        <v>16.72</v>
      </c>
      <c r="F25" s="40"/>
      <c r="G25" s="40"/>
      <c r="H25" s="40"/>
      <c r="I25" s="40"/>
      <c r="J25" s="40"/>
      <c r="K25" s="41"/>
      <c r="L25" s="42"/>
      <c r="M25" s="40"/>
      <c r="N25" s="40"/>
      <c r="O25" s="40"/>
      <c r="P25" s="17"/>
    </row>
    <row r="26" spans="1:16" x14ac:dyDescent="0.25">
      <c r="A26" s="47"/>
      <c r="B26" s="48"/>
      <c r="C26" s="49" t="s">
        <v>76</v>
      </c>
      <c r="D26" s="48" t="s">
        <v>77</v>
      </c>
      <c r="E26" s="72">
        <f>E24*0.145</f>
        <v>2.2039999999999997</v>
      </c>
      <c r="F26" s="40"/>
      <c r="G26" s="40"/>
      <c r="H26" s="40"/>
      <c r="I26" s="40"/>
      <c r="J26" s="40"/>
      <c r="K26" s="41"/>
      <c r="L26" s="42"/>
      <c r="M26" s="40"/>
      <c r="N26" s="40"/>
      <c r="O26" s="40"/>
      <c r="P26" s="17"/>
    </row>
    <row r="27" spans="1:16" x14ac:dyDescent="0.25">
      <c r="A27" s="47"/>
      <c r="B27" s="48"/>
      <c r="C27" s="49" t="s">
        <v>78</v>
      </c>
      <c r="D27" s="48" t="s">
        <v>77</v>
      </c>
      <c r="E27" s="72">
        <f>E24*0.4</f>
        <v>6.08</v>
      </c>
      <c r="F27" s="40"/>
      <c r="G27" s="40"/>
      <c r="H27" s="40"/>
      <c r="I27" s="40"/>
      <c r="J27" s="40"/>
      <c r="K27" s="41"/>
      <c r="L27" s="42"/>
      <c r="M27" s="40"/>
      <c r="N27" s="40"/>
      <c r="O27" s="40"/>
      <c r="P27" s="17"/>
    </row>
    <row r="28" spans="1:16" x14ac:dyDescent="0.25">
      <c r="A28" s="47"/>
      <c r="B28" s="48"/>
      <c r="C28" s="49" t="s">
        <v>79</v>
      </c>
      <c r="D28" s="48" t="s">
        <v>80</v>
      </c>
      <c r="E28" s="72">
        <f>E25/2</f>
        <v>8.36</v>
      </c>
      <c r="F28" s="40"/>
      <c r="G28" s="40"/>
      <c r="H28" s="40"/>
      <c r="I28" s="40"/>
      <c r="J28" s="40"/>
      <c r="K28" s="41"/>
      <c r="L28" s="42"/>
      <c r="M28" s="40"/>
      <c r="N28" s="40"/>
      <c r="O28" s="40"/>
      <c r="P28" s="17"/>
    </row>
    <row r="29" spans="1:16" x14ac:dyDescent="0.25">
      <c r="A29" s="47">
        <v>3</v>
      </c>
      <c r="B29" s="48"/>
      <c r="C29" s="49" t="s">
        <v>86</v>
      </c>
      <c r="D29" s="48" t="s">
        <v>80</v>
      </c>
      <c r="E29" s="72">
        <v>15.64</v>
      </c>
      <c r="F29" s="40"/>
      <c r="G29" s="40"/>
      <c r="H29" s="40"/>
      <c r="I29" s="40"/>
      <c r="J29" s="40"/>
      <c r="K29" s="41"/>
      <c r="L29" s="42"/>
      <c r="M29" s="40"/>
      <c r="N29" s="40"/>
      <c r="O29" s="40"/>
      <c r="P29" s="17"/>
    </row>
    <row r="30" spans="1:16" x14ac:dyDescent="0.25">
      <c r="A30" s="47"/>
      <c r="B30" s="48"/>
      <c r="C30" s="49"/>
      <c r="D30" s="48"/>
      <c r="E30" s="72"/>
      <c r="F30" s="67"/>
      <c r="G30" s="67"/>
      <c r="H30" s="40"/>
      <c r="I30" s="40"/>
      <c r="J30" s="40"/>
      <c r="K30" s="41"/>
      <c r="L30" s="42"/>
      <c r="M30" s="40"/>
      <c r="N30" s="40"/>
      <c r="O30" s="40"/>
      <c r="P30" s="17"/>
    </row>
    <row r="31" spans="1:16" x14ac:dyDescent="0.25">
      <c r="A31" s="47"/>
      <c r="B31" s="48"/>
      <c r="C31" s="73" t="s">
        <v>106</v>
      </c>
      <c r="D31" s="48"/>
      <c r="E31" s="48"/>
      <c r="F31" s="67"/>
      <c r="G31" s="67"/>
      <c r="H31" s="67"/>
      <c r="I31" s="67"/>
      <c r="J31" s="67"/>
      <c r="K31" s="68"/>
      <c r="L31" s="69"/>
      <c r="M31" s="67"/>
      <c r="N31" s="67"/>
      <c r="O31" s="67"/>
      <c r="P31" s="39"/>
    </row>
    <row r="32" spans="1:16" x14ac:dyDescent="0.25">
      <c r="A32" s="47">
        <v>1</v>
      </c>
      <c r="B32" s="48"/>
      <c r="C32" s="49" t="s">
        <v>115</v>
      </c>
      <c r="D32" s="48" t="s">
        <v>69</v>
      </c>
      <c r="E32" s="72">
        <v>45.36</v>
      </c>
      <c r="F32" s="40"/>
      <c r="G32" s="40"/>
      <c r="H32" s="40"/>
      <c r="I32" s="40"/>
      <c r="J32" s="40"/>
      <c r="K32" s="41"/>
      <c r="L32" s="42"/>
      <c r="M32" s="40"/>
      <c r="N32" s="40"/>
      <c r="O32" s="40"/>
      <c r="P32" s="17"/>
    </row>
    <row r="33" spans="1:16" ht="90" customHeight="1" x14ac:dyDescent="0.25">
      <c r="A33" s="47">
        <v>2</v>
      </c>
      <c r="B33" s="48"/>
      <c r="C33" s="49" t="s">
        <v>135</v>
      </c>
      <c r="D33" s="48" t="s">
        <v>69</v>
      </c>
      <c r="E33" s="72">
        <f>E32*0.15</f>
        <v>6.8039999999999994</v>
      </c>
      <c r="F33" s="40"/>
      <c r="G33" s="40"/>
      <c r="H33" s="40"/>
      <c r="I33" s="40"/>
      <c r="J33" s="40"/>
      <c r="K33" s="41"/>
      <c r="L33" s="42"/>
      <c r="M33" s="40"/>
      <c r="N33" s="40"/>
      <c r="O33" s="40"/>
      <c r="P33" s="17"/>
    </row>
    <row r="34" spans="1:16" ht="24.75" customHeight="1" x14ac:dyDescent="0.25">
      <c r="A34" s="47"/>
      <c r="B34" s="48"/>
      <c r="C34" s="49" t="s">
        <v>96</v>
      </c>
      <c r="D34" s="48" t="s">
        <v>83</v>
      </c>
      <c r="E34" s="72">
        <f>E33*8.5</f>
        <v>57.833999999999996</v>
      </c>
      <c r="F34" s="40"/>
      <c r="G34" s="40"/>
      <c r="H34" s="40"/>
      <c r="I34" s="40"/>
      <c r="J34" s="40"/>
      <c r="K34" s="41"/>
      <c r="L34" s="42"/>
      <c r="M34" s="40"/>
      <c r="N34" s="40"/>
      <c r="O34" s="40"/>
      <c r="P34" s="17"/>
    </row>
    <row r="35" spans="1:16" x14ac:dyDescent="0.25">
      <c r="A35" s="47">
        <v>3</v>
      </c>
      <c r="B35" s="48"/>
      <c r="C35" s="49" t="s">
        <v>107</v>
      </c>
      <c r="D35" s="48" t="s">
        <v>69</v>
      </c>
      <c r="E35" s="72">
        <v>45.36</v>
      </c>
      <c r="F35" s="40"/>
      <c r="G35" s="40"/>
      <c r="H35" s="40"/>
      <c r="I35" s="40"/>
      <c r="J35" s="40"/>
      <c r="K35" s="41"/>
      <c r="L35" s="42"/>
      <c r="M35" s="40"/>
      <c r="N35" s="40"/>
      <c r="O35" s="40"/>
      <c r="P35" s="17"/>
    </row>
    <row r="36" spans="1:16" x14ac:dyDescent="0.25">
      <c r="A36" s="47"/>
      <c r="B36" s="48"/>
      <c r="C36" s="49" t="s">
        <v>76</v>
      </c>
      <c r="D36" s="48" t="s">
        <v>77</v>
      </c>
      <c r="E36" s="72">
        <f>0.2*E35</f>
        <v>9.072000000000001</v>
      </c>
      <c r="F36" s="40"/>
      <c r="G36" s="40"/>
      <c r="H36" s="40"/>
      <c r="I36" s="40"/>
      <c r="J36" s="40"/>
      <c r="K36" s="41"/>
      <c r="L36" s="42"/>
      <c r="M36" s="40"/>
      <c r="N36" s="40"/>
      <c r="O36" s="40"/>
      <c r="P36" s="17"/>
    </row>
    <row r="37" spans="1:16" x14ac:dyDescent="0.25">
      <c r="A37" s="47">
        <v>4</v>
      </c>
      <c r="B37" s="48"/>
      <c r="C37" s="49" t="s">
        <v>114</v>
      </c>
      <c r="D37" s="48" t="s">
        <v>69</v>
      </c>
      <c r="E37" s="72">
        <v>45.36</v>
      </c>
      <c r="F37" s="40"/>
      <c r="G37" s="40"/>
      <c r="H37" s="40"/>
      <c r="I37" s="40"/>
      <c r="J37" s="40"/>
      <c r="K37" s="41"/>
      <c r="L37" s="42"/>
      <c r="M37" s="40"/>
      <c r="N37" s="40"/>
      <c r="O37" s="40"/>
      <c r="P37" s="17"/>
    </row>
    <row r="38" spans="1:16" x14ac:dyDescent="0.25">
      <c r="A38" s="47"/>
      <c r="B38" s="48"/>
      <c r="C38" s="49" t="s">
        <v>95</v>
      </c>
      <c r="D38" s="48" t="s">
        <v>83</v>
      </c>
      <c r="E38" s="72">
        <f>1.05*E37</f>
        <v>47.628</v>
      </c>
      <c r="F38" s="40"/>
      <c r="G38" s="40"/>
      <c r="H38" s="40"/>
      <c r="I38" s="40"/>
      <c r="J38" s="40"/>
      <c r="K38" s="41"/>
      <c r="L38" s="42"/>
      <c r="M38" s="40"/>
      <c r="N38" s="40"/>
      <c r="O38" s="40"/>
      <c r="P38" s="17"/>
    </row>
    <row r="39" spans="1:16" ht="30" x14ac:dyDescent="0.25">
      <c r="A39" s="47">
        <v>5</v>
      </c>
      <c r="B39" s="48"/>
      <c r="C39" s="49" t="s">
        <v>108</v>
      </c>
      <c r="D39" s="48" t="s">
        <v>69</v>
      </c>
      <c r="E39" s="72">
        <v>45.36</v>
      </c>
      <c r="F39" s="40"/>
      <c r="G39" s="40"/>
      <c r="H39" s="40"/>
      <c r="I39" s="40"/>
      <c r="J39" s="40"/>
      <c r="K39" s="41"/>
      <c r="L39" s="42"/>
      <c r="M39" s="40"/>
      <c r="N39" s="40"/>
      <c r="O39" s="40"/>
      <c r="P39" s="17"/>
    </row>
    <row r="40" spans="1:16" ht="26.25" customHeight="1" x14ac:dyDescent="0.25">
      <c r="A40" s="47"/>
      <c r="B40" s="48"/>
      <c r="C40" s="49" t="s">
        <v>98</v>
      </c>
      <c r="D40" s="48" t="s">
        <v>83</v>
      </c>
      <c r="E40" s="72">
        <f>E39*0.15</f>
        <v>6.8039999999999994</v>
      </c>
      <c r="F40" s="40"/>
      <c r="G40" s="40"/>
      <c r="H40" s="40"/>
      <c r="I40" s="40"/>
      <c r="J40" s="40"/>
      <c r="K40" s="41"/>
      <c r="L40" s="42"/>
      <c r="M40" s="40"/>
      <c r="N40" s="40"/>
      <c r="O40" s="40"/>
      <c r="P40" s="17"/>
    </row>
    <row r="41" spans="1:16" x14ac:dyDescent="0.25">
      <c r="A41" s="47">
        <v>6</v>
      </c>
      <c r="B41" s="48"/>
      <c r="C41" s="49" t="s">
        <v>109</v>
      </c>
      <c r="D41" s="48" t="s">
        <v>69</v>
      </c>
      <c r="E41" s="72">
        <v>45.36</v>
      </c>
      <c r="F41" s="40"/>
      <c r="G41" s="40"/>
      <c r="H41" s="40"/>
      <c r="I41" s="40"/>
      <c r="J41" s="40"/>
      <c r="K41" s="41"/>
      <c r="L41" s="42"/>
      <c r="M41" s="40"/>
      <c r="N41" s="40"/>
      <c r="O41" s="40"/>
      <c r="P41" s="17"/>
    </row>
    <row r="42" spans="1:16" x14ac:dyDescent="0.25">
      <c r="A42" s="47"/>
      <c r="B42" s="48"/>
      <c r="C42" s="49" t="s">
        <v>100</v>
      </c>
      <c r="D42" s="48" t="s">
        <v>83</v>
      </c>
      <c r="E42" s="72">
        <f>E41*0.3</f>
        <v>13.607999999999999</v>
      </c>
      <c r="F42" s="40"/>
      <c r="G42" s="40"/>
      <c r="H42" s="40"/>
      <c r="I42" s="40"/>
      <c r="J42" s="40"/>
      <c r="K42" s="41"/>
      <c r="L42" s="42"/>
      <c r="M42" s="40"/>
      <c r="N42" s="40"/>
      <c r="O42" s="40"/>
      <c r="P42" s="17"/>
    </row>
    <row r="43" spans="1:16" x14ac:dyDescent="0.25">
      <c r="A43" s="47"/>
      <c r="B43" s="48"/>
      <c r="C43" s="70" t="s">
        <v>64</v>
      </c>
      <c r="D43" s="48"/>
      <c r="E43" s="72"/>
      <c r="F43" s="67"/>
      <c r="G43" s="67"/>
      <c r="H43" s="67"/>
      <c r="I43" s="67"/>
      <c r="J43" s="67"/>
      <c r="K43" s="68"/>
      <c r="L43" s="69"/>
      <c r="M43" s="67"/>
      <c r="N43" s="67"/>
      <c r="O43" s="67"/>
      <c r="P43" s="39"/>
    </row>
    <row r="44" spans="1:16" x14ac:dyDescent="0.25">
      <c r="A44" s="47">
        <v>1</v>
      </c>
      <c r="B44" s="48"/>
      <c r="C44" s="49" t="s">
        <v>101</v>
      </c>
      <c r="D44" s="48" t="s">
        <v>69</v>
      </c>
      <c r="E44" s="72">
        <v>15.2</v>
      </c>
      <c r="F44" s="40"/>
      <c r="G44" s="40"/>
      <c r="H44" s="40"/>
      <c r="I44" s="40"/>
      <c r="J44" s="40"/>
      <c r="K44" s="41"/>
      <c r="L44" s="42"/>
      <c r="M44" s="40"/>
      <c r="N44" s="40"/>
      <c r="O44" s="40"/>
      <c r="P44" s="17"/>
    </row>
    <row r="45" spans="1:16" ht="45" x14ac:dyDescent="0.25">
      <c r="A45" s="47"/>
      <c r="B45" s="48"/>
      <c r="C45" s="49" t="s">
        <v>102</v>
      </c>
      <c r="D45" s="48" t="s">
        <v>69</v>
      </c>
      <c r="E45" s="72">
        <f>E44*1.05</f>
        <v>15.959999999999999</v>
      </c>
      <c r="F45" s="40"/>
      <c r="G45" s="40"/>
      <c r="H45" s="40"/>
      <c r="I45" s="40"/>
      <c r="J45" s="40"/>
      <c r="K45" s="41"/>
      <c r="L45" s="42"/>
      <c r="M45" s="40"/>
      <c r="N45" s="40"/>
      <c r="O45" s="40"/>
      <c r="P45" s="17"/>
    </row>
    <row r="46" spans="1:16" ht="45" x14ac:dyDescent="0.25">
      <c r="A46" s="47"/>
      <c r="B46" s="48"/>
      <c r="C46" s="49" t="s">
        <v>105</v>
      </c>
      <c r="D46" s="48" t="s">
        <v>69</v>
      </c>
      <c r="E46" s="72">
        <f>E44*1.05</f>
        <v>15.959999999999999</v>
      </c>
      <c r="F46" s="40"/>
      <c r="G46" s="40"/>
      <c r="H46" s="40"/>
      <c r="I46" s="40"/>
      <c r="J46" s="40"/>
      <c r="K46" s="41"/>
      <c r="L46" s="42"/>
      <c r="M46" s="40"/>
      <c r="N46" s="40"/>
      <c r="O46" s="40"/>
      <c r="P46" s="17"/>
    </row>
    <row r="47" spans="1:16" ht="15.75" thickBot="1" x14ac:dyDescent="0.3">
      <c r="A47" s="47"/>
      <c r="B47" s="48"/>
      <c r="C47" s="49"/>
      <c r="D47" s="48"/>
      <c r="E47" s="48"/>
      <c r="F47" s="67"/>
      <c r="G47" s="67"/>
      <c r="H47" s="40"/>
      <c r="I47" s="40"/>
      <c r="J47" s="40"/>
      <c r="K47" s="41"/>
      <c r="L47" s="42"/>
      <c r="M47" s="40"/>
      <c r="N47" s="40"/>
      <c r="O47" s="40"/>
      <c r="P47" s="17"/>
    </row>
    <row r="48" spans="1:16" ht="15.75" thickBot="1" x14ac:dyDescent="0.3">
      <c r="A48" s="107" t="s">
        <v>53</v>
      </c>
      <c r="B48" s="108"/>
      <c r="C48" s="108"/>
      <c r="D48" s="108"/>
      <c r="E48" s="108"/>
      <c r="F48" s="108"/>
      <c r="G48" s="108"/>
      <c r="H48" s="108"/>
      <c r="I48" s="108"/>
      <c r="J48" s="108"/>
      <c r="K48" s="126"/>
      <c r="L48" s="34">
        <f>SUM(L17:L47)</f>
        <v>0</v>
      </c>
      <c r="M48" s="34">
        <f>SUM(M17:M47)</f>
        <v>0</v>
      </c>
      <c r="N48" s="34">
        <f>SUM(N17:N47)</f>
        <v>0</v>
      </c>
      <c r="O48" s="34">
        <f>SUM(O17:O47)</f>
        <v>0</v>
      </c>
      <c r="P48" s="35">
        <f>SUM(P17:P47)</f>
        <v>0</v>
      </c>
    </row>
    <row r="49" spans="1:16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45"/>
      <c r="P50" s="46"/>
    </row>
    <row r="51" spans="1:16" x14ac:dyDescent="0.25">
      <c r="A51" s="1"/>
      <c r="B51" s="2" t="s">
        <v>15</v>
      </c>
      <c r="C51" s="9" t="s">
        <v>56</v>
      </c>
      <c r="D51" s="9"/>
      <c r="E51" s="1"/>
      <c r="F51" s="1"/>
      <c r="G51" s="1"/>
      <c r="H51" s="1"/>
      <c r="I51" s="1"/>
      <c r="J51" s="2"/>
      <c r="K51" s="9"/>
      <c r="L51" s="1"/>
      <c r="M51" s="1"/>
      <c r="N51" s="1"/>
      <c r="O51" s="1"/>
      <c r="P51" s="1"/>
    </row>
    <row r="52" spans="1:16" x14ac:dyDescent="0.25">
      <c r="A52" s="1"/>
      <c r="B52" s="2"/>
      <c r="C52" s="60" t="s">
        <v>42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x14ac:dyDescent="0.25">
      <c r="A53" s="1"/>
      <c r="B53" s="2"/>
      <c r="C53" s="9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x14ac:dyDescent="0.25">
      <c r="A54" s="1"/>
      <c r="B54" s="2" t="s">
        <v>36</v>
      </c>
      <c r="C54" s="9">
        <v>0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</sheetData>
  <mergeCells count="10">
    <mergeCell ref="A3:P3"/>
    <mergeCell ref="B4:P4"/>
    <mergeCell ref="L15:P15"/>
    <mergeCell ref="A48:K48"/>
    <mergeCell ref="A15:A16"/>
    <mergeCell ref="B15:B16"/>
    <mergeCell ref="C15:C16"/>
    <mergeCell ref="D15:D16"/>
    <mergeCell ref="E15:E16"/>
    <mergeCell ref="F15:K1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3:P57"/>
  <sheetViews>
    <sheetView topLeftCell="A22" workbookViewId="0">
      <selection activeCell="N14" sqref="N14"/>
    </sheetView>
  </sheetViews>
  <sheetFormatPr defaultRowHeight="15" x14ac:dyDescent="0.25"/>
  <cols>
    <col min="3" max="3" width="34.5703125" customWidth="1"/>
  </cols>
  <sheetData>
    <row r="3" spans="1:16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19.5" x14ac:dyDescent="0.25">
      <c r="A4" s="127" t="s">
        <v>44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</row>
    <row r="5" spans="1:16" ht="19.5" x14ac:dyDescent="0.25">
      <c r="A5" s="74"/>
      <c r="B5" s="135" t="s">
        <v>45</v>
      </c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</row>
    <row r="6" spans="1:16" ht="25.5" x14ac:dyDescent="0.35">
      <c r="A6" s="1"/>
      <c r="B6" s="1"/>
      <c r="C6" s="1"/>
      <c r="D6" s="1"/>
      <c r="E6" s="1"/>
      <c r="F6" s="1"/>
      <c r="G6" s="1"/>
      <c r="H6" s="1"/>
      <c r="I6" s="1"/>
      <c r="J6" s="56"/>
      <c r="K6" s="56"/>
      <c r="L6" s="56"/>
      <c r="M6" s="56"/>
      <c r="N6" s="56"/>
      <c r="O6" s="56"/>
      <c r="P6" s="56"/>
    </row>
    <row r="7" spans="1:16" x14ac:dyDescent="0.25">
      <c r="A7" s="1"/>
      <c r="B7" s="1"/>
      <c r="C7" s="2" t="s">
        <v>1</v>
      </c>
      <c r="D7" s="9" t="s">
        <v>59</v>
      </c>
      <c r="E7" s="1"/>
      <c r="F7" s="1"/>
      <c r="G7" s="1"/>
      <c r="H7" s="1"/>
      <c r="I7" s="1"/>
      <c r="J7" s="57"/>
      <c r="K7" s="57"/>
      <c r="L7" s="57"/>
      <c r="M7" s="57"/>
      <c r="N7" s="57"/>
      <c r="O7" s="57"/>
      <c r="P7" s="57"/>
    </row>
    <row r="8" spans="1:16" ht="25.5" x14ac:dyDescent="0.35">
      <c r="A8" s="1"/>
      <c r="B8" s="1"/>
      <c r="C8" s="2" t="s">
        <v>0</v>
      </c>
      <c r="D8" s="9" t="s">
        <v>58</v>
      </c>
      <c r="E8" s="1"/>
      <c r="F8" s="1"/>
      <c r="G8" s="1"/>
      <c r="H8" s="1"/>
      <c r="I8" s="1"/>
      <c r="J8" s="56"/>
      <c r="K8" s="56"/>
      <c r="L8" s="56"/>
      <c r="M8" s="56"/>
      <c r="N8" s="56"/>
      <c r="O8" s="56"/>
      <c r="P8" s="56"/>
    </row>
    <row r="9" spans="1:16" x14ac:dyDescent="0.25">
      <c r="A9" s="1"/>
      <c r="B9" s="1"/>
      <c r="C9" s="2" t="s">
        <v>3</v>
      </c>
      <c r="D9" s="9" t="s">
        <v>60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1:16" x14ac:dyDescent="0.25">
      <c r="A10" s="1"/>
      <c r="B10" s="1"/>
      <c r="C10" s="2" t="s">
        <v>54</v>
      </c>
      <c r="D10" s="9">
        <v>0</v>
      </c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1:16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16" x14ac:dyDescent="0.25">
      <c r="A12" s="1"/>
      <c r="B12" s="1"/>
      <c r="C12" s="9" t="s">
        <v>57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2" t="s">
        <v>34</v>
      </c>
      <c r="O12" s="58"/>
      <c r="P12" s="1" t="s">
        <v>35</v>
      </c>
    </row>
    <row r="13" spans="1:16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1:16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6" spans="1:16" ht="15.75" thickBot="1" x14ac:dyDescent="0.3"/>
    <row r="17" spans="1:16" x14ac:dyDescent="0.25">
      <c r="A17" s="128" t="s">
        <v>23</v>
      </c>
      <c r="B17" s="130" t="s">
        <v>24</v>
      </c>
      <c r="C17" s="130" t="s">
        <v>46</v>
      </c>
      <c r="D17" s="132" t="s">
        <v>25</v>
      </c>
      <c r="E17" s="132" t="s">
        <v>26</v>
      </c>
      <c r="F17" s="130" t="s">
        <v>27</v>
      </c>
      <c r="G17" s="130"/>
      <c r="H17" s="130"/>
      <c r="I17" s="130"/>
      <c r="J17" s="130"/>
      <c r="K17" s="130"/>
      <c r="L17" s="130" t="s">
        <v>28</v>
      </c>
      <c r="M17" s="130"/>
      <c r="N17" s="130"/>
      <c r="O17" s="130"/>
      <c r="P17" s="134"/>
    </row>
    <row r="18" spans="1:16" ht="72" x14ac:dyDescent="0.25">
      <c r="A18" s="129"/>
      <c r="B18" s="131"/>
      <c r="C18" s="131"/>
      <c r="D18" s="133"/>
      <c r="E18" s="133"/>
      <c r="F18" s="71" t="s">
        <v>51</v>
      </c>
      <c r="G18" s="71" t="s">
        <v>32</v>
      </c>
      <c r="H18" s="71" t="s">
        <v>39</v>
      </c>
      <c r="I18" s="71" t="s">
        <v>47</v>
      </c>
      <c r="J18" s="71" t="s">
        <v>41</v>
      </c>
      <c r="K18" s="71" t="s">
        <v>48</v>
      </c>
      <c r="L18" s="71" t="s">
        <v>49</v>
      </c>
      <c r="M18" s="71" t="s">
        <v>39</v>
      </c>
      <c r="N18" s="71" t="s">
        <v>47</v>
      </c>
      <c r="O18" s="71" t="s">
        <v>41</v>
      </c>
      <c r="P18" s="66" t="s">
        <v>50</v>
      </c>
    </row>
    <row r="19" spans="1:16" x14ac:dyDescent="0.25">
      <c r="A19" s="47"/>
      <c r="B19" s="48"/>
      <c r="C19" s="49"/>
      <c r="D19" s="48"/>
      <c r="E19" s="48"/>
      <c r="F19" s="67"/>
      <c r="G19" s="67"/>
      <c r="H19" s="67"/>
      <c r="I19" s="67"/>
      <c r="J19" s="67"/>
      <c r="K19" s="68"/>
      <c r="L19" s="69"/>
      <c r="M19" s="67"/>
      <c r="N19" s="67"/>
      <c r="O19" s="67"/>
      <c r="P19" s="39"/>
    </row>
    <row r="20" spans="1:16" x14ac:dyDescent="0.25">
      <c r="A20" s="47"/>
      <c r="B20" s="48"/>
      <c r="C20" s="70" t="s">
        <v>61</v>
      </c>
      <c r="D20" s="48"/>
      <c r="E20" s="48"/>
      <c r="F20" s="67"/>
      <c r="G20" s="67"/>
      <c r="H20" s="67"/>
      <c r="I20" s="67"/>
      <c r="J20" s="67"/>
      <c r="K20" s="68"/>
      <c r="L20" s="69"/>
      <c r="M20" s="67"/>
      <c r="N20" s="67"/>
      <c r="O20" s="67"/>
      <c r="P20" s="39"/>
    </row>
    <row r="21" spans="1:16" ht="30" x14ac:dyDescent="0.25">
      <c r="A21" s="47">
        <v>1</v>
      </c>
      <c r="B21" s="48"/>
      <c r="C21" s="49" t="s">
        <v>93</v>
      </c>
      <c r="D21" s="48" t="s">
        <v>69</v>
      </c>
      <c r="E21" s="72">
        <v>13.6</v>
      </c>
      <c r="F21" s="40"/>
      <c r="G21" s="40"/>
      <c r="H21" s="40"/>
      <c r="I21" s="40"/>
      <c r="J21" s="40"/>
      <c r="K21" s="41"/>
      <c r="L21" s="42"/>
      <c r="M21" s="40"/>
      <c r="N21" s="40"/>
      <c r="O21" s="40"/>
      <c r="P21" s="17"/>
    </row>
    <row r="22" spans="1:16" x14ac:dyDescent="0.25">
      <c r="A22" s="47"/>
      <c r="B22" s="48"/>
      <c r="C22" s="49"/>
      <c r="D22" s="72"/>
      <c r="E22" s="72"/>
      <c r="F22" s="67"/>
      <c r="G22" s="67"/>
      <c r="H22" s="67"/>
      <c r="I22" s="67"/>
      <c r="J22" s="67"/>
      <c r="K22" s="68"/>
      <c r="L22" s="69"/>
      <c r="M22" s="67"/>
      <c r="N22" s="67"/>
      <c r="O22" s="67"/>
      <c r="P22" s="39"/>
    </row>
    <row r="23" spans="1:16" x14ac:dyDescent="0.25">
      <c r="A23" s="47"/>
      <c r="B23" s="48"/>
      <c r="C23" s="70" t="s">
        <v>62</v>
      </c>
      <c r="D23" s="72"/>
      <c r="E23" s="72"/>
      <c r="F23" s="67"/>
      <c r="G23" s="67"/>
      <c r="H23" s="67"/>
      <c r="I23" s="67"/>
      <c r="J23" s="67"/>
      <c r="K23" s="68"/>
      <c r="L23" s="69"/>
      <c r="M23" s="67"/>
      <c r="N23" s="67"/>
      <c r="O23" s="67"/>
      <c r="P23" s="39"/>
    </row>
    <row r="24" spans="1:16" ht="30" x14ac:dyDescent="0.25">
      <c r="A24" s="47">
        <v>1</v>
      </c>
      <c r="B24" s="48"/>
      <c r="C24" s="49" t="s">
        <v>88</v>
      </c>
      <c r="D24" s="48" t="s">
        <v>69</v>
      </c>
      <c r="E24" s="72">
        <v>13.6</v>
      </c>
      <c r="F24" s="40"/>
      <c r="G24" s="40"/>
      <c r="H24" s="40"/>
      <c r="I24" s="40"/>
      <c r="J24" s="40"/>
      <c r="K24" s="41"/>
      <c r="L24" s="42"/>
      <c r="M24" s="40"/>
      <c r="N24" s="40"/>
      <c r="O24" s="40"/>
      <c r="P24" s="17"/>
    </row>
    <row r="25" spans="1:16" x14ac:dyDescent="0.25">
      <c r="A25" s="47"/>
      <c r="B25" s="48"/>
      <c r="C25" s="49" t="s">
        <v>87</v>
      </c>
      <c r="D25" s="48" t="s">
        <v>83</v>
      </c>
      <c r="E25" s="72">
        <f>E24*1.7*4</f>
        <v>92.47999999999999</v>
      </c>
      <c r="F25" s="40"/>
      <c r="G25" s="40"/>
      <c r="H25" s="40"/>
      <c r="I25" s="40"/>
      <c r="J25" s="40"/>
      <c r="K25" s="41"/>
      <c r="L25" s="42"/>
      <c r="M25" s="40"/>
      <c r="N25" s="40"/>
      <c r="O25" s="40"/>
      <c r="P25" s="17"/>
    </row>
    <row r="26" spans="1:16" ht="30" x14ac:dyDescent="0.25">
      <c r="A26" s="47">
        <v>2</v>
      </c>
      <c r="B26" s="48"/>
      <c r="C26" s="49" t="s">
        <v>92</v>
      </c>
      <c r="D26" s="48" t="s">
        <v>69</v>
      </c>
      <c r="E26" s="72">
        <v>13.6</v>
      </c>
      <c r="F26" s="40"/>
      <c r="G26" s="40"/>
      <c r="H26" s="40"/>
      <c r="I26" s="40"/>
      <c r="J26" s="40"/>
      <c r="K26" s="41"/>
      <c r="L26" s="42"/>
      <c r="M26" s="40"/>
      <c r="N26" s="40"/>
      <c r="O26" s="40"/>
      <c r="P26" s="17"/>
    </row>
    <row r="27" spans="1:16" ht="30" x14ac:dyDescent="0.25">
      <c r="A27" s="47"/>
      <c r="B27" s="48"/>
      <c r="C27" s="49" t="s">
        <v>90</v>
      </c>
      <c r="D27" s="48" t="s">
        <v>69</v>
      </c>
      <c r="E27" s="72">
        <f>E26*1.1</f>
        <v>14.96</v>
      </c>
      <c r="F27" s="40"/>
      <c r="G27" s="40"/>
      <c r="H27" s="40"/>
      <c r="I27" s="40"/>
      <c r="J27" s="40"/>
      <c r="K27" s="41"/>
      <c r="L27" s="42"/>
      <c r="M27" s="40"/>
      <c r="N27" s="40"/>
      <c r="O27" s="40"/>
      <c r="P27" s="17"/>
    </row>
    <row r="28" spans="1:16" x14ac:dyDescent="0.25">
      <c r="A28" s="47"/>
      <c r="B28" s="48"/>
      <c r="C28" s="49" t="s">
        <v>76</v>
      </c>
      <c r="D28" s="48" t="s">
        <v>77</v>
      </c>
      <c r="E28" s="72">
        <f>E26*0.145</f>
        <v>1.9719999999999998</v>
      </c>
      <c r="F28" s="40"/>
      <c r="G28" s="40"/>
      <c r="H28" s="40"/>
      <c r="I28" s="40"/>
      <c r="J28" s="40"/>
      <c r="K28" s="41"/>
      <c r="L28" s="42"/>
      <c r="M28" s="40"/>
      <c r="N28" s="40"/>
      <c r="O28" s="40"/>
      <c r="P28" s="17"/>
    </row>
    <row r="29" spans="1:16" x14ac:dyDescent="0.25">
      <c r="A29" s="47"/>
      <c r="B29" s="48"/>
      <c r="C29" s="49" t="s">
        <v>78</v>
      </c>
      <c r="D29" s="48" t="s">
        <v>77</v>
      </c>
      <c r="E29" s="72">
        <f>E26*0.4</f>
        <v>5.44</v>
      </c>
      <c r="F29" s="40"/>
      <c r="G29" s="40"/>
      <c r="H29" s="40"/>
      <c r="I29" s="40"/>
      <c r="J29" s="40"/>
      <c r="K29" s="41"/>
      <c r="L29" s="42"/>
      <c r="M29" s="40"/>
      <c r="N29" s="40"/>
      <c r="O29" s="40"/>
      <c r="P29" s="17"/>
    </row>
    <row r="30" spans="1:16" x14ac:dyDescent="0.25">
      <c r="A30" s="47"/>
      <c r="B30" s="48"/>
      <c r="C30" s="49" t="s">
        <v>79</v>
      </c>
      <c r="D30" s="48" t="s">
        <v>80</v>
      </c>
      <c r="E30" s="72">
        <f>E27/2</f>
        <v>7.48</v>
      </c>
      <c r="F30" s="40"/>
      <c r="G30" s="40"/>
      <c r="H30" s="40"/>
      <c r="I30" s="40"/>
      <c r="J30" s="40"/>
      <c r="K30" s="41"/>
      <c r="L30" s="42"/>
      <c r="M30" s="40"/>
      <c r="N30" s="40"/>
      <c r="O30" s="40"/>
      <c r="P30" s="17"/>
    </row>
    <row r="31" spans="1:16" x14ac:dyDescent="0.25">
      <c r="A31" s="47">
        <v>3</v>
      </c>
      <c r="B31" s="48"/>
      <c r="C31" s="49" t="s">
        <v>86</v>
      </c>
      <c r="D31" s="48" t="s">
        <v>80</v>
      </c>
      <c r="E31" s="72">
        <v>14.82</v>
      </c>
      <c r="F31" s="40"/>
      <c r="G31" s="40"/>
      <c r="H31" s="40"/>
      <c r="I31" s="40"/>
      <c r="J31" s="40"/>
      <c r="K31" s="41"/>
      <c r="L31" s="42"/>
      <c r="M31" s="40"/>
      <c r="N31" s="40"/>
      <c r="O31" s="40"/>
      <c r="P31" s="17"/>
    </row>
    <row r="32" spans="1:16" x14ac:dyDescent="0.25">
      <c r="A32" s="47"/>
      <c r="B32" s="48"/>
      <c r="C32" s="49"/>
      <c r="D32" s="48"/>
      <c r="E32" s="72"/>
      <c r="F32" s="67"/>
      <c r="G32" s="67"/>
      <c r="H32" s="40"/>
      <c r="I32" s="40"/>
      <c r="J32" s="40"/>
      <c r="K32" s="41"/>
      <c r="L32" s="42"/>
      <c r="M32" s="40"/>
      <c r="N32" s="40"/>
      <c r="O32" s="40"/>
      <c r="P32" s="17"/>
    </row>
    <row r="33" spans="1:16" x14ac:dyDescent="0.25">
      <c r="A33" s="47"/>
      <c r="B33" s="48"/>
      <c r="C33" s="73" t="s">
        <v>106</v>
      </c>
      <c r="D33" s="48"/>
      <c r="E33" s="48"/>
      <c r="F33" s="67"/>
      <c r="G33" s="67"/>
      <c r="H33" s="67"/>
      <c r="I33" s="67"/>
      <c r="J33" s="67"/>
      <c r="K33" s="68"/>
      <c r="L33" s="69"/>
      <c r="M33" s="67"/>
      <c r="N33" s="67"/>
      <c r="O33" s="67"/>
      <c r="P33" s="39"/>
    </row>
    <row r="34" spans="1:16" x14ac:dyDescent="0.25">
      <c r="A34" s="47">
        <v>1</v>
      </c>
      <c r="B34" s="48"/>
      <c r="C34" s="49" t="s">
        <v>115</v>
      </c>
      <c r="D34" s="48" t="s">
        <v>69</v>
      </c>
      <c r="E34" s="72">
        <v>42.98</v>
      </c>
      <c r="F34" s="40"/>
      <c r="G34" s="40"/>
      <c r="H34" s="40"/>
      <c r="I34" s="40"/>
      <c r="J34" s="40"/>
      <c r="K34" s="41"/>
      <c r="L34" s="42"/>
      <c r="M34" s="40"/>
      <c r="N34" s="40"/>
      <c r="O34" s="40"/>
      <c r="P34" s="17"/>
    </row>
    <row r="35" spans="1:16" ht="45" x14ac:dyDescent="0.25">
      <c r="A35" s="47">
        <v>2</v>
      </c>
      <c r="B35" s="48"/>
      <c r="C35" s="49" t="s">
        <v>135</v>
      </c>
      <c r="D35" s="48" t="s">
        <v>69</v>
      </c>
      <c r="E35" s="72">
        <f>E34*0.15</f>
        <v>6.4469999999999992</v>
      </c>
      <c r="F35" s="40"/>
      <c r="G35" s="40"/>
      <c r="H35" s="40"/>
      <c r="I35" s="40"/>
      <c r="J35" s="40"/>
      <c r="K35" s="41"/>
      <c r="L35" s="42"/>
      <c r="M35" s="40"/>
      <c r="N35" s="40"/>
      <c r="O35" s="40"/>
      <c r="P35" s="17"/>
    </row>
    <row r="36" spans="1:16" x14ac:dyDescent="0.25">
      <c r="A36" s="47"/>
      <c r="B36" s="48"/>
      <c r="C36" s="49" t="s">
        <v>96</v>
      </c>
      <c r="D36" s="48" t="s">
        <v>83</v>
      </c>
      <c r="E36" s="72">
        <f>E35*8.5</f>
        <v>54.799499999999995</v>
      </c>
      <c r="F36" s="40"/>
      <c r="G36" s="40"/>
      <c r="H36" s="40"/>
      <c r="I36" s="40"/>
      <c r="J36" s="40"/>
      <c r="K36" s="41"/>
      <c r="L36" s="42"/>
      <c r="M36" s="40"/>
      <c r="N36" s="40"/>
      <c r="O36" s="40"/>
      <c r="P36" s="17"/>
    </row>
    <row r="37" spans="1:16" x14ac:dyDescent="0.25">
      <c r="A37" s="47">
        <v>3</v>
      </c>
      <c r="B37" s="48"/>
      <c r="C37" s="49" t="s">
        <v>107</v>
      </c>
      <c r="D37" s="48" t="s">
        <v>69</v>
      </c>
      <c r="E37" s="72">
        <v>42.98</v>
      </c>
      <c r="F37" s="40"/>
      <c r="G37" s="40"/>
      <c r="H37" s="40"/>
      <c r="I37" s="40"/>
      <c r="J37" s="40"/>
      <c r="K37" s="41"/>
      <c r="L37" s="42"/>
      <c r="M37" s="40"/>
      <c r="N37" s="40"/>
      <c r="O37" s="40"/>
      <c r="P37" s="17"/>
    </row>
    <row r="38" spans="1:16" x14ac:dyDescent="0.25">
      <c r="A38" s="47"/>
      <c r="B38" s="48"/>
      <c r="C38" s="49" t="s">
        <v>76</v>
      </c>
      <c r="D38" s="48" t="s">
        <v>77</v>
      </c>
      <c r="E38" s="72">
        <f>0.2*E37</f>
        <v>8.5960000000000001</v>
      </c>
      <c r="F38" s="40"/>
      <c r="G38" s="40"/>
      <c r="H38" s="40"/>
      <c r="I38" s="40"/>
      <c r="J38" s="40"/>
      <c r="K38" s="41"/>
      <c r="L38" s="42"/>
      <c r="M38" s="40"/>
      <c r="N38" s="40"/>
      <c r="O38" s="40"/>
      <c r="P38" s="17"/>
    </row>
    <row r="39" spans="1:16" x14ac:dyDescent="0.25">
      <c r="A39" s="47">
        <v>4</v>
      </c>
      <c r="B39" s="48"/>
      <c r="C39" s="49" t="s">
        <v>114</v>
      </c>
      <c r="D39" s="48" t="s">
        <v>69</v>
      </c>
      <c r="E39" s="72">
        <v>42.98</v>
      </c>
      <c r="F39" s="40"/>
      <c r="G39" s="40"/>
      <c r="H39" s="40"/>
      <c r="I39" s="40"/>
      <c r="J39" s="40"/>
      <c r="K39" s="41"/>
      <c r="L39" s="42"/>
      <c r="M39" s="40"/>
      <c r="N39" s="40"/>
      <c r="O39" s="40"/>
      <c r="P39" s="17"/>
    </row>
    <row r="40" spans="1:16" x14ac:dyDescent="0.25">
      <c r="A40" s="47"/>
      <c r="B40" s="48"/>
      <c r="C40" s="49" t="s">
        <v>95</v>
      </c>
      <c r="D40" s="48" t="s">
        <v>83</v>
      </c>
      <c r="E40" s="72">
        <f>1.05*E39</f>
        <v>45.128999999999998</v>
      </c>
      <c r="F40" s="40"/>
      <c r="G40" s="40"/>
      <c r="H40" s="40"/>
      <c r="I40" s="40"/>
      <c r="J40" s="40"/>
      <c r="K40" s="41"/>
      <c r="L40" s="42"/>
      <c r="M40" s="40"/>
      <c r="N40" s="40"/>
      <c r="O40" s="40"/>
      <c r="P40" s="17"/>
    </row>
    <row r="41" spans="1:16" x14ac:dyDescent="0.25">
      <c r="A41" s="47">
        <v>5</v>
      </c>
      <c r="B41" s="48"/>
      <c r="C41" s="49" t="s">
        <v>108</v>
      </c>
      <c r="D41" s="48" t="s">
        <v>69</v>
      </c>
      <c r="E41" s="72">
        <v>42.98</v>
      </c>
      <c r="F41" s="40"/>
      <c r="G41" s="40"/>
      <c r="H41" s="40"/>
      <c r="I41" s="40"/>
      <c r="J41" s="40"/>
      <c r="K41" s="41"/>
      <c r="L41" s="42"/>
      <c r="M41" s="40"/>
      <c r="N41" s="40"/>
      <c r="O41" s="40"/>
      <c r="P41" s="17"/>
    </row>
    <row r="42" spans="1:16" x14ac:dyDescent="0.25">
      <c r="A42" s="47"/>
      <c r="B42" s="48"/>
      <c r="C42" s="49" t="s">
        <v>98</v>
      </c>
      <c r="D42" s="48" t="s">
        <v>83</v>
      </c>
      <c r="E42" s="72">
        <f>E41*0.15</f>
        <v>6.4469999999999992</v>
      </c>
      <c r="F42" s="40"/>
      <c r="G42" s="40"/>
      <c r="H42" s="40"/>
      <c r="I42" s="40"/>
      <c r="J42" s="40"/>
      <c r="K42" s="41"/>
      <c r="L42" s="42"/>
      <c r="M42" s="40"/>
      <c r="N42" s="40"/>
      <c r="O42" s="40"/>
      <c r="P42" s="17"/>
    </row>
    <row r="43" spans="1:16" x14ac:dyDescent="0.25">
      <c r="A43" s="47">
        <v>6</v>
      </c>
      <c r="B43" s="48"/>
      <c r="C43" s="49" t="s">
        <v>109</v>
      </c>
      <c r="D43" s="48" t="s">
        <v>69</v>
      </c>
      <c r="E43" s="72">
        <v>42.98</v>
      </c>
      <c r="F43" s="40"/>
      <c r="G43" s="40"/>
      <c r="H43" s="40"/>
      <c r="I43" s="40"/>
      <c r="J43" s="40"/>
      <c r="K43" s="41"/>
      <c r="L43" s="42"/>
      <c r="M43" s="40"/>
      <c r="N43" s="40"/>
      <c r="O43" s="40"/>
      <c r="P43" s="17"/>
    </row>
    <row r="44" spans="1:16" x14ac:dyDescent="0.25">
      <c r="A44" s="47"/>
      <c r="B44" s="48"/>
      <c r="C44" s="49" t="s">
        <v>100</v>
      </c>
      <c r="D44" s="48" t="s">
        <v>83</v>
      </c>
      <c r="E44" s="72">
        <f>E43*0.3</f>
        <v>12.893999999999998</v>
      </c>
      <c r="F44" s="40"/>
      <c r="G44" s="40"/>
      <c r="H44" s="40"/>
      <c r="I44" s="40"/>
      <c r="J44" s="40"/>
      <c r="K44" s="41"/>
      <c r="L44" s="42"/>
      <c r="M44" s="40"/>
      <c r="N44" s="40"/>
      <c r="O44" s="40"/>
      <c r="P44" s="17"/>
    </row>
    <row r="45" spans="1:16" x14ac:dyDescent="0.25">
      <c r="A45" s="47"/>
      <c r="B45" s="48"/>
      <c r="C45" s="70" t="s">
        <v>64</v>
      </c>
      <c r="D45" s="48"/>
      <c r="E45" s="72"/>
      <c r="F45" s="67"/>
      <c r="G45" s="67"/>
      <c r="H45" s="67"/>
      <c r="I45" s="67"/>
      <c r="J45" s="67"/>
      <c r="K45" s="68"/>
      <c r="L45" s="69"/>
      <c r="M45" s="67"/>
      <c r="N45" s="67"/>
      <c r="O45" s="67"/>
      <c r="P45" s="39"/>
    </row>
    <row r="46" spans="1:16" x14ac:dyDescent="0.25">
      <c r="A46" s="47">
        <v>1</v>
      </c>
      <c r="B46" s="48"/>
      <c r="C46" s="49" t="s">
        <v>101</v>
      </c>
      <c r="D46" s="48" t="s">
        <v>69</v>
      </c>
      <c r="E46" s="72">
        <v>13.6</v>
      </c>
      <c r="F46" s="40"/>
      <c r="G46" s="40"/>
      <c r="H46" s="40"/>
      <c r="I46" s="40"/>
      <c r="J46" s="40"/>
      <c r="K46" s="41"/>
      <c r="L46" s="42"/>
      <c r="M46" s="40"/>
      <c r="N46" s="40"/>
      <c r="O46" s="40"/>
      <c r="P46" s="17"/>
    </row>
    <row r="47" spans="1:16" ht="30" x14ac:dyDescent="0.25">
      <c r="A47" s="47"/>
      <c r="B47" s="48"/>
      <c r="C47" s="49" t="s">
        <v>102</v>
      </c>
      <c r="D47" s="48" t="s">
        <v>69</v>
      </c>
      <c r="E47" s="72">
        <f>E46*1.05</f>
        <v>14.28</v>
      </c>
      <c r="F47" s="40"/>
      <c r="G47" s="40"/>
      <c r="H47" s="40"/>
      <c r="I47" s="40"/>
      <c r="J47" s="40"/>
      <c r="K47" s="41"/>
      <c r="L47" s="42"/>
      <c r="M47" s="40"/>
      <c r="N47" s="40"/>
      <c r="O47" s="40"/>
      <c r="P47" s="17"/>
    </row>
    <row r="48" spans="1:16" ht="30" x14ac:dyDescent="0.25">
      <c r="A48" s="47"/>
      <c r="B48" s="48"/>
      <c r="C48" s="49" t="s">
        <v>105</v>
      </c>
      <c r="D48" s="48" t="s">
        <v>69</v>
      </c>
      <c r="E48" s="72">
        <f>E46*1.05</f>
        <v>14.28</v>
      </c>
      <c r="F48" s="40"/>
      <c r="G48" s="40"/>
      <c r="H48" s="40"/>
      <c r="I48" s="40"/>
      <c r="J48" s="40"/>
      <c r="K48" s="41"/>
      <c r="L48" s="42"/>
      <c r="M48" s="40"/>
      <c r="N48" s="40"/>
      <c r="O48" s="40"/>
      <c r="P48" s="17"/>
    </row>
    <row r="49" spans="1:16" ht="15.75" thickBot="1" x14ac:dyDescent="0.3">
      <c r="A49" s="47"/>
      <c r="B49" s="48"/>
      <c r="C49" s="49"/>
      <c r="D49" s="48"/>
      <c r="E49" s="48"/>
      <c r="F49" s="67"/>
      <c r="G49" s="67"/>
      <c r="H49" s="40"/>
      <c r="I49" s="40"/>
      <c r="J49" s="40"/>
      <c r="K49" s="41"/>
      <c r="L49" s="42"/>
      <c r="M49" s="40"/>
      <c r="N49" s="40"/>
      <c r="O49" s="40"/>
      <c r="P49" s="17"/>
    </row>
    <row r="50" spans="1:16" ht="15.75" thickBot="1" x14ac:dyDescent="0.3">
      <c r="A50" s="107" t="s">
        <v>53</v>
      </c>
      <c r="B50" s="108"/>
      <c r="C50" s="108"/>
      <c r="D50" s="108"/>
      <c r="E50" s="108"/>
      <c r="F50" s="108"/>
      <c r="G50" s="108"/>
      <c r="H50" s="108"/>
      <c r="I50" s="108"/>
      <c r="J50" s="108"/>
      <c r="K50" s="126"/>
      <c r="L50" s="34">
        <f>SUM(L19:L49)</f>
        <v>0</v>
      </c>
      <c r="M50" s="34">
        <f>SUM(M19:M49)</f>
        <v>0</v>
      </c>
      <c r="N50" s="34">
        <f>SUM(N19:N49)</f>
        <v>0</v>
      </c>
      <c r="O50" s="34">
        <f>SUM(O19:O49)</f>
        <v>0</v>
      </c>
      <c r="P50" s="35">
        <f>SUM(P19:P49)</f>
        <v>0</v>
      </c>
    </row>
    <row r="51" spans="1:16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45"/>
      <c r="P52" s="46"/>
    </row>
    <row r="53" spans="1:16" x14ac:dyDescent="0.25">
      <c r="A53" s="1"/>
      <c r="B53" s="2" t="s">
        <v>15</v>
      </c>
      <c r="C53" s="9" t="s">
        <v>56</v>
      </c>
      <c r="D53" s="9"/>
      <c r="E53" s="1"/>
      <c r="F53" s="1"/>
      <c r="G53" s="1"/>
      <c r="H53" s="1"/>
      <c r="I53" s="1"/>
      <c r="J53" s="2"/>
      <c r="K53" s="9"/>
      <c r="L53" s="1"/>
      <c r="M53" s="1"/>
      <c r="N53" s="1"/>
      <c r="O53" s="1"/>
      <c r="P53" s="1"/>
    </row>
    <row r="54" spans="1:16" x14ac:dyDescent="0.25">
      <c r="A54" s="1"/>
      <c r="B54" s="2"/>
      <c r="C54" s="60" t="s">
        <v>42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x14ac:dyDescent="0.25">
      <c r="A55" s="1"/>
      <c r="B55" s="2"/>
      <c r="C55" s="9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x14ac:dyDescent="0.25">
      <c r="A56" s="1"/>
      <c r="B56" s="2" t="s">
        <v>36</v>
      </c>
      <c r="C56" s="9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</sheetData>
  <mergeCells count="10">
    <mergeCell ref="A4:P4"/>
    <mergeCell ref="B5:P5"/>
    <mergeCell ref="L17:P17"/>
    <mergeCell ref="A50:K50"/>
    <mergeCell ref="A17:A18"/>
    <mergeCell ref="B17:B18"/>
    <mergeCell ref="C17:C18"/>
    <mergeCell ref="D17:D18"/>
    <mergeCell ref="E17:E18"/>
    <mergeCell ref="F17:K1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P44"/>
  <sheetViews>
    <sheetView topLeftCell="A13" workbookViewId="0">
      <selection activeCell="N13" sqref="N13"/>
    </sheetView>
  </sheetViews>
  <sheetFormatPr defaultRowHeight="15" x14ac:dyDescent="0.25"/>
  <cols>
    <col min="3" max="3" width="32.7109375" customWidth="1"/>
  </cols>
  <sheetData>
    <row r="2" spans="1:16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9.5" x14ac:dyDescent="0.25">
      <c r="A3" s="127" t="s">
        <v>44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</row>
    <row r="4" spans="1:16" ht="19.5" x14ac:dyDescent="0.25">
      <c r="A4" s="74"/>
      <c r="B4" s="135" t="s">
        <v>45</v>
      </c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</row>
    <row r="5" spans="1:16" ht="25.5" x14ac:dyDescent="0.35">
      <c r="A5" s="1"/>
      <c r="B5" s="1"/>
      <c r="C5" s="1"/>
      <c r="D5" s="1"/>
      <c r="E5" s="1"/>
      <c r="F5" s="1"/>
      <c r="G5" s="1"/>
      <c r="H5" s="1"/>
      <c r="I5" s="1"/>
      <c r="J5" s="56"/>
      <c r="K5" s="56"/>
      <c r="L5" s="56"/>
      <c r="M5" s="56"/>
      <c r="N5" s="56"/>
      <c r="O5" s="56"/>
      <c r="P5" s="56"/>
    </row>
    <row r="6" spans="1:16" x14ac:dyDescent="0.25">
      <c r="A6" s="1"/>
      <c r="B6" s="1"/>
      <c r="C6" s="2" t="s">
        <v>1</v>
      </c>
      <c r="D6" s="9" t="s">
        <v>59</v>
      </c>
      <c r="E6" s="1"/>
      <c r="F6" s="1"/>
      <c r="G6" s="1"/>
      <c r="H6" s="1"/>
      <c r="I6" s="1"/>
      <c r="J6" s="57"/>
      <c r="K6" s="57"/>
      <c r="L6" s="57"/>
      <c r="M6" s="57"/>
      <c r="N6" s="57"/>
      <c r="O6" s="57"/>
      <c r="P6" s="57"/>
    </row>
    <row r="7" spans="1:16" ht="25.5" x14ac:dyDescent="0.35">
      <c r="A7" s="1"/>
      <c r="B7" s="1"/>
      <c r="C7" s="2" t="s">
        <v>0</v>
      </c>
      <c r="D7" s="9" t="s">
        <v>58</v>
      </c>
      <c r="E7" s="1"/>
      <c r="F7" s="1"/>
      <c r="G7" s="1"/>
      <c r="H7" s="1"/>
      <c r="I7" s="1"/>
      <c r="J7" s="56"/>
      <c r="K7" s="56"/>
      <c r="L7" s="56"/>
      <c r="M7" s="56"/>
      <c r="N7" s="56"/>
      <c r="O7" s="56"/>
      <c r="P7" s="56"/>
    </row>
    <row r="8" spans="1:16" x14ac:dyDescent="0.25">
      <c r="A8" s="1"/>
      <c r="B8" s="1"/>
      <c r="C8" s="2" t="s">
        <v>3</v>
      </c>
      <c r="D8" s="9" t="s">
        <v>60</v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x14ac:dyDescent="0.25">
      <c r="A9" s="1"/>
      <c r="B9" s="1"/>
      <c r="C9" s="2" t="s">
        <v>54</v>
      </c>
      <c r="D9" s="9">
        <v>0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1:16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1:16" x14ac:dyDescent="0.25">
      <c r="A11" s="1"/>
      <c r="B11" s="1"/>
      <c r="C11" s="9" t="s">
        <v>57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2" t="s">
        <v>34</v>
      </c>
      <c r="O11" s="58"/>
      <c r="P11" s="1" t="s">
        <v>35</v>
      </c>
    </row>
    <row r="12" spans="1:16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1:16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1:16" ht="15.75" thickBot="1" x14ac:dyDescent="0.3"/>
    <row r="15" spans="1:16" x14ac:dyDescent="0.25">
      <c r="A15" s="128" t="s">
        <v>23</v>
      </c>
      <c r="B15" s="130" t="s">
        <v>24</v>
      </c>
      <c r="C15" s="130" t="s">
        <v>46</v>
      </c>
      <c r="D15" s="132" t="s">
        <v>25</v>
      </c>
      <c r="E15" s="132" t="s">
        <v>26</v>
      </c>
      <c r="F15" s="130" t="s">
        <v>27</v>
      </c>
      <c r="G15" s="130"/>
      <c r="H15" s="130"/>
      <c r="I15" s="130"/>
      <c r="J15" s="130"/>
      <c r="K15" s="130"/>
      <c r="L15" s="130" t="s">
        <v>28</v>
      </c>
      <c r="M15" s="130"/>
      <c r="N15" s="130"/>
      <c r="O15" s="130"/>
      <c r="P15" s="134"/>
    </row>
    <row r="16" spans="1:16" ht="72" x14ac:dyDescent="0.25">
      <c r="A16" s="129"/>
      <c r="B16" s="131"/>
      <c r="C16" s="131"/>
      <c r="D16" s="133"/>
      <c r="E16" s="133"/>
      <c r="F16" s="75" t="s">
        <v>51</v>
      </c>
      <c r="G16" s="75" t="s">
        <v>32</v>
      </c>
      <c r="H16" s="75" t="s">
        <v>39</v>
      </c>
      <c r="I16" s="75" t="s">
        <v>47</v>
      </c>
      <c r="J16" s="75" t="s">
        <v>41</v>
      </c>
      <c r="K16" s="75" t="s">
        <v>48</v>
      </c>
      <c r="L16" s="75" t="s">
        <v>49</v>
      </c>
      <c r="M16" s="75" t="s">
        <v>39</v>
      </c>
      <c r="N16" s="75" t="s">
        <v>47</v>
      </c>
      <c r="O16" s="75" t="s">
        <v>41</v>
      </c>
      <c r="P16" s="66" t="s">
        <v>50</v>
      </c>
    </row>
    <row r="17" spans="1:16" x14ac:dyDescent="0.25">
      <c r="A17" s="47"/>
      <c r="B17" s="48"/>
      <c r="C17" s="49"/>
      <c r="D17" s="48"/>
      <c r="E17" s="48"/>
      <c r="F17" s="67"/>
      <c r="G17" s="67"/>
      <c r="H17" s="67"/>
      <c r="I17" s="67"/>
      <c r="J17" s="67"/>
      <c r="K17" s="68"/>
      <c r="L17" s="69"/>
      <c r="M17" s="67"/>
      <c r="N17" s="67"/>
      <c r="O17" s="67"/>
      <c r="P17" s="39"/>
    </row>
    <row r="18" spans="1:16" x14ac:dyDescent="0.25">
      <c r="A18" s="47"/>
      <c r="B18" s="48"/>
      <c r="C18" s="70" t="s">
        <v>61</v>
      </c>
      <c r="D18" s="48"/>
      <c r="E18" s="48"/>
      <c r="F18" s="67"/>
      <c r="G18" s="67"/>
      <c r="H18" s="67"/>
      <c r="I18" s="67"/>
      <c r="J18" s="67"/>
      <c r="K18" s="68"/>
      <c r="L18" s="69"/>
      <c r="M18" s="67"/>
      <c r="N18" s="67"/>
      <c r="O18" s="67"/>
      <c r="P18" s="39"/>
    </row>
    <row r="19" spans="1:16" ht="30" x14ac:dyDescent="0.25">
      <c r="A19" s="47">
        <v>1</v>
      </c>
      <c r="B19" s="48"/>
      <c r="C19" s="49" t="s">
        <v>93</v>
      </c>
      <c r="D19" s="48" t="s">
        <v>69</v>
      </c>
      <c r="E19" s="72">
        <v>16.2</v>
      </c>
      <c r="F19" s="40"/>
      <c r="G19" s="40"/>
      <c r="H19" s="40"/>
      <c r="I19" s="40"/>
      <c r="J19" s="40"/>
      <c r="K19" s="41"/>
      <c r="L19" s="42"/>
      <c r="M19" s="40"/>
      <c r="N19" s="40"/>
      <c r="O19" s="40"/>
      <c r="P19" s="17"/>
    </row>
    <row r="20" spans="1:16" x14ac:dyDescent="0.25">
      <c r="A20" s="47"/>
      <c r="B20" s="48"/>
      <c r="C20" s="49"/>
      <c r="D20" s="72"/>
      <c r="E20" s="72"/>
      <c r="F20" s="67"/>
      <c r="G20" s="67"/>
      <c r="H20" s="67"/>
      <c r="I20" s="67"/>
      <c r="J20" s="67"/>
      <c r="K20" s="68"/>
      <c r="L20" s="69"/>
      <c r="M20" s="67"/>
      <c r="N20" s="67"/>
      <c r="O20" s="67"/>
      <c r="P20" s="39"/>
    </row>
    <row r="21" spans="1:16" x14ac:dyDescent="0.25">
      <c r="A21" s="47"/>
      <c r="B21" s="48"/>
      <c r="C21" s="70" t="s">
        <v>62</v>
      </c>
      <c r="D21" s="72"/>
      <c r="E21" s="72"/>
      <c r="F21" s="67"/>
      <c r="G21" s="67"/>
      <c r="H21" s="67"/>
      <c r="I21" s="67"/>
      <c r="J21" s="67"/>
      <c r="K21" s="68"/>
      <c r="L21" s="69"/>
      <c r="M21" s="67"/>
      <c r="N21" s="67"/>
      <c r="O21" s="67"/>
      <c r="P21" s="39"/>
    </row>
    <row r="22" spans="1:16" x14ac:dyDescent="0.25">
      <c r="A22" s="47">
        <v>1</v>
      </c>
      <c r="B22" s="48"/>
      <c r="C22" s="49" t="s">
        <v>86</v>
      </c>
      <c r="D22" s="48" t="s">
        <v>80</v>
      </c>
      <c r="E22" s="72">
        <v>25.98</v>
      </c>
      <c r="F22" s="40"/>
      <c r="G22" s="40"/>
      <c r="H22" s="40"/>
      <c r="I22" s="40"/>
      <c r="J22" s="40"/>
      <c r="K22" s="41"/>
      <c r="L22" s="42"/>
      <c r="M22" s="40"/>
      <c r="N22" s="40"/>
      <c r="O22" s="40"/>
      <c r="P22" s="17"/>
    </row>
    <row r="23" spans="1:16" x14ac:dyDescent="0.25">
      <c r="A23" s="47"/>
      <c r="B23" s="48"/>
      <c r="C23" s="49"/>
      <c r="D23" s="48"/>
      <c r="E23" s="72"/>
      <c r="F23" s="67"/>
      <c r="G23" s="67"/>
      <c r="H23" s="40"/>
      <c r="I23" s="40"/>
      <c r="J23" s="40"/>
      <c r="K23" s="41"/>
      <c r="L23" s="42"/>
      <c r="M23" s="40"/>
      <c r="N23" s="40"/>
      <c r="O23" s="40"/>
      <c r="P23" s="17"/>
    </row>
    <row r="24" spans="1:16" x14ac:dyDescent="0.25">
      <c r="A24" s="47"/>
      <c r="B24" s="48"/>
      <c r="C24" s="73" t="s">
        <v>106</v>
      </c>
      <c r="D24" s="48"/>
      <c r="E24" s="48"/>
      <c r="F24" s="67"/>
      <c r="G24" s="67"/>
      <c r="H24" s="67"/>
      <c r="I24" s="67"/>
      <c r="J24" s="67"/>
      <c r="K24" s="68"/>
      <c r="L24" s="69"/>
      <c r="M24" s="67"/>
      <c r="N24" s="67"/>
      <c r="O24" s="67"/>
      <c r="P24" s="39"/>
    </row>
    <row r="25" spans="1:16" x14ac:dyDescent="0.25">
      <c r="A25" s="47">
        <v>1</v>
      </c>
      <c r="B25" s="48"/>
      <c r="C25" s="49" t="s">
        <v>115</v>
      </c>
      <c r="D25" s="48" t="s">
        <v>69</v>
      </c>
      <c r="E25" s="72">
        <v>75.34</v>
      </c>
      <c r="F25" s="40"/>
      <c r="G25" s="40"/>
      <c r="H25" s="40"/>
      <c r="I25" s="40"/>
      <c r="J25" s="40"/>
      <c r="K25" s="41"/>
      <c r="L25" s="42"/>
      <c r="M25" s="40"/>
      <c r="N25" s="40"/>
      <c r="O25" s="40"/>
      <c r="P25" s="17"/>
    </row>
    <row r="26" spans="1:16" ht="45" x14ac:dyDescent="0.25">
      <c r="A26" s="47">
        <v>2</v>
      </c>
      <c r="B26" s="48"/>
      <c r="C26" s="49" t="s">
        <v>135</v>
      </c>
      <c r="D26" s="48" t="s">
        <v>69</v>
      </c>
      <c r="E26" s="72">
        <f>E25*0.15</f>
        <v>11.301</v>
      </c>
      <c r="F26" s="40"/>
      <c r="G26" s="40"/>
      <c r="H26" s="40"/>
      <c r="I26" s="40"/>
      <c r="J26" s="40"/>
      <c r="K26" s="41"/>
      <c r="L26" s="42"/>
      <c r="M26" s="40"/>
      <c r="N26" s="40"/>
      <c r="O26" s="40"/>
      <c r="P26" s="17"/>
    </row>
    <row r="27" spans="1:16" x14ac:dyDescent="0.25">
      <c r="A27" s="47"/>
      <c r="B27" s="48"/>
      <c r="C27" s="49" t="s">
        <v>96</v>
      </c>
      <c r="D27" s="48" t="s">
        <v>83</v>
      </c>
      <c r="E27" s="72">
        <f>E26*8.5</f>
        <v>96.058499999999995</v>
      </c>
      <c r="F27" s="40"/>
      <c r="G27" s="40"/>
      <c r="H27" s="40"/>
      <c r="I27" s="40"/>
      <c r="J27" s="40"/>
      <c r="K27" s="41"/>
      <c r="L27" s="42"/>
      <c r="M27" s="40"/>
      <c r="N27" s="40"/>
      <c r="O27" s="40"/>
      <c r="P27" s="17"/>
    </row>
    <row r="28" spans="1:16" x14ac:dyDescent="0.25">
      <c r="A28" s="47">
        <v>3</v>
      </c>
      <c r="B28" s="48"/>
      <c r="C28" s="49" t="s">
        <v>107</v>
      </c>
      <c r="D28" s="48" t="s">
        <v>69</v>
      </c>
      <c r="E28" s="72">
        <v>75.34</v>
      </c>
      <c r="F28" s="40"/>
      <c r="G28" s="40"/>
      <c r="H28" s="40"/>
      <c r="I28" s="40"/>
      <c r="J28" s="40"/>
      <c r="K28" s="41"/>
      <c r="L28" s="42"/>
      <c r="M28" s="40"/>
      <c r="N28" s="40"/>
      <c r="O28" s="40"/>
      <c r="P28" s="17"/>
    </row>
    <row r="29" spans="1:16" x14ac:dyDescent="0.25">
      <c r="A29" s="47"/>
      <c r="B29" s="48"/>
      <c r="C29" s="49" t="s">
        <v>76</v>
      </c>
      <c r="D29" s="48" t="s">
        <v>77</v>
      </c>
      <c r="E29" s="72">
        <f>0.2*E28</f>
        <v>15.068000000000001</v>
      </c>
      <c r="F29" s="40"/>
      <c r="G29" s="40"/>
      <c r="H29" s="40"/>
      <c r="I29" s="40"/>
      <c r="J29" s="40"/>
      <c r="K29" s="41"/>
      <c r="L29" s="42"/>
      <c r="M29" s="40"/>
      <c r="N29" s="40"/>
      <c r="O29" s="40"/>
      <c r="P29" s="17"/>
    </row>
    <row r="30" spans="1:16" x14ac:dyDescent="0.25">
      <c r="A30" s="47">
        <v>4</v>
      </c>
      <c r="B30" s="48"/>
      <c r="C30" s="49" t="s">
        <v>114</v>
      </c>
      <c r="D30" s="48" t="s">
        <v>69</v>
      </c>
      <c r="E30" s="72">
        <v>75.34</v>
      </c>
      <c r="F30" s="40"/>
      <c r="G30" s="40"/>
      <c r="H30" s="40"/>
      <c r="I30" s="40"/>
      <c r="J30" s="40"/>
      <c r="K30" s="41"/>
      <c r="L30" s="42"/>
      <c r="M30" s="40"/>
      <c r="N30" s="40"/>
      <c r="O30" s="40"/>
      <c r="P30" s="17"/>
    </row>
    <row r="31" spans="1:16" x14ac:dyDescent="0.25">
      <c r="A31" s="47"/>
      <c r="B31" s="48"/>
      <c r="C31" s="49" t="s">
        <v>95</v>
      </c>
      <c r="D31" s="48" t="s">
        <v>83</v>
      </c>
      <c r="E31" s="72">
        <f>1.05*E30</f>
        <v>79.107000000000014</v>
      </c>
      <c r="F31" s="40"/>
      <c r="G31" s="40"/>
      <c r="H31" s="40"/>
      <c r="I31" s="40"/>
      <c r="J31" s="40"/>
      <c r="K31" s="41"/>
      <c r="L31" s="42"/>
      <c r="M31" s="40"/>
      <c r="N31" s="40"/>
      <c r="O31" s="40"/>
      <c r="P31" s="17"/>
    </row>
    <row r="32" spans="1:16" x14ac:dyDescent="0.25">
      <c r="A32" s="47">
        <v>5</v>
      </c>
      <c r="B32" s="48"/>
      <c r="C32" s="49" t="s">
        <v>108</v>
      </c>
      <c r="D32" s="48" t="s">
        <v>69</v>
      </c>
      <c r="E32" s="72">
        <v>75.34</v>
      </c>
      <c r="F32" s="40"/>
      <c r="G32" s="40"/>
      <c r="H32" s="40"/>
      <c r="I32" s="40"/>
      <c r="J32" s="40"/>
      <c r="K32" s="41"/>
      <c r="L32" s="42"/>
      <c r="M32" s="40"/>
      <c r="N32" s="40"/>
      <c r="O32" s="40"/>
      <c r="P32" s="17"/>
    </row>
    <row r="33" spans="1:16" x14ac:dyDescent="0.25">
      <c r="A33" s="47"/>
      <c r="B33" s="48"/>
      <c r="C33" s="49" t="s">
        <v>98</v>
      </c>
      <c r="D33" s="48" t="s">
        <v>83</v>
      </c>
      <c r="E33" s="72">
        <f>E32*0.15</f>
        <v>11.301</v>
      </c>
      <c r="F33" s="40"/>
      <c r="G33" s="40"/>
      <c r="H33" s="40"/>
      <c r="I33" s="40"/>
      <c r="J33" s="40"/>
      <c r="K33" s="41"/>
      <c r="L33" s="42"/>
      <c r="M33" s="40"/>
      <c r="N33" s="40"/>
      <c r="O33" s="40"/>
      <c r="P33" s="17"/>
    </row>
    <row r="34" spans="1:16" x14ac:dyDescent="0.25">
      <c r="A34" s="47">
        <v>6</v>
      </c>
      <c r="B34" s="48"/>
      <c r="C34" s="49" t="s">
        <v>109</v>
      </c>
      <c r="D34" s="48" t="s">
        <v>69</v>
      </c>
      <c r="E34" s="72">
        <v>75.34</v>
      </c>
      <c r="F34" s="40"/>
      <c r="G34" s="40"/>
      <c r="H34" s="40"/>
      <c r="I34" s="40"/>
      <c r="J34" s="40"/>
      <c r="K34" s="41"/>
      <c r="L34" s="42"/>
      <c r="M34" s="40"/>
      <c r="N34" s="40"/>
      <c r="O34" s="40"/>
      <c r="P34" s="17"/>
    </row>
    <row r="35" spans="1:16" x14ac:dyDescent="0.25">
      <c r="A35" s="47"/>
      <c r="B35" s="48"/>
      <c r="C35" s="49" t="s">
        <v>100</v>
      </c>
      <c r="D35" s="48" t="s">
        <v>83</v>
      </c>
      <c r="E35" s="72">
        <f>E34*0.3</f>
        <v>22.602</v>
      </c>
      <c r="F35" s="40"/>
      <c r="G35" s="40"/>
      <c r="H35" s="40"/>
      <c r="I35" s="40"/>
      <c r="J35" s="40"/>
      <c r="K35" s="41"/>
      <c r="L35" s="42"/>
      <c r="M35" s="40"/>
      <c r="N35" s="40"/>
      <c r="O35" s="40"/>
      <c r="P35" s="17"/>
    </row>
    <row r="36" spans="1:16" ht="15.75" thickBot="1" x14ac:dyDescent="0.3">
      <c r="A36" s="47"/>
      <c r="B36" s="48"/>
      <c r="C36" s="49"/>
      <c r="D36" s="48"/>
      <c r="E36" s="48"/>
      <c r="F36" s="67"/>
      <c r="G36" s="67"/>
      <c r="H36" s="40"/>
      <c r="I36" s="40"/>
      <c r="J36" s="40"/>
      <c r="K36" s="41"/>
      <c r="L36" s="42"/>
      <c r="M36" s="40"/>
      <c r="N36" s="40"/>
      <c r="O36" s="40"/>
      <c r="P36" s="17"/>
    </row>
    <row r="37" spans="1:16" ht="15.75" thickBot="1" x14ac:dyDescent="0.3">
      <c r="A37" s="107" t="s">
        <v>53</v>
      </c>
      <c r="B37" s="108"/>
      <c r="C37" s="108"/>
      <c r="D37" s="108"/>
      <c r="E37" s="108"/>
      <c r="F37" s="108"/>
      <c r="G37" s="108"/>
      <c r="H37" s="108"/>
      <c r="I37" s="108"/>
      <c r="J37" s="108"/>
      <c r="K37" s="126"/>
      <c r="L37" s="34">
        <f>SUM(L17:L36)</f>
        <v>0</v>
      </c>
      <c r="M37" s="34">
        <f>SUM(M17:M36)</f>
        <v>0</v>
      </c>
      <c r="N37" s="34">
        <f>SUM(N17:N36)</f>
        <v>0</v>
      </c>
      <c r="O37" s="34">
        <f>SUM(O17:O36)</f>
        <v>0</v>
      </c>
      <c r="P37" s="35">
        <f>SUM(P17:P36)</f>
        <v>0</v>
      </c>
    </row>
    <row r="38" spans="1:16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1:16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45"/>
      <c r="P39" s="46"/>
    </row>
    <row r="40" spans="1:16" x14ac:dyDescent="0.25">
      <c r="A40" s="1"/>
      <c r="B40" s="2" t="s">
        <v>15</v>
      </c>
      <c r="C40" s="9" t="s">
        <v>56</v>
      </c>
      <c r="D40" s="9"/>
      <c r="E40" s="1"/>
      <c r="F40" s="1"/>
      <c r="G40" s="1"/>
      <c r="H40" s="1"/>
      <c r="I40" s="1"/>
      <c r="J40" s="2"/>
      <c r="K40" s="9"/>
      <c r="L40" s="1"/>
      <c r="M40" s="1"/>
      <c r="N40" s="1"/>
      <c r="O40" s="1"/>
      <c r="P40" s="1"/>
    </row>
    <row r="41" spans="1:16" x14ac:dyDescent="0.25">
      <c r="A41" s="1"/>
      <c r="B41" s="2"/>
      <c r="C41" s="60" t="s">
        <v>42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1:16" x14ac:dyDescent="0.25">
      <c r="A42" s="1"/>
      <c r="B42" s="2"/>
      <c r="C42" s="9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1:16" x14ac:dyDescent="0.25">
      <c r="A43" s="1"/>
      <c r="B43" s="2" t="s">
        <v>36</v>
      </c>
      <c r="C43" s="9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1:16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</sheetData>
  <mergeCells count="10">
    <mergeCell ref="L15:P15"/>
    <mergeCell ref="A37:K37"/>
    <mergeCell ref="A3:P3"/>
    <mergeCell ref="B4:P4"/>
    <mergeCell ref="A15:A16"/>
    <mergeCell ref="B15:B16"/>
    <mergeCell ref="C15:C16"/>
    <mergeCell ref="D15:D16"/>
    <mergeCell ref="E15:E16"/>
    <mergeCell ref="F15:K1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P71"/>
  <sheetViews>
    <sheetView topLeftCell="A35" workbookViewId="0">
      <selection activeCell="C70" sqref="C70"/>
    </sheetView>
  </sheetViews>
  <sheetFormatPr defaultRowHeight="15" x14ac:dyDescent="0.25"/>
  <cols>
    <col min="3" max="3" width="32.140625" customWidth="1"/>
  </cols>
  <sheetData>
    <row r="2" spans="1:16" ht="19.5" x14ac:dyDescent="0.25">
      <c r="A2" s="127" t="s">
        <v>44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</row>
    <row r="3" spans="1:16" ht="19.5" x14ac:dyDescent="0.25">
      <c r="A3" s="74"/>
      <c r="B3" s="135" t="s">
        <v>45</v>
      </c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</row>
    <row r="4" spans="1:16" ht="25.5" x14ac:dyDescent="0.35">
      <c r="A4" s="1"/>
      <c r="B4" s="1"/>
      <c r="C4" s="1"/>
      <c r="D4" s="1"/>
      <c r="E4" s="1"/>
      <c r="F4" s="1"/>
      <c r="G4" s="1"/>
      <c r="H4" s="1"/>
      <c r="I4" s="1"/>
      <c r="J4" s="56"/>
      <c r="K4" s="56"/>
      <c r="L4" s="56"/>
      <c r="M4" s="56"/>
      <c r="N4" s="56"/>
      <c r="O4" s="56"/>
      <c r="P4" s="56"/>
    </row>
    <row r="5" spans="1:16" x14ac:dyDescent="0.25">
      <c r="A5" s="1"/>
      <c r="B5" s="1"/>
      <c r="C5" s="2" t="s">
        <v>1</v>
      </c>
      <c r="D5" s="9" t="s">
        <v>59</v>
      </c>
      <c r="E5" s="1"/>
      <c r="F5" s="1"/>
      <c r="G5" s="1"/>
      <c r="H5" s="1"/>
      <c r="I5" s="1"/>
      <c r="J5" s="57"/>
      <c r="K5" s="57"/>
      <c r="L5" s="57"/>
      <c r="M5" s="57"/>
      <c r="N5" s="57"/>
      <c r="O5" s="57"/>
      <c r="P5" s="57"/>
    </row>
    <row r="6" spans="1:16" ht="25.5" x14ac:dyDescent="0.35">
      <c r="A6" s="1"/>
      <c r="B6" s="1"/>
      <c r="C6" s="2" t="s">
        <v>0</v>
      </c>
      <c r="D6" s="9" t="s">
        <v>58</v>
      </c>
      <c r="E6" s="1"/>
      <c r="F6" s="1"/>
      <c r="G6" s="1"/>
      <c r="H6" s="1"/>
      <c r="I6" s="1"/>
      <c r="J6" s="56"/>
      <c r="K6" s="56"/>
      <c r="L6" s="56"/>
      <c r="M6" s="56"/>
      <c r="N6" s="56"/>
      <c r="O6" s="56"/>
      <c r="P6" s="56"/>
    </row>
    <row r="7" spans="1:16" x14ac:dyDescent="0.25">
      <c r="A7" s="1"/>
      <c r="B7" s="1"/>
      <c r="C7" s="2" t="s">
        <v>3</v>
      </c>
      <c r="D7" s="9" t="s">
        <v>60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x14ac:dyDescent="0.25">
      <c r="A8" s="1"/>
      <c r="B8" s="1"/>
      <c r="C8" s="2" t="s">
        <v>54</v>
      </c>
      <c r="D8" s="9">
        <v>0</v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1:16" x14ac:dyDescent="0.25">
      <c r="A10" s="1"/>
      <c r="B10" s="1"/>
      <c r="C10" s="9" t="s">
        <v>57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2" t="s">
        <v>34</v>
      </c>
      <c r="O10" s="58"/>
      <c r="P10" s="1" t="s">
        <v>35</v>
      </c>
    </row>
    <row r="11" spans="1:16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16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1:16" ht="15.75" thickBot="1" x14ac:dyDescent="0.3"/>
    <row r="14" spans="1:16" x14ac:dyDescent="0.25">
      <c r="A14" s="128" t="s">
        <v>23</v>
      </c>
      <c r="B14" s="130" t="s">
        <v>24</v>
      </c>
      <c r="C14" s="130" t="s">
        <v>46</v>
      </c>
      <c r="D14" s="132" t="s">
        <v>25</v>
      </c>
      <c r="E14" s="132" t="s">
        <v>26</v>
      </c>
      <c r="F14" s="130" t="s">
        <v>27</v>
      </c>
      <c r="G14" s="130"/>
      <c r="H14" s="130"/>
      <c r="I14" s="130"/>
      <c r="J14" s="130"/>
      <c r="K14" s="130"/>
      <c r="L14" s="130" t="s">
        <v>28</v>
      </c>
      <c r="M14" s="130"/>
      <c r="N14" s="130"/>
      <c r="O14" s="130"/>
      <c r="P14" s="134"/>
    </row>
    <row r="15" spans="1:16" ht="72" x14ac:dyDescent="0.25">
      <c r="A15" s="129"/>
      <c r="B15" s="131"/>
      <c r="C15" s="131"/>
      <c r="D15" s="133"/>
      <c r="E15" s="133"/>
      <c r="F15" s="71" t="s">
        <v>51</v>
      </c>
      <c r="G15" s="71" t="s">
        <v>32</v>
      </c>
      <c r="H15" s="71" t="s">
        <v>39</v>
      </c>
      <c r="I15" s="71" t="s">
        <v>47</v>
      </c>
      <c r="J15" s="71" t="s">
        <v>41</v>
      </c>
      <c r="K15" s="71" t="s">
        <v>48</v>
      </c>
      <c r="L15" s="71" t="s">
        <v>49</v>
      </c>
      <c r="M15" s="71" t="s">
        <v>39</v>
      </c>
      <c r="N15" s="71" t="s">
        <v>47</v>
      </c>
      <c r="O15" s="71" t="s">
        <v>41</v>
      </c>
      <c r="P15" s="66" t="s">
        <v>50</v>
      </c>
    </row>
    <row r="16" spans="1:16" x14ac:dyDescent="0.25">
      <c r="A16" s="47"/>
      <c r="B16" s="48"/>
      <c r="C16" s="49"/>
      <c r="D16" s="48"/>
      <c r="E16" s="48"/>
      <c r="F16" s="67"/>
      <c r="G16" s="67"/>
      <c r="H16" s="67"/>
      <c r="I16" s="67"/>
      <c r="J16" s="67"/>
      <c r="K16" s="68"/>
      <c r="L16" s="69"/>
      <c r="M16" s="67"/>
      <c r="N16" s="67"/>
      <c r="O16" s="67"/>
      <c r="P16" s="39"/>
    </row>
    <row r="17" spans="1:16" x14ac:dyDescent="0.25">
      <c r="A17" s="47"/>
      <c r="B17" s="48"/>
      <c r="C17" s="70" t="s">
        <v>61</v>
      </c>
      <c r="D17" s="48"/>
      <c r="E17" s="48"/>
      <c r="F17" s="67"/>
      <c r="G17" s="67"/>
      <c r="H17" s="67"/>
      <c r="I17" s="67"/>
      <c r="J17" s="67"/>
      <c r="K17" s="68"/>
      <c r="L17" s="69"/>
      <c r="M17" s="67"/>
      <c r="N17" s="67"/>
      <c r="O17" s="67"/>
      <c r="P17" s="39"/>
    </row>
    <row r="18" spans="1:16" ht="45" x14ac:dyDescent="0.25">
      <c r="A18" s="47">
        <v>1</v>
      </c>
      <c r="B18" s="48"/>
      <c r="C18" s="49" t="s">
        <v>93</v>
      </c>
      <c r="D18" s="48" t="s">
        <v>69</v>
      </c>
      <c r="E18" s="72">
        <v>4.2</v>
      </c>
      <c r="F18" s="40"/>
      <c r="G18" s="40"/>
      <c r="H18" s="40"/>
      <c r="I18" s="40"/>
      <c r="J18" s="40"/>
      <c r="K18" s="41"/>
      <c r="L18" s="42"/>
      <c r="M18" s="40"/>
      <c r="N18" s="40"/>
      <c r="O18" s="40"/>
      <c r="P18" s="17"/>
    </row>
    <row r="19" spans="1:16" x14ac:dyDescent="0.25">
      <c r="A19" s="47"/>
      <c r="B19" s="48"/>
      <c r="C19" s="49"/>
      <c r="D19" s="72"/>
      <c r="E19" s="72"/>
      <c r="F19" s="67"/>
      <c r="G19" s="67"/>
      <c r="H19" s="67"/>
      <c r="I19" s="67"/>
      <c r="J19" s="67"/>
      <c r="K19" s="68"/>
      <c r="L19" s="69"/>
      <c r="M19" s="67"/>
      <c r="N19" s="67"/>
      <c r="O19" s="67"/>
      <c r="P19" s="39"/>
    </row>
    <row r="20" spans="1:16" x14ac:dyDescent="0.25">
      <c r="A20" s="47"/>
      <c r="B20" s="48"/>
      <c r="C20" s="70" t="s">
        <v>62</v>
      </c>
      <c r="D20" s="72"/>
      <c r="E20" s="72"/>
      <c r="F20" s="67"/>
      <c r="G20" s="67"/>
      <c r="H20" s="67"/>
      <c r="I20" s="67"/>
      <c r="J20" s="67"/>
      <c r="K20" s="68"/>
      <c r="L20" s="69"/>
      <c r="M20" s="67"/>
      <c r="N20" s="67"/>
      <c r="O20" s="67"/>
      <c r="P20" s="39"/>
    </row>
    <row r="21" spans="1:16" ht="30" x14ac:dyDescent="0.25">
      <c r="A21" s="47">
        <v>1</v>
      </c>
      <c r="B21" s="48"/>
      <c r="C21" s="49" t="s">
        <v>88</v>
      </c>
      <c r="D21" s="48" t="s">
        <v>69</v>
      </c>
      <c r="E21" s="72">
        <v>4.2</v>
      </c>
      <c r="F21" s="40"/>
      <c r="G21" s="40"/>
      <c r="H21" s="40"/>
      <c r="I21" s="40"/>
      <c r="J21" s="40"/>
      <c r="K21" s="41"/>
      <c r="L21" s="42"/>
      <c r="M21" s="40"/>
      <c r="N21" s="40"/>
      <c r="O21" s="40"/>
      <c r="P21" s="17"/>
    </row>
    <row r="22" spans="1:16" x14ac:dyDescent="0.25">
      <c r="A22" s="47"/>
      <c r="B22" s="48"/>
      <c r="C22" s="49" t="s">
        <v>87</v>
      </c>
      <c r="D22" s="48" t="s">
        <v>83</v>
      </c>
      <c r="E22" s="72">
        <f>E21*1.7*4</f>
        <v>28.56</v>
      </c>
      <c r="F22" s="40"/>
      <c r="G22" s="40"/>
      <c r="H22" s="40"/>
      <c r="I22" s="40"/>
      <c r="J22" s="40"/>
      <c r="K22" s="41"/>
      <c r="L22" s="42"/>
      <c r="M22" s="40"/>
      <c r="N22" s="40"/>
      <c r="O22" s="40"/>
      <c r="P22" s="17"/>
    </row>
    <row r="23" spans="1:16" ht="30" x14ac:dyDescent="0.25">
      <c r="A23" s="47">
        <v>2</v>
      </c>
      <c r="B23" s="48"/>
      <c r="C23" s="49" t="s">
        <v>89</v>
      </c>
      <c r="D23" s="48" t="s">
        <v>69</v>
      </c>
      <c r="E23" s="72">
        <v>4.2</v>
      </c>
      <c r="F23" s="40"/>
      <c r="G23" s="40"/>
      <c r="H23" s="40"/>
      <c r="I23" s="40"/>
      <c r="J23" s="40"/>
      <c r="K23" s="41"/>
      <c r="L23" s="42"/>
      <c r="M23" s="40"/>
      <c r="N23" s="40"/>
      <c r="O23" s="40"/>
      <c r="P23" s="17"/>
    </row>
    <row r="24" spans="1:16" x14ac:dyDescent="0.25">
      <c r="A24" s="47"/>
      <c r="B24" s="48"/>
      <c r="C24" s="49" t="s">
        <v>110</v>
      </c>
      <c r="D24" s="48" t="s">
        <v>69</v>
      </c>
      <c r="E24" s="72">
        <f>E23*1.09</f>
        <v>4.5780000000000003</v>
      </c>
      <c r="F24" s="40"/>
      <c r="G24" s="40"/>
      <c r="H24" s="40"/>
      <c r="I24" s="40"/>
      <c r="J24" s="40"/>
      <c r="K24" s="41"/>
      <c r="L24" s="42"/>
      <c r="M24" s="40"/>
      <c r="N24" s="40"/>
      <c r="O24" s="40"/>
      <c r="P24" s="17"/>
    </row>
    <row r="25" spans="1:16" x14ac:dyDescent="0.25">
      <c r="A25" s="47">
        <v>3</v>
      </c>
      <c r="B25" s="48"/>
      <c r="C25" s="49" t="s">
        <v>81</v>
      </c>
      <c r="D25" s="48" t="s">
        <v>69</v>
      </c>
      <c r="E25" s="72">
        <v>4.2</v>
      </c>
      <c r="F25" s="40"/>
      <c r="G25" s="40"/>
      <c r="H25" s="40"/>
      <c r="I25" s="40"/>
      <c r="J25" s="40"/>
      <c r="K25" s="41"/>
      <c r="L25" s="42"/>
      <c r="M25" s="40"/>
      <c r="N25" s="40"/>
      <c r="O25" s="40"/>
      <c r="P25" s="17"/>
    </row>
    <row r="26" spans="1:16" ht="30" x14ac:dyDescent="0.25">
      <c r="A26" s="47"/>
      <c r="B26" s="48"/>
      <c r="C26" s="49" t="s">
        <v>91</v>
      </c>
      <c r="D26" s="48" t="s">
        <v>69</v>
      </c>
      <c r="E26" s="72">
        <f>E25*1.05</f>
        <v>4.41</v>
      </c>
      <c r="F26" s="40"/>
      <c r="G26" s="40"/>
      <c r="H26" s="40"/>
      <c r="I26" s="40"/>
      <c r="J26" s="40"/>
      <c r="K26" s="41"/>
      <c r="L26" s="42"/>
      <c r="M26" s="40"/>
      <c r="N26" s="40"/>
      <c r="O26" s="40"/>
      <c r="P26" s="17"/>
    </row>
    <row r="27" spans="1:16" x14ac:dyDescent="0.25">
      <c r="A27" s="47"/>
      <c r="B27" s="48"/>
      <c r="C27" s="49" t="s">
        <v>82</v>
      </c>
      <c r="D27" s="48" t="s">
        <v>83</v>
      </c>
      <c r="E27" s="72">
        <f>3.5*E25</f>
        <v>14.700000000000001</v>
      </c>
      <c r="F27" s="40"/>
      <c r="G27" s="40"/>
      <c r="H27" s="40"/>
      <c r="I27" s="40"/>
      <c r="J27" s="40"/>
      <c r="K27" s="41"/>
      <c r="L27" s="42"/>
      <c r="M27" s="40"/>
      <c r="N27" s="40"/>
      <c r="O27" s="40"/>
      <c r="P27" s="17"/>
    </row>
    <row r="28" spans="1:16" x14ac:dyDescent="0.25">
      <c r="A28" s="47"/>
      <c r="B28" s="48"/>
      <c r="C28" s="49" t="s">
        <v>84</v>
      </c>
      <c r="D28" s="48" t="s">
        <v>83</v>
      </c>
      <c r="E28" s="72">
        <f>0.4*E25</f>
        <v>1.6800000000000002</v>
      </c>
      <c r="F28" s="40"/>
      <c r="G28" s="40"/>
      <c r="H28" s="40"/>
      <c r="I28" s="40"/>
      <c r="J28" s="40"/>
      <c r="K28" s="41"/>
      <c r="L28" s="42"/>
      <c r="M28" s="40"/>
      <c r="N28" s="40"/>
      <c r="O28" s="40"/>
      <c r="P28" s="17"/>
    </row>
    <row r="29" spans="1:16" x14ac:dyDescent="0.25">
      <c r="A29" s="47">
        <v>4</v>
      </c>
      <c r="B29" s="48"/>
      <c r="C29" s="49" t="s">
        <v>86</v>
      </c>
      <c r="D29" s="48" t="s">
        <v>80</v>
      </c>
      <c r="E29" s="72">
        <v>8.3000000000000007</v>
      </c>
      <c r="F29" s="40"/>
      <c r="G29" s="40"/>
      <c r="H29" s="40"/>
      <c r="I29" s="40"/>
      <c r="J29" s="40"/>
      <c r="K29" s="41"/>
      <c r="L29" s="42"/>
      <c r="M29" s="40"/>
      <c r="N29" s="40"/>
      <c r="O29" s="40"/>
      <c r="P29" s="17"/>
    </row>
    <row r="30" spans="1:16" x14ac:dyDescent="0.25">
      <c r="A30" s="47"/>
      <c r="B30" s="48"/>
      <c r="C30" s="49"/>
      <c r="D30" s="48"/>
      <c r="E30" s="72"/>
      <c r="F30" s="67"/>
      <c r="G30" s="67"/>
      <c r="H30" s="40"/>
      <c r="I30" s="40"/>
      <c r="J30" s="40"/>
      <c r="K30" s="41"/>
      <c r="L30" s="42"/>
      <c r="M30" s="40"/>
      <c r="N30" s="40"/>
      <c r="O30" s="40"/>
      <c r="P30" s="17"/>
    </row>
    <row r="31" spans="1:16" x14ac:dyDescent="0.25">
      <c r="A31" s="47"/>
      <c r="B31" s="48"/>
      <c r="C31" s="49"/>
      <c r="D31" s="48"/>
      <c r="E31" s="48"/>
      <c r="F31" s="67"/>
      <c r="G31" s="67"/>
      <c r="H31" s="67"/>
      <c r="I31" s="40"/>
      <c r="J31" s="40"/>
      <c r="K31" s="41"/>
      <c r="L31" s="42"/>
      <c r="M31" s="40"/>
      <c r="N31" s="40"/>
      <c r="O31" s="40"/>
      <c r="P31" s="17"/>
    </row>
    <row r="32" spans="1:16" x14ac:dyDescent="0.25">
      <c r="A32" s="47"/>
      <c r="B32" s="48"/>
      <c r="C32" s="73" t="s">
        <v>106</v>
      </c>
      <c r="D32" s="48"/>
      <c r="E32" s="48"/>
      <c r="F32" s="67"/>
      <c r="G32" s="67"/>
      <c r="H32" s="67"/>
      <c r="I32" s="67"/>
      <c r="J32" s="67"/>
      <c r="K32" s="68"/>
      <c r="L32" s="69"/>
      <c r="M32" s="67"/>
      <c r="N32" s="67"/>
      <c r="O32" s="67"/>
      <c r="P32" s="39"/>
    </row>
    <row r="33" spans="1:16" x14ac:dyDescent="0.25">
      <c r="A33" s="47">
        <v>1</v>
      </c>
      <c r="B33" s="48"/>
      <c r="C33" s="49" t="s">
        <v>115</v>
      </c>
      <c r="D33" s="48" t="s">
        <v>69</v>
      </c>
      <c r="E33" s="72">
        <f>6.64+17.43</f>
        <v>24.07</v>
      </c>
      <c r="F33" s="40"/>
      <c r="G33" s="40"/>
      <c r="H33" s="40"/>
      <c r="I33" s="40"/>
      <c r="J33" s="40"/>
      <c r="K33" s="41"/>
      <c r="L33" s="42"/>
      <c r="M33" s="40"/>
      <c r="N33" s="40"/>
      <c r="O33" s="40"/>
      <c r="P33" s="17"/>
    </row>
    <row r="34" spans="1:16" ht="45" x14ac:dyDescent="0.25">
      <c r="A34" s="47">
        <v>2</v>
      </c>
      <c r="B34" s="48"/>
      <c r="C34" s="49" t="s">
        <v>135</v>
      </c>
      <c r="D34" s="48" t="s">
        <v>69</v>
      </c>
      <c r="E34" s="72">
        <f>E33*0.15</f>
        <v>3.6105</v>
      </c>
      <c r="F34" s="40"/>
      <c r="G34" s="40"/>
      <c r="H34" s="40"/>
      <c r="I34" s="40"/>
      <c r="J34" s="40"/>
      <c r="K34" s="41"/>
      <c r="L34" s="42"/>
      <c r="M34" s="40"/>
      <c r="N34" s="40"/>
      <c r="O34" s="40"/>
      <c r="P34" s="17"/>
    </row>
    <row r="35" spans="1:16" x14ac:dyDescent="0.25">
      <c r="A35" s="47"/>
      <c r="B35" s="48"/>
      <c r="C35" s="49" t="s">
        <v>96</v>
      </c>
      <c r="D35" s="48" t="s">
        <v>83</v>
      </c>
      <c r="E35" s="72">
        <f>E34*8.5</f>
        <v>30.689250000000001</v>
      </c>
      <c r="F35" s="40"/>
      <c r="G35" s="40"/>
      <c r="H35" s="40"/>
      <c r="I35" s="40"/>
      <c r="J35" s="40"/>
      <c r="K35" s="41"/>
      <c r="L35" s="42"/>
      <c r="M35" s="40"/>
      <c r="N35" s="40"/>
      <c r="O35" s="40"/>
      <c r="P35" s="17"/>
    </row>
    <row r="36" spans="1:16" x14ac:dyDescent="0.25">
      <c r="A36" s="47">
        <v>3</v>
      </c>
      <c r="B36" s="48"/>
      <c r="C36" s="49" t="s">
        <v>107</v>
      </c>
      <c r="D36" s="48" t="s">
        <v>69</v>
      </c>
      <c r="E36" s="72">
        <v>6.64</v>
      </c>
      <c r="F36" s="40"/>
      <c r="G36" s="40"/>
      <c r="H36" s="40"/>
      <c r="I36" s="40"/>
      <c r="J36" s="40"/>
      <c r="K36" s="41"/>
      <c r="L36" s="42"/>
      <c r="M36" s="40"/>
      <c r="N36" s="40"/>
      <c r="O36" s="40"/>
      <c r="P36" s="17"/>
    </row>
    <row r="37" spans="1:16" x14ac:dyDescent="0.25">
      <c r="A37" s="47"/>
      <c r="B37" s="48"/>
      <c r="C37" s="49" t="s">
        <v>76</v>
      </c>
      <c r="D37" s="48" t="s">
        <v>77</v>
      </c>
      <c r="E37" s="72">
        <f>0.2*E36</f>
        <v>1.3280000000000001</v>
      </c>
      <c r="F37" s="40"/>
      <c r="G37" s="40"/>
      <c r="H37" s="40"/>
      <c r="I37" s="40"/>
      <c r="J37" s="40"/>
      <c r="K37" s="41"/>
      <c r="L37" s="42"/>
      <c r="M37" s="40"/>
      <c r="N37" s="40"/>
      <c r="O37" s="40"/>
      <c r="P37" s="17"/>
    </row>
    <row r="38" spans="1:16" x14ac:dyDescent="0.25">
      <c r="A38" s="47">
        <v>4</v>
      </c>
      <c r="B38" s="48"/>
      <c r="C38" s="49" t="s">
        <v>114</v>
      </c>
      <c r="D38" s="48" t="s">
        <v>69</v>
      </c>
      <c r="E38" s="72">
        <v>6.64</v>
      </c>
      <c r="F38" s="40"/>
      <c r="G38" s="40"/>
      <c r="H38" s="40"/>
      <c r="I38" s="40"/>
      <c r="J38" s="40"/>
      <c r="K38" s="41"/>
      <c r="L38" s="42"/>
      <c r="M38" s="40"/>
      <c r="N38" s="40"/>
      <c r="O38" s="40"/>
      <c r="P38" s="17"/>
    </row>
    <row r="39" spans="1:16" x14ac:dyDescent="0.25">
      <c r="A39" s="47"/>
      <c r="B39" s="48"/>
      <c r="C39" s="49" t="s">
        <v>95</v>
      </c>
      <c r="D39" s="48" t="s">
        <v>83</v>
      </c>
      <c r="E39" s="72">
        <f>1.05*E38</f>
        <v>6.9719999999999995</v>
      </c>
      <c r="F39" s="40"/>
      <c r="G39" s="40"/>
      <c r="H39" s="40"/>
      <c r="I39" s="40"/>
      <c r="J39" s="40"/>
      <c r="K39" s="41"/>
      <c r="L39" s="42"/>
      <c r="M39" s="40"/>
      <c r="N39" s="40"/>
      <c r="O39" s="40"/>
      <c r="P39" s="17"/>
    </row>
    <row r="40" spans="1:16" x14ac:dyDescent="0.25">
      <c r="A40" s="47">
        <v>5</v>
      </c>
      <c r="B40" s="48"/>
      <c r="C40" s="49" t="s">
        <v>108</v>
      </c>
      <c r="D40" s="48" t="s">
        <v>69</v>
      </c>
      <c r="E40" s="72">
        <v>6.64</v>
      </c>
      <c r="F40" s="40"/>
      <c r="G40" s="40"/>
      <c r="H40" s="40"/>
      <c r="I40" s="40"/>
      <c r="J40" s="40"/>
      <c r="K40" s="41"/>
      <c r="L40" s="42"/>
      <c r="M40" s="40"/>
      <c r="N40" s="40"/>
      <c r="O40" s="40"/>
      <c r="P40" s="17"/>
    </row>
    <row r="41" spans="1:16" x14ac:dyDescent="0.25">
      <c r="A41" s="47"/>
      <c r="B41" s="48"/>
      <c r="C41" s="49" t="s">
        <v>98</v>
      </c>
      <c r="D41" s="48" t="s">
        <v>83</v>
      </c>
      <c r="E41" s="72">
        <f>E40*0.15</f>
        <v>0.99599999999999989</v>
      </c>
      <c r="F41" s="40"/>
      <c r="G41" s="40"/>
      <c r="H41" s="40"/>
      <c r="I41" s="40"/>
      <c r="J41" s="40"/>
      <c r="K41" s="41"/>
      <c r="L41" s="42"/>
      <c r="M41" s="40"/>
      <c r="N41" s="40"/>
      <c r="O41" s="40"/>
      <c r="P41" s="17"/>
    </row>
    <row r="42" spans="1:16" x14ac:dyDescent="0.25">
      <c r="A42" s="47">
        <v>6</v>
      </c>
      <c r="B42" s="48"/>
      <c r="C42" s="49" t="s">
        <v>109</v>
      </c>
      <c r="D42" s="48" t="s">
        <v>69</v>
      </c>
      <c r="E42" s="72">
        <v>6.64</v>
      </c>
      <c r="F42" s="40"/>
      <c r="G42" s="40"/>
      <c r="H42" s="40"/>
      <c r="I42" s="40"/>
      <c r="J42" s="40"/>
      <c r="K42" s="41"/>
      <c r="L42" s="42"/>
      <c r="M42" s="40"/>
      <c r="N42" s="40"/>
      <c r="O42" s="40"/>
      <c r="P42" s="17"/>
    </row>
    <row r="43" spans="1:16" x14ac:dyDescent="0.25">
      <c r="A43" s="47"/>
      <c r="B43" s="48"/>
      <c r="C43" s="49" t="s">
        <v>100</v>
      </c>
      <c r="D43" s="48" t="s">
        <v>83</v>
      </c>
      <c r="E43" s="72">
        <f>E42*0.3</f>
        <v>1.9919999999999998</v>
      </c>
      <c r="F43" s="40"/>
      <c r="G43" s="40"/>
      <c r="H43" s="40"/>
      <c r="I43" s="40"/>
      <c r="J43" s="40"/>
      <c r="K43" s="41"/>
      <c r="L43" s="42"/>
      <c r="M43" s="40"/>
      <c r="N43" s="40"/>
      <c r="O43" s="40"/>
      <c r="P43" s="17"/>
    </row>
    <row r="44" spans="1:16" ht="30" x14ac:dyDescent="0.25">
      <c r="A44" s="47">
        <v>7</v>
      </c>
      <c r="B44" s="48"/>
      <c r="C44" s="49" t="s">
        <v>89</v>
      </c>
      <c r="D44" s="48" t="s">
        <v>69</v>
      </c>
      <c r="E44" s="72">
        <v>17.43</v>
      </c>
      <c r="F44" s="40"/>
      <c r="G44" s="40"/>
      <c r="H44" s="40"/>
      <c r="I44" s="40"/>
      <c r="J44" s="40"/>
      <c r="K44" s="41"/>
      <c r="L44" s="42"/>
      <c r="M44" s="40"/>
      <c r="N44" s="40"/>
      <c r="O44" s="40"/>
      <c r="P44" s="17"/>
    </row>
    <row r="45" spans="1:16" x14ac:dyDescent="0.25">
      <c r="A45" s="47"/>
      <c r="B45" s="48"/>
      <c r="C45" s="49" t="s">
        <v>110</v>
      </c>
      <c r="D45" s="48" t="s">
        <v>69</v>
      </c>
      <c r="E45" s="72">
        <f>E44*1.09</f>
        <v>18.998699999999999</v>
      </c>
      <c r="F45" s="40"/>
      <c r="G45" s="40"/>
      <c r="H45" s="40"/>
      <c r="I45" s="40"/>
      <c r="J45" s="40"/>
      <c r="K45" s="41"/>
      <c r="L45" s="42"/>
      <c r="M45" s="40"/>
      <c r="N45" s="40"/>
      <c r="O45" s="40"/>
      <c r="P45" s="17"/>
    </row>
    <row r="46" spans="1:16" x14ac:dyDescent="0.25">
      <c r="A46" s="47">
        <v>8</v>
      </c>
      <c r="B46" s="48"/>
      <c r="C46" s="49" t="s">
        <v>111</v>
      </c>
      <c r="D46" s="48" t="s">
        <v>69</v>
      </c>
      <c r="E46" s="72">
        <v>17.43</v>
      </c>
      <c r="F46" s="40"/>
      <c r="G46" s="40"/>
      <c r="H46" s="40"/>
      <c r="I46" s="40"/>
      <c r="J46" s="40"/>
      <c r="K46" s="41"/>
      <c r="L46" s="42"/>
      <c r="M46" s="40"/>
      <c r="N46" s="40"/>
      <c r="O46" s="40"/>
      <c r="P46" s="17"/>
    </row>
    <row r="47" spans="1:16" ht="30" x14ac:dyDescent="0.25">
      <c r="A47" s="47"/>
      <c r="B47" s="48"/>
      <c r="C47" s="49" t="s">
        <v>113</v>
      </c>
      <c r="D47" s="48" t="s">
        <v>69</v>
      </c>
      <c r="E47" s="72">
        <f>E46*1.05</f>
        <v>18.301500000000001</v>
      </c>
      <c r="F47" s="40"/>
      <c r="G47" s="40"/>
      <c r="H47" s="40"/>
      <c r="I47" s="40"/>
      <c r="J47" s="40"/>
      <c r="K47" s="41"/>
      <c r="L47" s="42"/>
      <c r="M47" s="40"/>
      <c r="N47" s="40"/>
      <c r="O47" s="40"/>
      <c r="P47" s="17"/>
    </row>
    <row r="48" spans="1:16" x14ac:dyDescent="0.25">
      <c r="A48" s="47"/>
      <c r="B48" s="48"/>
      <c r="C48" s="49" t="s">
        <v>82</v>
      </c>
      <c r="D48" s="48" t="s">
        <v>83</v>
      </c>
      <c r="E48" s="72">
        <f>3.5*E46</f>
        <v>61.004999999999995</v>
      </c>
      <c r="F48" s="40"/>
      <c r="G48" s="40"/>
      <c r="H48" s="40"/>
      <c r="I48" s="40"/>
      <c r="J48" s="40"/>
      <c r="K48" s="41"/>
      <c r="L48" s="42"/>
      <c r="M48" s="40"/>
      <c r="N48" s="40"/>
      <c r="O48" s="40"/>
      <c r="P48" s="17"/>
    </row>
    <row r="49" spans="1:16" x14ac:dyDescent="0.25">
      <c r="A49" s="47"/>
      <c r="B49" s="48"/>
      <c r="C49" s="49" t="s">
        <v>84</v>
      </c>
      <c r="D49" s="48" t="s">
        <v>83</v>
      </c>
      <c r="E49" s="72">
        <f>0.4*E46</f>
        <v>6.9720000000000004</v>
      </c>
      <c r="F49" s="40"/>
      <c r="G49" s="40"/>
      <c r="H49" s="40"/>
      <c r="I49" s="40"/>
      <c r="J49" s="40"/>
      <c r="K49" s="41"/>
      <c r="L49" s="42"/>
      <c r="M49" s="40"/>
      <c r="N49" s="40"/>
      <c r="O49" s="40"/>
      <c r="P49" s="17"/>
    </row>
    <row r="50" spans="1:16" x14ac:dyDescent="0.25">
      <c r="A50" s="47"/>
      <c r="B50" s="48"/>
      <c r="C50" s="49"/>
      <c r="D50" s="48"/>
      <c r="E50" s="72"/>
      <c r="F50" s="67"/>
      <c r="G50" s="67"/>
      <c r="H50" s="67"/>
      <c r="I50" s="67"/>
      <c r="J50" s="67"/>
      <c r="K50" s="68"/>
      <c r="L50" s="69"/>
      <c r="M50" s="67"/>
      <c r="N50" s="67"/>
      <c r="O50" s="67"/>
      <c r="P50" s="39"/>
    </row>
    <row r="51" spans="1:16" x14ac:dyDescent="0.25">
      <c r="A51" s="47"/>
      <c r="B51" s="48"/>
      <c r="C51" s="70" t="s">
        <v>64</v>
      </c>
      <c r="D51" s="48"/>
      <c r="E51" s="72"/>
      <c r="F51" s="67"/>
      <c r="G51" s="67"/>
      <c r="H51" s="67"/>
      <c r="I51" s="67"/>
      <c r="J51" s="67"/>
      <c r="K51" s="68"/>
      <c r="L51" s="69"/>
      <c r="M51" s="67"/>
      <c r="N51" s="67"/>
      <c r="O51" s="67"/>
      <c r="P51" s="39"/>
    </row>
    <row r="52" spans="1:16" x14ac:dyDescent="0.25">
      <c r="A52" s="47">
        <v>1</v>
      </c>
      <c r="B52" s="48"/>
      <c r="C52" s="49" t="s">
        <v>104</v>
      </c>
      <c r="D52" s="48" t="s">
        <v>69</v>
      </c>
      <c r="E52" s="72">
        <v>4.2</v>
      </c>
      <c r="F52" s="40"/>
      <c r="G52" s="40"/>
      <c r="H52" s="40"/>
      <c r="I52" s="40"/>
      <c r="J52" s="40"/>
      <c r="K52" s="41"/>
      <c r="L52" s="42"/>
      <c r="M52" s="40"/>
      <c r="N52" s="40"/>
      <c r="O52" s="40"/>
      <c r="P52" s="17"/>
    </row>
    <row r="53" spans="1:16" ht="45" x14ac:dyDescent="0.25">
      <c r="A53" s="47"/>
      <c r="B53" s="48"/>
      <c r="C53" s="49" t="s">
        <v>112</v>
      </c>
      <c r="D53" s="48" t="s">
        <v>69</v>
      </c>
      <c r="E53" s="72">
        <f>E52*0.15</f>
        <v>0.63</v>
      </c>
      <c r="F53" s="40"/>
      <c r="G53" s="40"/>
      <c r="H53" s="40"/>
      <c r="I53" s="40"/>
      <c r="J53" s="40"/>
      <c r="K53" s="41"/>
      <c r="L53" s="42"/>
      <c r="M53" s="40"/>
      <c r="N53" s="40"/>
      <c r="O53" s="40"/>
      <c r="P53" s="17"/>
    </row>
    <row r="54" spans="1:16" x14ac:dyDescent="0.25">
      <c r="A54" s="47"/>
      <c r="B54" s="48"/>
      <c r="C54" s="49" t="s">
        <v>96</v>
      </c>
      <c r="D54" s="48" t="s">
        <v>83</v>
      </c>
      <c r="E54" s="72">
        <f>E53*8.5</f>
        <v>5.3550000000000004</v>
      </c>
      <c r="F54" s="40"/>
      <c r="G54" s="40"/>
      <c r="H54" s="40"/>
      <c r="I54" s="40"/>
      <c r="J54" s="40"/>
      <c r="K54" s="41"/>
      <c r="L54" s="42"/>
      <c r="M54" s="40"/>
      <c r="N54" s="40"/>
      <c r="O54" s="40"/>
      <c r="P54" s="17"/>
    </row>
    <row r="55" spans="1:16" x14ac:dyDescent="0.25">
      <c r="A55" s="47">
        <v>2</v>
      </c>
      <c r="B55" s="48"/>
      <c r="C55" s="49" t="s">
        <v>94</v>
      </c>
      <c r="D55" s="48" t="s">
        <v>69</v>
      </c>
      <c r="E55" s="72">
        <v>4.2</v>
      </c>
      <c r="F55" s="40"/>
      <c r="G55" s="40"/>
      <c r="H55" s="40"/>
      <c r="I55" s="40"/>
      <c r="J55" s="40"/>
      <c r="K55" s="41"/>
      <c r="L55" s="42"/>
      <c r="M55" s="40"/>
      <c r="N55" s="40"/>
      <c r="O55" s="40"/>
      <c r="P55" s="17"/>
    </row>
    <row r="56" spans="1:16" x14ac:dyDescent="0.25">
      <c r="A56" s="47"/>
      <c r="B56" s="48"/>
      <c r="C56" s="49" t="s">
        <v>76</v>
      </c>
      <c r="D56" s="48" t="s">
        <v>77</v>
      </c>
      <c r="E56" s="72">
        <f>0.2*E55</f>
        <v>0.84000000000000008</v>
      </c>
      <c r="F56" s="40"/>
      <c r="G56" s="40"/>
      <c r="H56" s="40"/>
      <c r="I56" s="40"/>
      <c r="J56" s="40"/>
      <c r="K56" s="41"/>
      <c r="L56" s="42"/>
      <c r="M56" s="40"/>
      <c r="N56" s="40"/>
      <c r="O56" s="40"/>
      <c r="P56" s="17"/>
    </row>
    <row r="57" spans="1:16" x14ac:dyDescent="0.25">
      <c r="A57" s="47">
        <v>3</v>
      </c>
      <c r="B57" s="48"/>
      <c r="C57" s="49" t="s">
        <v>103</v>
      </c>
      <c r="D57" s="48" t="s">
        <v>69</v>
      </c>
      <c r="E57" s="72">
        <v>4.2</v>
      </c>
      <c r="F57" s="40"/>
      <c r="G57" s="40"/>
      <c r="H57" s="40"/>
      <c r="I57" s="40"/>
      <c r="J57" s="40"/>
      <c r="K57" s="41"/>
      <c r="L57" s="42"/>
      <c r="M57" s="40"/>
      <c r="N57" s="40"/>
      <c r="O57" s="40"/>
      <c r="P57" s="17"/>
    </row>
    <row r="58" spans="1:16" x14ac:dyDescent="0.25">
      <c r="A58" s="47"/>
      <c r="B58" s="48"/>
      <c r="C58" s="49" t="s">
        <v>95</v>
      </c>
      <c r="D58" s="48" t="s">
        <v>83</v>
      </c>
      <c r="E58" s="72">
        <f>1.05*E57</f>
        <v>4.41</v>
      </c>
      <c r="F58" s="40"/>
      <c r="G58" s="40"/>
      <c r="H58" s="40"/>
      <c r="I58" s="40"/>
      <c r="J58" s="40"/>
      <c r="K58" s="41"/>
      <c r="L58" s="42"/>
      <c r="M58" s="40"/>
      <c r="N58" s="40"/>
      <c r="O58" s="40"/>
      <c r="P58" s="17"/>
    </row>
    <row r="59" spans="1:16" x14ac:dyDescent="0.25">
      <c r="A59" s="47">
        <v>4</v>
      </c>
      <c r="B59" s="48"/>
      <c r="C59" s="49" t="s">
        <v>97</v>
      </c>
      <c r="D59" s="48" t="s">
        <v>69</v>
      </c>
      <c r="E59" s="72">
        <v>4.2</v>
      </c>
      <c r="F59" s="40"/>
      <c r="G59" s="40"/>
      <c r="H59" s="40"/>
      <c r="I59" s="40"/>
      <c r="J59" s="40"/>
      <c r="K59" s="41"/>
      <c r="L59" s="42"/>
      <c r="M59" s="40"/>
      <c r="N59" s="40"/>
      <c r="O59" s="40"/>
      <c r="P59" s="17"/>
    </row>
    <row r="60" spans="1:16" x14ac:dyDescent="0.25">
      <c r="A60" s="47"/>
      <c r="B60" s="48"/>
      <c r="C60" s="49" t="s">
        <v>98</v>
      </c>
      <c r="D60" s="48" t="s">
        <v>83</v>
      </c>
      <c r="E60" s="72">
        <f>E59*0.15</f>
        <v>0.63</v>
      </c>
      <c r="F60" s="40"/>
      <c r="G60" s="40"/>
      <c r="H60" s="40"/>
      <c r="I60" s="40"/>
      <c r="J60" s="40"/>
      <c r="K60" s="41"/>
      <c r="L60" s="42"/>
      <c r="M60" s="40"/>
      <c r="N60" s="40"/>
      <c r="O60" s="40"/>
      <c r="P60" s="17"/>
    </row>
    <row r="61" spans="1:16" x14ac:dyDescent="0.25">
      <c r="A61" s="47">
        <v>5</v>
      </c>
      <c r="B61" s="48"/>
      <c r="C61" s="49" t="s">
        <v>99</v>
      </c>
      <c r="D61" s="48" t="s">
        <v>69</v>
      </c>
      <c r="E61" s="72">
        <v>4.2</v>
      </c>
      <c r="F61" s="40"/>
      <c r="G61" s="40"/>
      <c r="H61" s="40"/>
      <c r="I61" s="40"/>
      <c r="J61" s="40"/>
      <c r="K61" s="41"/>
      <c r="L61" s="42"/>
      <c r="M61" s="40"/>
      <c r="N61" s="40"/>
      <c r="O61" s="40"/>
      <c r="P61" s="17"/>
    </row>
    <row r="62" spans="1:16" x14ac:dyDescent="0.25">
      <c r="A62" s="47"/>
      <c r="B62" s="48"/>
      <c r="C62" s="49" t="s">
        <v>100</v>
      </c>
      <c r="D62" s="48" t="s">
        <v>83</v>
      </c>
      <c r="E62" s="72">
        <f>E61*0.3</f>
        <v>1.26</v>
      </c>
      <c r="F62" s="40"/>
      <c r="G62" s="40"/>
      <c r="H62" s="40"/>
      <c r="I62" s="40"/>
      <c r="J62" s="40"/>
      <c r="K62" s="41"/>
      <c r="L62" s="42"/>
      <c r="M62" s="40"/>
      <c r="N62" s="40"/>
      <c r="O62" s="40"/>
      <c r="P62" s="17"/>
    </row>
    <row r="63" spans="1:16" ht="15.75" thickBot="1" x14ac:dyDescent="0.3">
      <c r="A63" s="47"/>
      <c r="B63" s="48"/>
      <c r="C63" s="49"/>
      <c r="D63" s="48"/>
      <c r="E63" s="48"/>
      <c r="F63" s="67"/>
      <c r="G63" s="67"/>
      <c r="H63" s="40"/>
      <c r="I63" s="40"/>
      <c r="J63" s="40"/>
      <c r="K63" s="41"/>
      <c r="L63" s="42"/>
      <c r="M63" s="40"/>
      <c r="N63" s="40"/>
      <c r="O63" s="40"/>
      <c r="P63" s="17"/>
    </row>
    <row r="64" spans="1:16" ht="15.75" thickBot="1" x14ac:dyDescent="0.3">
      <c r="A64" s="107" t="s">
        <v>53</v>
      </c>
      <c r="B64" s="108"/>
      <c r="C64" s="108"/>
      <c r="D64" s="108"/>
      <c r="E64" s="108"/>
      <c r="F64" s="108"/>
      <c r="G64" s="108"/>
      <c r="H64" s="108"/>
      <c r="I64" s="108"/>
      <c r="J64" s="108"/>
      <c r="K64" s="126"/>
      <c r="L64" s="34">
        <f>SUM(L16:L63)</f>
        <v>0</v>
      </c>
      <c r="M64" s="34">
        <f>SUM(M16:M63)</f>
        <v>0</v>
      </c>
      <c r="N64" s="34">
        <f>SUM(N16:N63)</f>
        <v>0</v>
      </c>
      <c r="O64" s="34">
        <f>SUM(O16:O63)</f>
        <v>0</v>
      </c>
      <c r="P64" s="35">
        <f>SUM(P16:P63)</f>
        <v>0</v>
      </c>
    </row>
    <row r="65" spans="1:16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1:16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45"/>
      <c r="P66" s="46"/>
    </row>
    <row r="67" spans="1:16" x14ac:dyDescent="0.25">
      <c r="A67" s="1"/>
      <c r="B67" s="2" t="s">
        <v>15</v>
      </c>
      <c r="C67" s="9" t="s">
        <v>56</v>
      </c>
      <c r="D67" s="9"/>
      <c r="E67" s="1"/>
      <c r="F67" s="1"/>
      <c r="G67" s="1"/>
      <c r="H67" s="1"/>
      <c r="I67" s="1"/>
      <c r="J67" s="2"/>
      <c r="K67" s="9"/>
      <c r="L67" s="1"/>
      <c r="M67" s="1"/>
      <c r="N67" s="1"/>
      <c r="O67" s="1"/>
      <c r="P67" s="1"/>
    </row>
    <row r="68" spans="1:16" x14ac:dyDescent="0.25">
      <c r="A68" s="1"/>
      <c r="B68" s="2"/>
      <c r="C68" s="60" t="s">
        <v>42</v>
      </c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</row>
    <row r="69" spans="1:16" x14ac:dyDescent="0.25">
      <c r="A69" s="1"/>
      <c r="B69" s="2"/>
      <c r="C69" s="9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</row>
    <row r="70" spans="1:16" x14ac:dyDescent="0.25">
      <c r="A70" s="1"/>
      <c r="B70" s="2" t="s">
        <v>36</v>
      </c>
      <c r="C70" s="9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</row>
    <row r="71" spans="1:16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</row>
  </sheetData>
  <mergeCells count="10">
    <mergeCell ref="A2:P2"/>
    <mergeCell ref="B3:P3"/>
    <mergeCell ref="L14:P14"/>
    <mergeCell ref="A64:K64"/>
    <mergeCell ref="A14:A15"/>
    <mergeCell ref="B14:B15"/>
    <mergeCell ref="C14:C15"/>
    <mergeCell ref="D14:D15"/>
    <mergeCell ref="E14:E15"/>
    <mergeCell ref="F14:K1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P74"/>
  <sheetViews>
    <sheetView topLeftCell="A10" workbookViewId="0">
      <selection activeCell="I37" sqref="I37"/>
    </sheetView>
  </sheetViews>
  <sheetFormatPr defaultRowHeight="15" x14ac:dyDescent="0.25"/>
  <cols>
    <col min="3" max="3" width="31" customWidth="1"/>
  </cols>
  <sheetData>
    <row r="2" spans="1:16" ht="19.5" x14ac:dyDescent="0.25">
      <c r="A2" s="127" t="s">
        <v>44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</row>
    <row r="3" spans="1:16" ht="19.5" x14ac:dyDescent="0.25">
      <c r="A3" s="74"/>
      <c r="B3" s="135" t="s">
        <v>45</v>
      </c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</row>
    <row r="4" spans="1:16" ht="25.5" x14ac:dyDescent="0.35">
      <c r="A4" s="1"/>
      <c r="B4" s="1"/>
      <c r="C4" s="1"/>
      <c r="D4" s="1"/>
      <c r="E4" s="1"/>
      <c r="F4" s="1"/>
      <c r="G4" s="1"/>
      <c r="H4" s="1"/>
      <c r="I4" s="1"/>
      <c r="J4" s="56"/>
      <c r="K4" s="56"/>
      <c r="L4" s="56"/>
      <c r="M4" s="56"/>
      <c r="N4" s="56"/>
      <c r="O4" s="56"/>
      <c r="P4" s="56"/>
    </row>
    <row r="5" spans="1:16" x14ac:dyDescent="0.25">
      <c r="A5" s="1"/>
      <c r="B5" s="1"/>
      <c r="C5" s="2" t="s">
        <v>1</v>
      </c>
      <c r="D5" s="9" t="s">
        <v>59</v>
      </c>
      <c r="E5" s="1"/>
      <c r="F5" s="1"/>
      <c r="G5" s="1"/>
      <c r="H5" s="1"/>
      <c r="I5" s="1"/>
      <c r="J5" s="57"/>
      <c r="K5" s="57"/>
      <c r="L5" s="57"/>
      <c r="M5" s="57"/>
      <c r="N5" s="57"/>
      <c r="O5" s="57"/>
      <c r="P5" s="57"/>
    </row>
    <row r="6" spans="1:16" ht="25.5" x14ac:dyDescent="0.35">
      <c r="A6" s="1"/>
      <c r="B6" s="1"/>
      <c r="C6" s="2" t="s">
        <v>0</v>
      </c>
      <c r="D6" s="9" t="s">
        <v>58</v>
      </c>
      <c r="E6" s="1"/>
      <c r="F6" s="1"/>
      <c r="G6" s="1"/>
      <c r="H6" s="1"/>
      <c r="I6" s="1"/>
      <c r="J6" s="56"/>
      <c r="K6" s="56"/>
      <c r="L6" s="56"/>
      <c r="M6" s="56"/>
      <c r="N6" s="56"/>
      <c r="O6" s="56"/>
      <c r="P6" s="56"/>
    </row>
    <row r="7" spans="1:16" x14ac:dyDescent="0.25">
      <c r="A7" s="1"/>
      <c r="B7" s="1"/>
      <c r="C7" s="2" t="s">
        <v>3</v>
      </c>
      <c r="D7" s="9" t="s">
        <v>60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x14ac:dyDescent="0.25">
      <c r="A8" s="1"/>
      <c r="B8" s="1"/>
      <c r="C8" s="2" t="s">
        <v>54</v>
      </c>
      <c r="D8" s="9">
        <v>0</v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1:16" x14ac:dyDescent="0.25">
      <c r="A10" s="1"/>
      <c r="B10" s="1"/>
      <c r="C10" s="9" t="s">
        <v>57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2" t="s">
        <v>34</v>
      </c>
      <c r="O10" s="58"/>
      <c r="P10" s="1" t="s">
        <v>35</v>
      </c>
    </row>
    <row r="11" spans="1:16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16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1:16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6" spans="1:16" ht="15.75" thickBot="1" x14ac:dyDescent="0.3"/>
    <row r="17" spans="1:16" x14ac:dyDescent="0.25">
      <c r="A17" s="128" t="s">
        <v>23</v>
      </c>
      <c r="B17" s="130" t="s">
        <v>24</v>
      </c>
      <c r="C17" s="130" t="s">
        <v>46</v>
      </c>
      <c r="D17" s="132" t="s">
        <v>25</v>
      </c>
      <c r="E17" s="132" t="s">
        <v>26</v>
      </c>
      <c r="F17" s="130" t="s">
        <v>27</v>
      </c>
      <c r="G17" s="130"/>
      <c r="H17" s="130"/>
      <c r="I17" s="130"/>
      <c r="J17" s="130"/>
      <c r="K17" s="130"/>
      <c r="L17" s="130" t="s">
        <v>28</v>
      </c>
      <c r="M17" s="130"/>
      <c r="N17" s="130"/>
      <c r="O17" s="130"/>
      <c r="P17" s="134"/>
    </row>
    <row r="18" spans="1:16" ht="72" x14ac:dyDescent="0.25">
      <c r="A18" s="129"/>
      <c r="B18" s="131"/>
      <c r="C18" s="131"/>
      <c r="D18" s="133"/>
      <c r="E18" s="133"/>
      <c r="F18" s="75" t="s">
        <v>51</v>
      </c>
      <c r="G18" s="75" t="s">
        <v>32</v>
      </c>
      <c r="H18" s="75" t="s">
        <v>39</v>
      </c>
      <c r="I18" s="75" t="s">
        <v>47</v>
      </c>
      <c r="J18" s="75" t="s">
        <v>41</v>
      </c>
      <c r="K18" s="75" t="s">
        <v>48</v>
      </c>
      <c r="L18" s="75" t="s">
        <v>49</v>
      </c>
      <c r="M18" s="75" t="s">
        <v>39</v>
      </c>
      <c r="N18" s="75" t="s">
        <v>47</v>
      </c>
      <c r="O18" s="75" t="s">
        <v>41</v>
      </c>
      <c r="P18" s="66" t="s">
        <v>50</v>
      </c>
    </row>
    <row r="19" spans="1:16" x14ac:dyDescent="0.25">
      <c r="A19" s="47"/>
      <c r="B19" s="48"/>
      <c r="C19" s="49"/>
      <c r="D19" s="48"/>
      <c r="E19" s="48"/>
      <c r="F19" s="67"/>
      <c r="G19" s="67"/>
      <c r="H19" s="67"/>
      <c r="I19" s="67"/>
      <c r="J19" s="67"/>
      <c r="K19" s="68"/>
      <c r="L19" s="69"/>
      <c r="M19" s="67"/>
      <c r="N19" s="67"/>
      <c r="O19" s="67"/>
      <c r="P19" s="39"/>
    </row>
    <row r="20" spans="1:16" x14ac:dyDescent="0.25">
      <c r="A20" s="47"/>
      <c r="B20" s="48"/>
      <c r="C20" s="70" t="s">
        <v>61</v>
      </c>
      <c r="D20" s="48"/>
      <c r="E20" s="48"/>
      <c r="F20" s="67"/>
      <c r="G20" s="67"/>
      <c r="H20" s="67"/>
      <c r="I20" s="67"/>
      <c r="J20" s="67"/>
      <c r="K20" s="68"/>
      <c r="L20" s="69"/>
      <c r="M20" s="67"/>
      <c r="N20" s="67"/>
      <c r="O20" s="67"/>
      <c r="P20" s="39"/>
    </row>
    <row r="21" spans="1:16" ht="45" x14ac:dyDescent="0.25">
      <c r="A21" s="47">
        <v>1</v>
      </c>
      <c r="B21" s="48"/>
      <c r="C21" s="49" t="s">
        <v>93</v>
      </c>
      <c r="D21" s="48" t="s">
        <v>69</v>
      </c>
      <c r="E21" s="72">
        <v>2.4</v>
      </c>
      <c r="F21" s="40"/>
      <c r="G21" s="40"/>
      <c r="H21" s="40"/>
      <c r="I21" s="40"/>
      <c r="J21" s="40"/>
      <c r="K21" s="41"/>
      <c r="L21" s="42"/>
      <c r="M21" s="40"/>
      <c r="N21" s="40"/>
      <c r="O21" s="40"/>
      <c r="P21" s="17"/>
    </row>
    <row r="22" spans="1:16" x14ac:dyDescent="0.25">
      <c r="A22" s="47"/>
      <c r="B22" s="48"/>
      <c r="C22" s="49"/>
      <c r="D22" s="72"/>
      <c r="E22" s="72"/>
      <c r="F22" s="67"/>
      <c r="G22" s="67"/>
      <c r="H22" s="67"/>
      <c r="I22" s="67"/>
      <c r="J22" s="67"/>
      <c r="K22" s="68"/>
      <c r="L22" s="69"/>
      <c r="M22" s="67"/>
      <c r="N22" s="67"/>
      <c r="O22" s="67"/>
      <c r="P22" s="39"/>
    </row>
    <row r="23" spans="1:16" x14ac:dyDescent="0.25">
      <c r="A23" s="47"/>
      <c r="B23" s="48"/>
      <c r="C23" s="70" t="s">
        <v>62</v>
      </c>
      <c r="D23" s="72"/>
      <c r="E23" s="72"/>
      <c r="F23" s="67"/>
      <c r="G23" s="67"/>
      <c r="H23" s="67"/>
      <c r="I23" s="67"/>
      <c r="J23" s="67"/>
      <c r="K23" s="68"/>
      <c r="L23" s="69"/>
      <c r="M23" s="67"/>
      <c r="N23" s="67"/>
      <c r="O23" s="67"/>
      <c r="P23" s="39"/>
    </row>
    <row r="24" spans="1:16" ht="30" x14ac:dyDescent="0.25">
      <c r="A24" s="47">
        <v>1</v>
      </c>
      <c r="B24" s="48"/>
      <c r="C24" s="49" t="s">
        <v>88</v>
      </c>
      <c r="D24" s="48" t="s">
        <v>69</v>
      </c>
      <c r="E24" s="72">
        <v>2.4</v>
      </c>
      <c r="F24" s="40"/>
      <c r="G24" s="40"/>
      <c r="H24" s="40"/>
      <c r="I24" s="40"/>
      <c r="J24" s="40"/>
      <c r="K24" s="41"/>
      <c r="L24" s="42"/>
      <c r="M24" s="40"/>
      <c r="N24" s="40"/>
      <c r="O24" s="40"/>
      <c r="P24" s="17"/>
    </row>
    <row r="25" spans="1:16" x14ac:dyDescent="0.25">
      <c r="A25" s="47"/>
      <c r="B25" s="48"/>
      <c r="C25" s="49" t="s">
        <v>87</v>
      </c>
      <c r="D25" s="48" t="s">
        <v>83</v>
      </c>
      <c r="E25" s="72">
        <f>E24*1.7*4</f>
        <v>16.32</v>
      </c>
      <c r="F25" s="40"/>
      <c r="G25" s="40"/>
      <c r="H25" s="40"/>
      <c r="I25" s="40"/>
      <c r="J25" s="40"/>
      <c r="K25" s="41"/>
      <c r="L25" s="42"/>
      <c r="M25" s="40"/>
      <c r="N25" s="40"/>
      <c r="O25" s="40"/>
      <c r="P25" s="17"/>
    </row>
    <row r="26" spans="1:16" ht="30" x14ac:dyDescent="0.25">
      <c r="A26" s="47">
        <v>2</v>
      </c>
      <c r="B26" s="48"/>
      <c r="C26" s="49" t="s">
        <v>89</v>
      </c>
      <c r="D26" s="48" t="s">
        <v>69</v>
      </c>
      <c r="E26" s="72">
        <v>2.4</v>
      </c>
      <c r="F26" s="40"/>
      <c r="G26" s="40"/>
      <c r="H26" s="40"/>
      <c r="I26" s="40"/>
      <c r="J26" s="40"/>
      <c r="K26" s="41"/>
      <c r="L26" s="42"/>
      <c r="M26" s="40"/>
      <c r="N26" s="40"/>
      <c r="O26" s="40"/>
      <c r="P26" s="17"/>
    </row>
    <row r="27" spans="1:16" x14ac:dyDescent="0.25">
      <c r="A27" s="47"/>
      <c r="B27" s="48"/>
      <c r="C27" s="49" t="s">
        <v>110</v>
      </c>
      <c r="D27" s="48" t="s">
        <v>69</v>
      </c>
      <c r="E27" s="72">
        <f>E26*1.09</f>
        <v>2.6160000000000001</v>
      </c>
      <c r="F27" s="40"/>
      <c r="G27" s="40"/>
      <c r="H27" s="40"/>
      <c r="I27" s="40"/>
      <c r="J27" s="40"/>
      <c r="K27" s="41"/>
      <c r="L27" s="42"/>
      <c r="M27" s="40"/>
      <c r="N27" s="40"/>
      <c r="O27" s="40"/>
      <c r="P27" s="17"/>
    </row>
    <row r="28" spans="1:16" x14ac:dyDescent="0.25">
      <c r="A28" s="47">
        <v>3</v>
      </c>
      <c r="B28" s="48"/>
      <c r="C28" s="49" t="s">
        <v>81</v>
      </c>
      <c r="D28" s="48" t="s">
        <v>69</v>
      </c>
      <c r="E28" s="72">
        <v>2.4</v>
      </c>
      <c r="F28" s="40"/>
      <c r="G28" s="40"/>
      <c r="H28" s="40"/>
      <c r="I28" s="40"/>
      <c r="J28" s="40"/>
      <c r="K28" s="41"/>
      <c r="L28" s="42"/>
      <c r="M28" s="40"/>
      <c r="N28" s="40"/>
      <c r="O28" s="40"/>
      <c r="P28" s="17"/>
    </row>
    <row r="29" spans="1:16" ht="30" x14ac:dyDescent="0.25">
      <c r="A29" s="47"/>
      <c r="B29" s="48"/>
      <c r="C29" s="49" t="s">
        <v>91</v>
      </c>
      <c r="D29" s="48" t="s">
        <v>69</v>
      </c>
      <c r="E29" s="72">
        <f>E28*1.05</f>
        <v>2.52</v>
      </c>
      <c r="F29" s="40"/>
      <c r="G29" s="40"/>
      <c r="H29" s="40"/>
      <c r="I29" s="40"/>
      <c r="J29" s="40"/>
      <c r="K29" s="41"/>
      <c r="L29" s="42"/>
      <c r="M29" s="40"/>
      <c r="N29" s="40"/>
      <c r="O29" s="40"/>
      <c r="P29" s="17"/>
    </row>
    <row r="30" spans="1:16" x14ac:dyDescent="0.25">
      <c r="A30" s="47"/>
      <c r="B30" s="48"/>
      <c r="C30" s="49" t="s">
        <v>82</v>
      </c>
      <c r="D30" s="48" t="s">
        <v>83</v>
      </c>
      <c r="E30" s="72">
        <f>3.5*E28</f>
        <v>8.4</v>
      </c>
      <c r="F30" s="40"/>
      <c r="G30" s="40"/>
      <c r="H30" s="40"/>
      <c r="I30" s="40"/>
      <c r="J30" s="40"/>
      <c r="K30" s="41"/>
      <c r="L30" s="42"/>
      <c r="M30" s="40"/>
      <c r="N30" s="40"/>
      <c r="O30" s="40"/>
      <c r="P30" s="17"/>
    </row>
    <row r="31" spans="1:16" x14ac:dyDescent="0.25">
      <c r="A31" s="47"/>
      <c r="B31" s="48"/>
      <c r="C31" s="49" t="s">
        <v>84</v>
      </c>
      <c r="D31" s="48" t="s">
        <v>83</v>
      </c>
      <c r="E31" s="72">
        <f>0.4*E28</f>
        <v>0.96</v>
      </c>
      <c r="F31" s="40"/>
      <c r="G31" s="40"/>
      <c r="H31" s="40"/>
      <c r="I31" s="40"/>
      <c r="J31" s="40"/>
      <c r="K31" s="41"/>
      <c r="L31" s="42"/>
      <c r="M31" s="40"/>
      <c r="N31" s="40"/>
      <c r="O31" s="40"/>
      <c r="P31" s="17"/>
    </row>
    <row r="32" spans="1:16" x14ac:dyDescent="0.25">
      <c r="A32" s="47">
        <v>4</v>
      </c>
      <c r="B32" s="48"/>
      <c r="C32" s="49" t="s">
        <v>86</v>
      </c>
      <c r="D32" s="48" t="s">
        <v>80</v>
      </c>
      <c r="E32" s="72">
        <v>6.28</v>
      </c>
      <c r="F32" s="40"/>
      <c r="G32" s="40"/>
      <c r="H32" s="40"/>
      <c r="I32" s="40"/>
      <c r="J32" s="40"/>
      <c r="K32" s="41"/>
      <c r="L32" s="42"/>
      <c r="M32" s="40"/>
      <c r="N32" s="40"/>
      <c r="O32" s="40"/>
      <c r="P32" s="17"/>
    </row>
    <row r="33" spans="1:16" x14ac:dyDescent="0.25">
      <c r="A33" s="47"/>
      <c r="B33" s="48"/>
      <c r="C33" s="49"/>
      <c r="D33" s="48"/>
      <c r="E33" s="72"/>
      <c r="F33" s="67"/>
      <c r="G33" s="67"/>
      <c r="H33" s="40"/>
      <c r="I33" s="40"/>
      <c r="J33" s="40"/>
      <c r="K33" s="41"/>
      <c r="L33" s="42"/>
      <c r="M33" s="40"/>
      <c r="N33" s="40"/>
      <c r="O33" s="40"/>
      <c r="P33" s="17"/>
    </row>
    <row r="34" spans="1:16" x14ac:dyDescent="0.25">
      <c r="A34" s="47"/>
      <c r="B34" s="48"/>
      <c r="C34" s="49"/>
      <c r="D34" s="48"/>
      <c r="E34" s="48"/>
      <c r="F34" s="67"/>
      <c r="G34" s="67"/>
      <c r="H34" s="67"/>
      <c r="I34" s="40"/>
      <c r="J34" s="40"/>
      <c r="K34" s="41"/>
      <c r="L34" s="42"/>
      <c r="M34" s="40"/>
      <c r="N34" s="40"/>
      <c r="O34" s="40"/>
      <c r="P34" s="17"/>
    </row>
    <row r="35" spans="1:16" x14ac:dyDescent="0.25">
      <c r="A35" s="47"/>
      <c r="B35" s="48"/>
      <c r="C35" s="73" t="s">
        <v>106</v>
      </c>
      <c r="D35" s="48"/>
      <c r="E35" s="48"/>
      <c r="F35" s="67"/>
      <c r="G35" s="67"/>
      <c r="H35" s="67"/>
      <c r="I35" s="67"/>
      <c r="J35" s="67"/>
      <c r="K35" s="68"/>
      <c r="L35" s="69"/>
      <c r="M35" s="67"/>
      <c r="N35" s="67"/>
      <c r="O35" s="67"/>
      <c r="P35" s="39"/>
    </row>
    <row r="36" spans="1:16" x14ac:dyDescent="0.25">
      <c r="A36" s="47">
        <v>1</v>
      </c>
      <c r="B36" s="48"/>
      <c r="C36" s="49" t="s">
        <v>115</v>
      </c>
      <c r="D36" s="48" t="s">
        <v>69</v>
      </c>
      <c r="E36" s="72">
        <f>5.02+13.19</f>
        <v>18.21</v>
      </c>
      <c r="F36" s="40"/>
      <c r="G36" s="40"/>
      <c r="H36" s="40"/>
      <c r="I36" s="40"/>
      <c r="J36" s="40"/>
      <c r="K36" s="41"/>
      <c r="L36" s="42"/>
      <c r="M36" s="40"/>
      <c r="N36" s="40"/>
      <c r="O36" s="40"/>
      <c r="P36" s="17"/>
    </row>
    <row r="37" spans="1:16" ht="45" x14ac:dyDescent="0.25">
      <c r="A37" s="47">
        <v>2</v>
      </c>
      <c r="B37" s="48"/>
      <c r="C37" s="49" t="s">
        <v>135</v>
      </c>
      <c r="D37" s="48" t="s">
        <v>69</v>
      </c>
      <c r="E37" s="72">
        <f>E36*0.15</f>
        <v>2.7315</v>
      </c>
      <c r="F37" s="40"/>
      <c r="G37" s="40"/>
      <c r="H37" s="40"/>
      <c r="I37" s="40"/>
      <c r="J37" s="40"/>
      <c r="K37" s="41"/>
      <c r="L37" s="42"/>
      <c r="M37" s="40"/>
      <c r="N37" s="40"/>
      <c r="O37" s="40"/>
      <c r="P37" s="17"/>
    </row>
    <row r="38" spans="1:16" x14ac:dyDescent="0.25">
      <c r="A38" s="47"/>
      <c r="B38" s="48"/>
      <c r="C38" s="49" t="s">
        <v>96</v>
      </c>
      <c r="D38" s="48" t="s">
        <v>83</v>
      </c>
      <c r="E38" s="72">
        <f>E37*8.5</f>
        <v>23.217749999999999</v>
      </c>
      <c r="F38" s="40"/>
      <c r="G38" s="40"/>
      <c r="H38" s="40"/>
      <c r="I38" s="40"/>
      <c r="J38" s="40"/>
      <c r="K38" s="41"/>
      <c r="L38" s="42"/>
      <c r="M38" s="40"/>
      <c r="N38" s="40"/>
      <c r="O38" s="40"/>
      <c r="P38" s="17"/>
    </row>
    <row r="39" spans="1:16" x14ac:dyDescent="0.25">
      <c r="A39" s="47">
        <v>3</v>
      </c>
      <c r="B39" s="48"/>
      <c r="C39" s="49" t="s">
        <v>107</v>
      </c>
      <c r="D39" s="48" t="s">
        <v>69</v>
      </c>
      <c r="E39" s="72">
        <v>5.0199999999999996</v>
      </c>
      <c r="F39" s="40"/>
      <c r="G39" s="40"/>
      <c r="H39" s="40"/>
      <c r="I39" s="40"/>
      <c r="J39" s="40"/>
      <c r="K39" s="41"/>
      <c r="L39" s="42"/>
      <c r="M39" s="40"/>
      <c r="N39" s="40"/>
      <c r="O39" s="40"/>
      <c r="P39" s="17"/>
    </row>
    <row r="40" spans="1:16" x14ac:dyDescent="0.25">
      <c r="A40" s="47"/>
      <c r="B40" s="48"/>
      <c r="C40" s="49" t="s">
        <v>76</v>
      </c>
      <c r="D40" s="48" t="s">
        <v>77</v>
      </c>
      <c r="E40" s="72">
        <f>0.2*E39</f>
        <v>1.004</v>
      </c>
      <c r="F40" s="40"/>
      <c r="G40" s="40"/>
      <c r="H40" s="40"/>
      <c r="I40" s="40"/>
      <c r="J40" s="40"/>
      <c r="K40" s="41"/>
      <c r="L40" s="42"/>
      <c r="M40" s="40"/>
      <c r="N40" s="40"/>
      <c r="O40" s="40"/>
      <c r="P40" s="17"/>
    </row>
    <row r="41" spans="1:16" x14ac:dyDescent="0.25">
      <c r="A41" s="47">
        <v>4</v>
      </c>
      <c r="B41" s="48"/>
      <c r="C41" s="49" t="s">
        <v>114</v>
      </c>
      <c r="D41" s="48" t="s">
        <v>69</v>
      </c>
      <c r="E41" s="72">
        <v>5.0199999999999996</v>
      </c>
      <c r="F41" s="40"/>
      <c r="G41" s="40"/>
      <c r="H41" s="40"/>
      <c r="I41" s="40"/>
      <c r="J41" s="40"/>
      <c r="K41" s="41"/>
      <c r="L41" s="42"/>
      <c r="M41" s="40"/>
      <c r="N41" s="40"/>
      <c r="O41" s="40"/>
      <c r="P41" s="17"/>
    </row>
    <row r="42" spans="1:16" x14ac:dyDescent="0.25">
      <c r="A42" s="47"/>
      <c r="B42" s="48"/>
      <c r="C42" s="49" t="s">
        <v>95</v>
      </c>
      <c r="D42" s="48" t="s">
        <v>83</v>
      </c>
      <c r="E42" s="72">
        <f>1.05*E41</f>
        <v>5.2709999999999999</v>
      </c>
      <c r="F42" s="40"/>
      <c r="G42" s="40"/>
      <c r="H42" s="40"/>
      <c r="I42" s="40"/>
      <c r="J42" s="40"/>
      <c r="K42" s="41"/>
      <c r="L42" s="42"/>
      <c r="M42" s="40"/>
      <c r="N42" s="40"/>
      <c r="O42" s="40"/>
      <c r="P42" s="17"/>
    </row>
    <row r="43" spans="1:16" x14ac:dyDescent="0.25">
      <c r="A43" s="47">
        <v>5</v>
      </c>
      <c r="B43" s="48"/>
      <c r="C43" s="49" t="s">
        <v>108</v>
      </c>
      <c r="D43" s="48" t="s">
        <v>69</v>
      </c>
      <c r="E43" s="72">
        <v>5.0199999999999996</v>
      </c>
      <c r="F43" s="40"/>
      <c r="G43" s="40"/>
      <c r="H43" s="40"/>
      <c r="I43" s="40"/>
      <c r="J43" s="40"/>
      <c r="K43" s="41"/>
      <c r="L43" s="42"/>
      <c r="M43" s="40"/>
      <c r="N43" s="40"/>
      <c r="O43" s="40"/>
      <c r="P43" s="17"/>
    </row>
    <row r="44" spans="1:16" x14ac:dyDescent="0.25">
      <c r="A44" s="47"/>
      <c r="B44" s="48"/>
      <c r="C44" s="49" t="s">
        <v>98</v>
      </c>
      <c r="D44" s="48" t="s">
        <v>83</v>
      </c>
      <c r="E44" s="72">
        <f>E43*0.15</f>
        <v>0.75299999999999989</v>
      </c>
      <c r="F44" s="40"/>
      <c r="G44" s="40"/>
      <c r="H44" s="40"/>
      <c r="I44" s="40"/>
      <c r="J44" s="40"/>
      <c r="K44" s="41"/>
      <c r="L44" s="42"/>
      <c r="M44" s="40"/>
      <c r="N44" s="40"/>
      <c r="O44" s="40"/>
      <c r="P44" s="17"/>
    </row>
    <row r="45" spans="1:16" x14ac:dyDescent="0.25">
      <c r="A45" s="47">
        <v>6</v>
      </c>
      <c r="B45" s="48"/>
      <c r="C45" s="49" t="s">
        <v>109</v>
      </c>
      <c r="D45" s="48" t="s">
        <v>69</v>
      </c>
      <c r="E45" s="72">
        <v>5.0199999999999996</v>
      </c>
      <c r="F45" s="40"/>
      <c r="G45" s="40"/>
      <c r="H45" s="40"/>
      <c r="I45" s="40"/>
      <c r="J45" s="40"/>
      <c r="K45" s="41"/>
      <c r="L45" s="42"/>
      <c r="M45" s="40"/>
      <c r="N45" s="40"/>
      <c r="O45" s="40"/>
      <c r="P45" s="17"/>
    </row>
    <row r="46" spans="1:16" x14ac:dyDescent="0.25">
      <c r="A46" s="47"/>
      <c r="B46" s="48"/>
      <c r="C46" s="49" t="s">
        <v>100</v>
      </c>
      <c r="D46" s="48" t="s">
        <v>83</v>
      </c>
      <c r="E46" s="72">
        <f>E45*0.3</f>
        <v>1.5059999999999998</v>
      </c>
      <c r="F46" s="40"/>
      <c r="G46" s="40"/>
      <c r="H46" s="40"/>
      <c r="I46" s="40"/>
      <c r="J46" s="40"/>
      <c r="K46" s="41"/>
      <c r="L46" s="42"/>
      <c r="M46" s="40"/>
      <c r="N46" s="40"/>
      <c r="O46" s="40"/>
      <c r="P46" s="17"/>
    </row>
    <row r="47" spans="1:16" ht="30" x14ac:dyDescent="0.25">
      <c r="A47" s="47">
        <v>7</v>
      </c>
      <c r="B47" s="48"/>
      <c r="C47" s="49" t="s">
        <v>89</v>
      </c>
      <c r="D47" s="48" t="s">
        <v>69</v>
      </c>
      <c r="E47" s="72">
        <v>13.19</v>
      </c>
      <c r="F47" s="40"/>
      <c r="G47" s="40"/>
      <c r="H47" s="40"/>
      <c r="I47" s="40"/>
      <c r="J47" s="40"/>
      <c r="K47" s="41"/>
      <c r="L47" s="42"/>
      <c r="M47" s="40"/>
      <c r="N47" s="40"/>
      <c r="O47" s="40"/>
      <c r="P47" s="17"/>
    </row>
    <row r="48" spans="1:16" x14ac:dyDescent="0.25">
      <c r="A48" s="47"/>
      <c r="B48" s="48"/>
      <c r="C48" s="49" t="s">
        <v>110</v>
      </c>
      <c r="D48" s="48" t="s">
        <v>69</v>
      </c>
      <c r="E48" s="72">
        <f>E47*1.09</f>
        <v>14.3771</v>
      </c>
      <c r="F48" s="40"/>
      <c r="G48" s="40"/>
      <c r="H48" s="40"/>
      <c r="I48" s="40"/>
      <c r="J48" s="40"/>
      <c r="K48" s="41"/>
      <c r="L48" s="42"/>
      <c r="M48" s="40"/>
      <c r="N48" s="40"/>
      <c r="O48" s="40"/>
      <c r="P48" s="17"/>
    </row>
    <row r="49" spans="1:16" x14ac:dyDescent="0.25">
      <c r="A49" s="47">
        <v>8</v>
      </c>
      <c r="B49" s="48"/>
      <c r="C49" s="49" t="s">
        <v>111</v>
      </c>
      <c r="D49" s="48" t="s">
        <v>69</v>
      </c>
      <c r="E49" s="72">
        <v>13.19</v>
      </c>
      <c r="F49" s="40"/>
      <c r="G49" s="40"/>
      <c r="H49" s="40"/>
      <c r="I49" s="40"/>
      <c r="J49" s="40"/>
      <c r="K49" s="41"/>
      <c r="L49" s="42"/>
      <c r="M49" s="40"/>
      <c r="N49" s="40"/>
      <c r="O49" s="40"/>
      <c r="P49" s="17"/>
    </row>
    <row r="50" spans="1:16" ht="42.75" customHeight="1" x14ac:dyDescent="0.25">
      <c r="A50" s="47"/>
      <c r="B50" s="48"/>
      <c r="C50" s="49" t="s">
        <v>113</v>
      </c>
      <c r="D50" s="48" t="s">
        <v>69</v>
      </c>
      <c r="E50" s="72">
        <f>E49*1.05</f>
        <v>13.849500000000001</v>
      </c>
      <c r="F50" s="40"/>
      <c r="G50" s="40"/>
      <c r="H50" s="40"/>
      <c r="I50" s="40"/>
      <c r="J50" s="40"/>
      <c r="K50" s="41"/>
      <c r="L50" s="42"/>
      <c r="M50" s="40"/>
      <c r="N50" s="40"/>
      <c r="O50" s="40"/>
      <c r="P50" s="17"/>
    </row>
    <row r="51" spans="1:16" ht="19.5" customHeight="1" x14ac:dyDescent="0.25">
      <c r="A51" s="47"/>
      <c r="B51" s="48"/>
      <c r="C51" s="49" t="s">
        <v>82</v>
      </c>
      <c r="D51" s="48" t="s">
        <v>83</v>
      </c>
      <c r="E51" s="72">
        <f>3.5*E49</f>
        <v>46.164999999999999</v>
      </c>
      <c r="F51" s="40"/>
      <c r="G51" s="40"/>
      <c r="H51" s="40"/>
      <c r="I51" s="40"/>
      <c r="J51" s="40"/>
      <c r="K51" s="41"/>
      <c r="L51" s="42"/>
      <c r="M51" s="40"/>
      <c r="N51" s="40"/>
      <c r="O51" s="40"/>
      <c r="P51" s="17"/>
    </row>
    <row r="52" spans="1:16" ht="21.75" customHeight="1" x14ac:dyDescent="0.25">
      <c r="A52" s="47"/>
      <c r="B52" s="48"/>
      <c r="C52" s="49" t="s">
        <v>84</v>
      </c>
      <c r="D52" s="48" t="s">
        <v>83</v>
      </c>
      <c r="E52" s="72">
        <f>0.4*E49</f>
        <v>5.2759999999999998</v>
      </c>
      <c r="F52" s="40"/>
      <c r="G52" s="40"/>
      <c r="H52" s="40"/>
      <c r="I52" s="40"/>
      <c r="J52" s="40"/>
      <c r="K52" s="41"/>
      <c r="L52" s="42"/>
      <c r="M52" s="40"/>
      <c r="N52" s="40"/>
      <c r="O52" s="40"/>
      <c r="P52" s="17"/>
    </row>
    <row r="53" spans="1:16" x14ac:dyDescent="0.25">
      <c r="A53" s="47"/>
      <c r="B53" s="48"/>
      <c r="C53" s="49"/>
      <c r="D53" s="48"/>
      <c r="E53" s="72"/>
      <c r="F53" s="67"/>
      <c r="G53" s="67"/>
      <c r="H53" s="67"/>
      <c r="I53" s="67"/>
      <c r="J53" s="67"/>
      <c r="K53" s="68"/>
      <c r="L53" s="69"/>
      <c r="M53" s="67"/>
      <c r="N53" s="67"/>
      <c r="O53" s="67"/>
      <c r="P53" s="39"/>
    </row>
    <row r="54" spans="1:16" x14ac:dyDescent="0.25">
      <c r="A54" s="47"/>
      <c r="B54" s="48"/>
      <c r="C54" s="70" t="s">
        <v>64</v>
      </c>
      <c r="D54" s="48"/>
      <c r="E54" s="72"/>
      <c r="F54" s="67"/>
      <c r="G54" s="67"/>
      <c r="H54" s="67"/>
      <c r="I54" s="67"/>
      <c r="J54" s="67"/>
      <c r="K54" s="68"/>
      <c r="L54" s="69"/>
      <c r="M54" s="67"/>
      <c r="N54" s="67"/>
      <c r="O54" s="67"/>
      <c r="P54" s="39"/>
    </row>
    <row r="55" spans="1:16" x14ac:dyDescent="0.25">
      <c r="A55" s="47">
        <v>1</v>
      </c>
      <c r="B55" s="48"/>
      <c r="C55" s="49" t="s">
        <v>104</v>
      </c>
      <c r="D55" s="48" t="s">
        <v>69</v>
      </c>
      <c r="E55" s="72">
        <v>2.4</v>
      </c>
      <c r="F55" s="40"/>
      <c r="G55" s="40"/>
      <c r="H55" s="40"/>
      <c r="I55" s="40"/>
      <c r="J55" s="40"/>
      <c r="K55" s="41"/>
      <c r="L55" s="42"/>
      <c r="M55" s="40"/>
      <c r="N55" s="40"/>
      <c r="O55" s="40"/>
      <c r="P55" s="17"/>
    </row>
    <row r="56" spans="1:16" ht="60" x14ac:dyDescent="0.25">
      <c r="A56" s="47">
        <v>2</v>
      </c>
      <c r="B56" s="48"/>
      <c r="C56" s="49" t="s">
        <v>112</v>
      </c>
      <c r="D56" s="48" t="s">
        <v>69</v>
      </c>
      <c r="E56" s="72">
        <f>E55*0.15</f>
        <v>0.36</v>
      </c>
      <c r="F56" s="40"/>
      <c r="G56" s="40"/>
      <c r="H56" s="40"/>
      <c r="I56" s="40"/>
      <c r="J56" s="40"/>
      <c r="K56" s="41"/>
      <c r="L56" s="42"/>
      <c r="M56" s="40"/>
      <c r="N56" s="40"/>
      <c r="O56" s="40"/>
      <c r="P56" s="17"/>
    </row>
    <row r="57" spans="1:16" x14ac:dyDescent="0.25">
      <c r="A57" s="47"/>
      <c r="B57" s="48"/>
      <c r="C57" s="49" t="s">
        <v>96</v>
      </c>
      <c r="D57" s="48" t="s">
        <v>83</v>
      </c>
      <c r="E57" s="72">
        <f>E56*8.5</f>
        <v>3.06</v>
      </c>
      <c r="F57" s="40"/>
      <c r="G57" s="40"/>
      <c r="H57" s="40"/>
      <c r="I57" s="40"/>
      <c r="J57" s="40"/>
      <c r="K57" s="41"/>
      <c r="L57" s="42"/>
      <c r="M57" s="40"/>
      <c r="N57" s="40"/>
      <c r="O57" s="40"/>
      <c r="P57" s="17"/>
    </row>
    <row r="58" spans="1:16" x14ac:dyDescent="0.25">
      <c r="A58" s="47">
        <v>3</v>
      </c>
      <c r="B58" s="48"/>
      <c r="C58" s="49" t="s">
        <v>94</v>
      </c>
      <c r="D58" s="48" t="s">
        <v>69</v>
      </c>
      <c r="E58" s="72">
        <v>4.2</v>
      </c>
      <c r="F58" s="40"/>
      <c r="G58" s="40"/>
      <c r="H58" s="40"/>
      <c r="I58" s="40"/>
      <c r="J58" s="40"/>
      <c r="K58" s="41"/>
      <c r="L58" s="42"/>
      <c r="M58" s="40"/>
      <c r="N58" s="40"/>
      <c r="O58" s="40"/>
      <c r="P58" s="17"/>
    </row>
    <row r="59" spans="1:16" x14ac:dyDescent="0.25">
      <c r="A59" s="47"/>
      <c r="B59" s="48"/>
      <c r="C59" s="49" t="s">
        <v>76</v>
      </c>
      <c r="D59" s="48" t="s">
        <v>77</v>
      </c>
      <c r="E59" s="72">
        <f>0.2*E58</f>
        <v>0.84000000000000008</v>
      </c>
      <c r="F59" s="40"/>
      <c r="G59" s="40"/>
      <c r="H59" s="40"/>
      <c r="I59" s="40"/>
      <c r="J59" s="40"/>
      <c r="K59" s="41"/>
      <c r="L59" s="42"/>
      <c r="M59" s="40"/>
      <c r="N59" s="40"/>
      <c r="O59" s="40"/>
      <c r="P59" s="17"/>
    </row>
    <row r="60" spans="1:16" x14ac:dyDescent="0.25">
      <c r="A60" s="47">
        <v>4</v>
      </c>
      <c r="B60" s="48"/>
      <c r="C60" s="49" t="s">
        <v>103</v>
      </c>
      <c r="D60" s="48" t="s">
        <v>69</v>
      </c>
      <c r="E60" s="72">
        <v>2.4</v>
      </c>
      <c r="F60" s="40"/>
      <c r="G60" s="40"/>
      <c r="H60" s="40"/>
      <c r="I60" s="40"/>
      <c r="J60" s="40"/>
      <c r="K60" s="41"/>
      <c r="L60" s="42"/>
      <c r="M60" s="40"/>
      <c r="N60" s="40"/>
      <c r="O60" s="40"/>
      <c r="P60" s="17"/>
    </row>
    <row r="61" spans="1:16" x14ac:dyDescent="0.25">
      <c r="A61" s="47"/>
      <c r="B61" s="48"/>
      <c r="C61" s="49" t="s">
        <v>95</v>
      </c>
      <c r="D61" s="48" t="s">
        <v>83</v>
      </c>
      <c r="E61" s="72">
        <f>1.05*E60</f>
        <v>2.52</v>
      </c>
      <c r="F61" s="40"/>
      <c r="G61" s="40"/>
      <c r="H61" s="40"/>
      <c r="I61" s="40"/>
      <c r="J61" s="40"/>
      <c r="K61" s="41"/>
      <c r="L61" s="42"/>
      <c r="M61" s="40"/>
      <c r="N61" s="40"/>
      <c r="O61" s="40"/>
      <c r="P61" s="17"/>
    </row>
    <row r="62" spans="1:16" x14ac:dyDescent="0.25">
      <c r="A62" s="47">
        <v>5</v>
      </c>
      <c r="B62" s="48"/>
      <c r="C62" s="49" t="s">
        <v>97</v>
      </c>
      <c r="D62" s="48" t="s">
        <v>69</v>
      </c>
      <c r="E62" s="72">
        <v>2.4</v>
      </c>
      <c r="F62" s="40"/>
      <c r="G62" s="40"/>
      <c r="H62" s="40"/>
      <c r="I62" s="40"/>
      <c r="J62" s="40"/>
      <c r="K62" s="41"/>
      <c r="L62" s="42"/>
      <c r="M62" s="40"/>
      <c r="N62" s="40"/>
      <c r="O62" s="40"/>
      <c r="P62" s="17"/>
    </row>
    <row r="63" spans="1:16" x14ac:dyDescent="0.25">
      <c r="A63" s="47"/>
      <c r="B63" s="48"/>
      <c r="C63" s="49" t="s">
        <v>98</v>
      </c>
      <c r="D63" s="48" t="s">
        <v>83</v>
      </c>
      <c r="E63" s="72">
        <f>E62*0.15</f>
        <v>0.36</v>
      </c>
      <c r="F63" s="40"/>
      <c r="G63" s="40"/>
      <c r="H63" s="40"/>
      <c r="I63" s="40"/>
      <c r="J63" s="40"/>
      <c r="K63" s="41"/>
      <c r="L63" s="42"/>
      <c r="M63" s="40"/>
      <c r="N63" s="40"/>
      <c r="O63" s="40"/>
      <c r="P63" s="17"/>
    </row>
    <row r="64" spans="1:16" x14ac:dyDescent="0.25">
      <c r="A64" s="47">
        <v>6</v>
      </c>
      <c r="B64" s="48"/>
      <c r="C64" s="49" t="s">
        <v>99</v>
      </c>
      <c r="D64" s="48" t="s">
        <v>69</v>
      </c>
      <c r="E64" s="72">
        <v>2.4</v>
      </c>
      <c r="F64" s="40"/>
      <c r="G64" s="40"/>
      <c r="H64" s="40"/>
      <c r="I64" s="40"/>
      <c r="J64" s="40"/>
      <c r="K64" s="41"/>
      <c r="L64" s="42"/>
      <c r="M64" s="40"/>
      <c r="N64" s="40"/>
      <c r="O64" s="40"/>
      <c r="P64" s="17"/>
    </row>
    <row r="65" spans="1:16" x14ac:dyDescent="0.25">
      <c r="A65" s="47"/>
      <c r="B65" s="48"/>
      <c r="C65" s="49" t="s">
        <v>100</v>
      </c>
      <c r="D65" s="48" t="s">
        <v>83</v>
      </c>
      <c r="E65" s="72">
        <f>E64*0.3</f>
        <v>0.72</v>
      </c>
      <c r="F65" s="40"/>
      <c r="G65" s="40"/>
      <c r="H65" s="40"/>
      <c r="I65" s="40"/>
      <c r="J65" s="40"/>
      <c r="K65" s="41"/>
      <c r="L65" s="42"/>
      <c r="M65" s="40"/>
      <c r="N65" s="40"/>
      <c r="O65" s="40"/>
      <c r="P65" s="17"/>
    </row>
    <row r="66" spans="1:16" ht="15.75" thickBot="1" x14ac:dyDescent="0.3">
      <c r="A66" s="47"/>
      <c r="B66" s="48"/>
      <c r="C66" s="49"/>
      <c r="D66" s="48"/>
      <c r="E66" s="48"/>
      <c r="F66" s="67"/>
      <c r="G66" s="67"/>
      <c r="H66" s="40"/>
      <c r="I66" s="40"/>
      <c r="J66" s="40"/>
      <c r="K66" s="41"/>
      <c r="L66" s="42"/>
      <c r="M66" s="40"/>
      <c r="N66" s="40"/>
      <c r="O66" s="40"/>
      <c r="P66" s="17"/>
    </row>
    <row r="67" spans="1:16" ht="15.75" thickBot="1" x14ac:dyDescent="0.3">
      <c r="A67" s="107" t="s">
        <v>53</v>
      </c>
      <c r="B67" s="108"/>
      <c r="C67" s="108"/>
      <c r="D67" s="108"/>
      <c r="E67" s="108"/>
      <c r="F67" s="108"/>
      <c r="G67" s="108"/>
      <c r="H67" s="108"/>
      <c r="I67" s="108"/>
      <c r="J67" s="108"/>
      <c r="K67" s="126"/>
      <c r="L67" s="34">
        <f>SUM(L19:L66)</f>
        <v>0</v>
      </c>
      <c r="M67" s="34">
        <f>SUM(M19:M66)</f>
        <v>0</v>
      </c>
      <c r="N67" s="34">
        <f>SUM(N19:N66)</f>
        <v>0</v>
      </c>
      <c r="O67" s="34">
        <f>SUM(O19:O66)</f>
        <v>0</v>
      </c>
      <c r="P67" s="35">
        <f>SUM(P19:P66)</f>
        <v>0</v>
      </c>
    </row>
    <row r="68" spans="1:16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</row>
    <row r="69" spans="1:16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45"/>
      <c r="P69" s="46"/>
    </row>
    <row r="70" spans="1:16" x14ac:dyDescent="0.25">
      <c r="A70" s="1"/>
      <c r="B70" s="2" t="s">
        <v>15</v>
      </c>
      <c r="C70" s="9" t="s">
        <v>56</v>
      </c>
      <c r="D70" s="9"/>
      <c r="E70" s="1"/>
      <c r="F70" s="1"/>
      <c r="G70" s="1"/>
      <c r="H70" s="1"/>
      <c r="I70" s="1"/>
      <c r="J70" s="2"/>
      <c r="K70" s="9"/>
      <c r="L70" s="1"/>
      <c r="M70" s="1"/>
      <c r="N70" s="1"/>
      <c r="O70" s="1"/>
      <c r="P70" s="1"/>
    </row>
    <row r="71" spans="1:16" x14ac:dyDescent="0.25">
      <c r="A71" s="1"/>
      <c r="B71" s="2"/>
      <c r="C71" s="60" t="s">
        <v>42</v>
      </c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</row>
    <row r="72" spans="1:16" x14ac:dyDescent="0.25">
      <c r="A72" s="1"/>
      <c r="B72" s="2"/>
      <c r="C72" s="9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</row>
    <row r="73" spans="1:16" x14ac:dyDescent="0.25">
      <c r="A73" s="1"/>
      <c r="B73" s="2" t="s">
        <v>36</v>
      </c>
      <c r="C73" s="9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</row>
    <row r="74" spans="1:16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</row>
  </sheetData>
  <mergeCells count="10">
    <mergeCell ref="L17:P17"/>
    <mergeCell ref="A67:K67"/>
    <mergeCell ref="A2:P2"/>
    <mergeCell ref="B3:P3"/>
    <mergeCell ref="A17:A18"/>
    <mergeCell ref="B17:B18"/>
    <mergeCell ref="C17:C18"/>
    <mergeCell ref="D17:D18"/>
    <mergeCell ref="E17:E18"/>
    <mergeCell ref="F17:K17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P47"/>
  <sheetViews>
    <sheetView topLeftCell="A10" workbookViewId="0">
      <selection activeCell="F22" sqref="F22:P39"/>
    </sheetView>
  </sheetViews>
  <sheetFormatPr defaultRowHeight="15" x14ac:dyDescent="0.25"/>
  <cols>
    <col min="3" max="3" width="40.85546875" customWidth="1"/>
  </cols>
  <sheetData>
    <row r="1" spans="1:16" ht="19.5" x14ac:dyDescent="0.25">
      <c r="A1" s="127" t="s">
        <v>44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</row>
    <row r="2" spans="1:16" ht="19.5" x14ac:dyDescent="0.25">
      <c r="A2" s="74"/>
      <c r="B2" s="135" t="s">
        <v>45</v>
      </c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</row>
    <row r="3" spans="1:16" ht="25.5" x14ac:dyDescent="0.35">
      <c r="A3" s="1"/>
      <c r="B3" s="1"/>
      <c r="C3" s="1"/>
      <c r="D3" s="1"/>
      <c r="E3" s="1"/>
      <c r="F3" s="1"/>
      <c r="G3" s="1"/>
      <c r="H3" s="1"/>
      <c r="I3" s="1"/>
      <c r="J3" s="56"/>
      <c r="K3" s="56"/>
      <c r="L3" s="56"/>
      <c r="M3" s="56"/>
      <c r="N3" s="56"/>
      <c r="O3" s="56"/>
      <c r="P3" s="56"/>
    </row>
    <row r="4" spans="1:16" x14ac:dyDescent="0.25">
      <c r="A4" s="1"/>
      <c r="B4" s="1"/>
      <c r="C4" s="2" t="s">
        <v>1</v>
      </c>
      <c r="D4" s="9" t="s">
        <v>59</v>
      </c>
      <c r="E4" s="1"/>
      <c r="F4" s="1"/>
      <c r="G4" s="1"/>
      <c r="H4" s="1"/>
      <c r="I4" s="1"/>
      <c r="J4" s="57"/>
      <c r="K4" s="57"/>
      <c r="L4" s="57"/>
      <c r="M4" s="57"/>
      <c r="N4" s="57"/>
      <c r="O4" s="57"/>
      <c r="P4" s="57"/>
    </row>
    <row r="5" spans="1:16" ht="25.5" x14ac:dyDescent="0.35">
      <c r="A5" s="1"/>
      <c r="B5" s="1"/>
      <c r="C5" s="2" t="s">
        <v>0</v>
      </c>
      <c r="D5" s="9" t="s">
        <v>58</v>
      </c>
      <c r="E5" s="1"/>
      <c r="F5" s="1"/>
      <c r="G5" s="1"/>
      <c r="H5" s="1"/>
      <c r="I5" s="1"/>
      <c r="J5" s="56"/>
      <c r="K5" s="56"/>
      <c r="L5" s="56"/>
      <c r="M5" s="56"/>
      <c r="N5" s="56"/>
      <c r="O5" s="56"/>
      <c r="P5" s="56"/>
    </row>
    <row r="6" spans="1:16" x14ac:dyDescent="0.25">
      <c r="A6" s="1"/>
      <c r="B6" s="1"/>
      <c r="C6" s="2" t="s">
        <v>3</v>
      </c>
      <c r="D6" s="9" t="s">
        <v>60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x14ac:dyDescent="0.25">
      <c r="A7" s="1"/>
      <c r="B7" s="1"/>
      <c r="C7" s="2" t="s">
        <v>54</v>
      </c>
      <c r="D7" s="9">
        <v>0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x14ac:dyDescent="0.25">
      <c r="A9" s="1"/>
      <c r="B9" s="1"/>
      <c r="C9" s="9" t="s">
        <v>57</v>
      </c>
      <c r="D9" s="1"/>
      <c r="E9" s="1"/>
      <c r="F9" s="1"/>
      <c r="G9" s="1"/>
      <c r="H9" s="1"/>
      <c r="I9" s="1"/>
      <c r="J9" s="1"/>
      <c r="K9" s="1"/>
      <c r="L9" s="1"/>
      <c r="M9" s="1"/>
      <c r="N9" s="2" t="s">
        <v>34</v>
      </c>
      <c r="O9" s="58"/>
      <c r="P9" s="1" t="s">
        <v>35</v>
      </c>
    </row>
    <row r="10" spans="1:16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1:16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16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</row>
    <row r="17" spans="1:16" ht="15.75" thickBot="1" x14ac:dyDescent="0.3"/>
    <row r="18" spans="1:16" x14ac:dyDescent="0.25">
      <c r="A18" s="128" t="s">
        <v>23</v>
      </c>
      <c r="B18" s="130" t="s">
        <v>24</v>
      </c>
      <c r="C18" s="130" t="s">
        <v>46</v>
      </c>
      <c r="D18" s="132" t="s">
        <v>25</v>
      </c>
      <c r="E18" s="132" t="s">
        <v>26</v>
      </c>
      <c r="F18" s="130" t="s">
        <v>27</v>
      </c>
      <c r="G18" s="130"/>
      <c r="H18" s="130"/>
      <c r="I18" s="130"/>
      <c r="J18" s="130"/>
      <c r="K18" s="130"/>
      <c r="L18" s="130" t="s">
        <v>28</v>
      </c>
      <c r="M18" s="130"/>
      <c r="N18" s="130"/>
      <c r="O18" s="130"/>
      <c r="P18" s="134"/>
    </row>
    <row r="19" spans="1:16" ht="72" x14ac:dyDescent="0.25">
      <c r="A19" s="129"/>
      <c r="B19" s="131"/>
      <c r="C19" s="131"/>
      <c r="D19" s="133"/>
      <c r="E19" s="133"/>
      <c r="F19" s="75" t="s">
        <v>51</v>
      </c>
      <c r="G19" s="75" t="s">
        <v>32</v>
      </c>
      <c r="H19" s="75" t="s">
        <v>39</v>
      </c>
      <c r="I19" s="75" t="s">
        <v>47</v>
      </c>
      <c r="J19" s="75" t="s">
        <v>41</v>
      </c>
      <c r="K19" s="75" t="s">
        <v>48</v>
      </c>
      <c r="L19" s="75" t="s">
        <v>49</v>
      </c>
      <c r="M19" s="75" t="s">
        <v>39</v>
      </c>
      <c r="N19" s="75" t="s">
        <v>47</v>
      </c>
      <c r="O19" s="75" t="s">
        <v>41</v>
      </c>
      <c r="P19" s="66" t="s">
        <v>50</v>
      </c>
    </row>
    <row r="20" spans="1:16" x14ac:dyDescent="0.25">
      <c r="A20" s="47"/>
      <c r="B20" s="48"/>
      <c r="C20" s="49"/>
      <c r="D20" s="48"/>
      <c r="E20" s="48"/>
      <c r="F20" s="67"/>
      <c r="G20" s="67"/>
      <c r="H20" s="67"/>
      <c r="I20" s="67"/>
      <c r="J20" s="67"/>
      <c r="K20" s="68"/>
      <c r="L20" s="69"/>
      <c r="M20" s="67"/>
      <c r="N20" s="67"/>
      <c r="O20" s="67"/>
      <c r="P20" s="39"/>
    </row>
    <row r="21" spans="1:16" x14ac:dyDescent="0.25">
      <c r="A21" s="47"/>
      <c r="B21" s="48"/>
      <c r="C21" s="70" t="s">
        <v>61</v>
      </c>
      <c r="D21" s="48"/>
      <c r="E21" s="48"/>
      <c r="F21" s="67"/>
      <c r="G21" s="67"/>
      <c r="H21" s="67"/>
      <c r="I21" s="67"/>
      <c r="J21" s="67"/>
      <c r="K21" s="68"/>
      <c r="L21" s="69"/>
      <c r="M21" s="67"/>
      <c r="N21" s="67"/>
      <c r="O21" s="67"/>
      <c r="P21" s="39"/>
    </row>
    <row r="22" spans="1:16" ht="30" x14ac:dyDescent="0.25">
      <c r="A22" s="47">
        <v>1</v>
      </c>
      <c r="B22" s="48"/>
      <c r="C22" s="49" t="s">
        <v>93</v>
      </c>
      <c r="D22" s="48" t="s">
        <v>69</v>
      </c>
      <c r="E22" s="72">
        <v>3.3</v>
      </c>
      <c r="F22" s="40"/>
      <c r="G22" s="40"/>
      <c r="H22" s="40"/>
      <c r="I22" s="40"/>
      <c r="J22" s="40"/>
      <c r="K22" s="41"/>
      <c r="L22" s="42"/>
      <c r="M22" s="40"/>
      <c r="N22" s="40"/>
      <c r="O22" s="40"/>
      <c r="P22" s="17"/>
    </row>
    <row r="23" spans="1:16" x14ac:dyDescent="0.25">
      <c r="A23" s="47"/>
      <c r="B23" s="48"/>
      <c r="C23" s="49"/>
      <c r="D23" s="72"/>
      <c r="E23" s="72"/>
      <c r="F23" s="67"/>
      <c r="G23" s="67"/>
      <c r="H23" s="67"/>
      <c r="I23" s="67"/>
      <c r="J23" s="67"/>
      <c r="K23" s="68"/>
      <c r="L23" s="69"/>
      <c r="M23" s="67"/>
      <c r="N23" s="67"/>
      <c r="O23" s="67"/>
      <c r="P23" s="39"/>
    </row>
    <row r="24" spans="1:16" x14ac:dyDescent="0.25">
      <c r="A24" s="47"/>
      <c r="B24" s="48"/>
      <c r="C24" s="70" t="s">
        <v>62</v>
      </c>
      <c r="D24" s="72"/>
      <c r="E24" s="72"/>
      <c r="F24" s="67"/>
      <c r="G24" s="67"/>
      <c r="H24" s="67"/>
      <c r="I24" s="67"/>
      <c r="J24" s="67"/>
      <c r="K24" s="68"/>
      <c r="L24" s="69"/>
      <c r="M24" s="67"/>
      <c r="N24" s="67"/>
      <c r="O24" s="67"/>
      <c r="P24" s="39"/>
    </row>
    <row r="25" spans="1:16" x14ac:dyDescent="0.25">
      <c r="A25" s="47">
        <v>1</v>
      </c>
      <c r="B25" s="48"/>
      <c r="C25" s="49" t="s">
        <v>86</v>
      </c>
      <c r="D25" s="48" t="s">
        <v>80</v>
      </c>
      <c r="E25" s="72">
        <v>7.22</v>
      </c>
      <c r="F25" s="40"/>
      <c r="G25" s="40"/>
      <c r="H25" s="40"/>
      <c r="I25" s="40"/>
      <c r="J25" s="40"/>
      <c r="K25" s="41"/>
      <c r="L25" s="42"/>
      <c r="M25" s="40"/>
      <c r="N25" s="40"/>
      <c r="O25" s="40"/>
      <c r="P25" s="17"/>
    </row>
    <row r="26" spans="1:16" x14ac:dyDescent="0.25">
      <c r="A26" s="47"/>
      <c r="B26" s="48"/>
      <c r="C26" s="49"/>
      <c r="D26" s="48"/>
      <c r="E26" s="72"/>
      <c r="F26" s="67"/>
      <c r="G26" s="67"/>
      <c r="H26" s="40"/>
      <c r="I26" s="40"/>
      <c r="J26" s="40"/>
      <c r="K26" s="41"/>
      <c r="L26" s="42"/>
      <c r="M26" s="40"/>
      <c r="N26" s="40"/>
      <c r="O26" s="40"/>
      <c r="P26" s="17"/>
    </row>
    <row r="27" spans="1:16" x14ac:dyDescent="0.25">
      <c r="A27" s="47"/>
      <c r="B27" s="48"/>
      <c r="C27" s="73" t="s">
        <v>106</v>
      </c>
      <c r="D27" s="48"/>
      <c r="E27" s="48"/>
      <c r="F27" s="67"/>
      <c r="G27" s="67"/>
      <c r="H27" s="67"/>
      <c r="I27" s="67"/>
      <c r="J27" s="67"/>
      <c r="K27" s="68"/>
      <c r="L27" s="69"/>
      <c r="M27" s="67"/>
      <c r="N27" s="67"/>
      <c r="O27" s="67"/>
      <c r="P27" s="39"/>
    </row>
    <row r="28" spans="1:16" x14ac:dyDescent="0.25">
      <c r="A28" s="47">
        <v>1</v>
      </c>
      <c r="B28" s="48"/>
      <c r="C28" s="49" t="s">
        <v>115</v>
      </c>
      <c r="D28" s="48" t="s">
        <v>69</v>
      </c>
      <c r="E28" s="72">
        <v>20.94</v>
      </c>
      <c r="F28" s="40"/>
      <c r="G28" s="40"/>
      <c r="H28" s="40"/>
      <c r="I28" s="40"/>
      <c r="J28" s="40"/>
      <c r="K28" s="41"/>
      <c r="L28" s="42"/>
      <c r="M28" s="40"/>
      <c r="N28" s="40"/>
      <c r="O28" s="40"/>
      <c r="P28" s="17"/>
    </row>
    <row r="29" spans="1:16" ht="45" x14ac:dyDescent="0.25">
      <c r="A29" s="47">
        <v>2</v>
      </c>
      <c r="B29" s="48"/>
      <c r="C29" s="49" t="s">
        <v>135</v>
      </c>
      <c r="D29" s="48" t="s">
        <v>69</v>
      </c>
      <c r="E29" s="72">
        <f>E28*0.15</f>
        <v>3.141</v>
      </c>
      <c r="F29" s="40"/>
      <c r="G29" s="40"/>
      <c r="H29" s="40"/>
      <c r="I29" s="40"/>
      <c r="J29" s="40"/>
      <c r="K29" s="41"/>
      <c r="L29" s="42"/>
      <c r="M29" s="40"/>
      <c r="N29" s="40"/>
      <c r="O29" s="40"/>
      <c r="P29" s="17"/>
    </row>
    <row r="30" spans="1:16" x14ac:dyDescent="0.25">
      <c r="A30" s="47"/>
      <c r="B30" s="48"/>
      <c r="C30" s="49" t="s">
        <v>96</v>
      </c>
      <c r="D30" s="48" t="s">
        <v>83</v>
      </c>
      <c r="E30" s="72">
        <f>E29*8.5</f>
        <v>26.698499999999999</v>
      </c>
      <c r="F30" s="40"/>
      <c r="G30" s="40"/>
      <c r="H30" s="40"/>
      <c r="I30" s="40"/>
      <c r="J30" s="40"/>
      <c r="K30" s="41"/>
      <c r="L30" s="42"/>
      <c r="M30" s="40"/>
      <c r="N30" s="40"/>
      <c r="O30" s="40"/>
      <c r="P30" s="17"/>
    </row>
    <row r="31" spans="1:16" x14ac:dyDescent="0.25">
      <c r="A31" s="47">
        <v>3</v>
      </c>
      <c r="B31" s="48"/>
      <c r="C31" s="49" t="s">
        <v>107</v>
      </c>
      <c r="D31" s="48" t="s">
        <v>69</v>
      </c>
      <c r="E31" s="72">
        <v>20.94</v>
      </c>
      <c r="F31" s="40"/>
      <c r="G31" s="40"/>
      <c r="H31" s="40"/>
      <c r="I31" s="40"/>
      <c r="J31" s="40"/>
      <c r="K31" s="41"/>
      <c r="L31" s="42"/>
      <c r="M31" s="40"/>
      <c r="N31" s="40"/>
      <c r="O31" s="40"/>
      <c r="P31" s="17"/>
    </row>
    <row r="32" spans="1:16" x14ac:dyDescent="0.25">
      <c r="A32" s="47"/>
      <c r="B32" s="48"/>
      <c r="C32" s="49" t="s">
        <v>76</v>
      </c>
      <c r="D32" s="48" t="s">
        <v>77</v>
      </c>
      <c r="E32" s="72">
        <f>0.2*E31</f>
        <v>4.1880000000000006</v>
      </c>
      <c r="F32" s="40"/>
      <c r="G32" s="40"/>
      <c r="H32" s="40"/>
      <c r="I32" s="40"/>
      <c r="J32" s="40"/>
      <c r="K32" s="41"/>
      <c r="L32" s="42"/>
      <c r="M32" s="40"/>
      <c r="N32" s="40"/>
      <c r="O32" s="40"/>
      <c r="P32" s="17"/>
    </row>
    <row r="33" spans="1:16" x14ac:dyDescent="0.25">
      <c r="A33" s="47">
        <v>4</v>
      </c>
      <c r="B33" s="48"/>
      <c r="C33" s="49" t="s">
        <v>114</v>
      </c>
      <c r="D33" s="48" t="s">
        <v>69</v>
      </c>
      <c r="E33" s="72">
        <v>20.94</v>
      </c>
      <c r="F33" s="40"/>
      <c r="G33" s="40"/>
      <c r="H33" s="40"/>
      <c r="I33" s="40"/>
      <c r="J33" s="40"/>
      <c r="K33" s="41"/>
      <c r="L33" s="42"/>
      <c r="M33" s="40"/>
      <c r="N33" s="40"/>
      <c r="O33" s="40"/>
      <c r="P33" s="17"/>
    </row>
    <row r="34" spans="1:16" x14ac:dyDescent="0.25">
      <c r="A34" s="47"/>
      <c r="B34" s="48"/>
      <c r="C34" s="49" t="s">
        <v>95</v>
      </c>
      <c r="D34" s="48" t="s">
        <v>83</v>
      </c>
      <c r="E34" s="72">
        <f>1.05*E33</f>
        <v>21.987000000000002</v>
      </c>
      <c r="F34" s="40"/>
      <c r="G34" s="40"/>
      <c r="H34" s="40"/>
      <c r="I34" s="40"/>
      <c r="J34" s="40"/>
      <c r="K34" s="41"/>
      <c r="L34" s="42"/>
      <c r="M34" s="40"/>
      <c r="N34" s="40"/>
      <c r="O34" s="40"/>
      <c r="P34" s="17"/>
    </row>
    <row r="35" spans="1:16" x14ac:dyDescent="0.25">
      <c r="A35" s="47">
        <v>5</v>
      </c>
      <c r="B35" s="48"/>
      <c r="C35" s="49" t="s">
        <v>108</v>
      </c>
      <c r="D35" s="48" t="s">
        <v>69</v>
      </c>
      <c r="E35" s="72">
        <v>20.94</v>
      </c>
      <c r="F35" s="40"/>
      <c r="G35" s="40"/>
      <c r="H35" s="40"/>
      <c r="I35" s="40"/>
      <c r="J35" s="40"/>
      <c r="K35" s="41"/>
      <c r="L35" s="42"/>
      <c r="M35" s="40"/>
      <c r="N35" s="40"/>
      <c r="O35" s="40"/>
      <c r="P35" s="17"/>
    </row>
    <row r="36" spans="1:16" x14ac:dyDescent="0.25">
      <c r="A36" s="47"/>
      <c r="B36" s="48"/>
      <c r="C36" s="49" t="s">
        <v>98</v>
      </c>
      <c r="D36" s="48" t="s">
        <v>83</v>
      </c>
      <c r="E36" s="72">
        <f>E35*0.15</f>
        <v>3.141</v>
      </c>
      <c r="F36" s="40"/>
      <c r="G36" s="40"/>
      <c r="H36" s="40"/>
      <c r="I36" s="40"/>
      <c r="J36" s="40"/>
      <c r="K36" s="41"/>
      <c r="L36" s="42"/>
      <c r="M36" s="40"/>
      <c r="N36" s="40"/>
      <c r="O36" s="40"/>
      <c r="P36" s="17"/>
    </row>
    <row r="37" spans="1:16" x14ac:dyDescent="0.25">
      <c r="A37" s="47">
        <v>6</v>
      </c>
      <c r="B37" s="48"/>
      <c r="C37" s="49" t="s">
        <v>109</v>
      </c>
      <c r="D37" s="48" t="s">
        <v>69</v>
      </c>
      <c r="E37" s="72">
        <v>20.94</v>
      </c>
      <c r="F37" s="40"/>
      <c r="G37" s="40"/>
      <c r="H37" s="40"/>
      <c r="I37" s="40"/>
      <c r="J37" s="40"/>
      <c r="K37" s="41"/>
      <c r="L37" s="42"/>
      <c r="M37" s="40"/>
      <c r="N37" s="40"/>
      <c r="O37" s="40"/>
      <c r="P37" s="17"/>
    </row>
    <row r="38" spans="1:16" x14ac:dyDescent="0.25">
      <c r="A38" s="47"/>
      <c r="B38" s="48"/>
      <c r="C38" s="49" t="s">
        <v>100</v>
      </c>
      <c r="D38" s="48" t="s">
        <v>83</v>
      </c>
      <c r="E38" s="72">
        <f>E37*0.3</f>
        <v>6.282</v>
      </c>
      <c r="F38" s="40"/>
      <c r="G38" s="40"/>
      <c r="H38" s="40"/>
      <c r="I38" s="40"/>
      <c r="J38" s="40"/>
      <c r="K38" s="41"/>
      <c r="L38" s="42"/>
      <c r="M38" s="40"/>
      <c r="N38" s="40"/>
      <c r="O38" s="40"/>
      <c r="P38" s="17"/>
    </row>
    <row r="39" spans="1:16" ht="15.75" thickBot="1" x14ac:dyDescent="0.3">
      <c r="A39" s="47"/>
      <c r="B39" s="48"/>
      <c r="C39" s="49"/>
      <c r="D39" s="48"/>
      <c r="E39" s="48"/>
      <c r="F39" s="67"/>
      <c r="G39" s="67"/>
      <c r="H39" s="40"/>
      <c r="I39" s="40"/>
      <c r="J39" s="40"/>
      <c r="K39" s="41"/>
      <c r="L39" s="42"/>
      <c r="M39" s="40"/>
      <c r="N39" s="40"/>
      <c r="O39" s="40"/>
      <c r="P39" s="17"/>
    </row>
    <row r="40" spans="1:16" ht="15.75" thickBot="1" x14ac:dyDescent="0.3">
      <c r="A40" s="107" t="s">
        <v>53</v>
      </c>
      <c r="B40" s="108"/>
      <c r="C40" s="108"/>
      <c r="D40" s="108"/>
      <c r="E40" s="108"/>
      <c r="F40" s="108"/>
      <c r="G40" s="108"/>
      <c r="H40" s="108"/>
      <c r="I40" s="108"/>
      <c r="J40" s="108"/>
      <c r="K40" s="126"/>
      <c r="L40" s="34">
        <f>SUM(L20:L39)</f>
        <v>0</v>
      </c>
      <c r="M40" s="34">
        <f>SUM(M20:M39)</f>
        <v>0</v>
      </c>
      <c r="N40" s="34">
        <f>SUM(N20:N39)</f>
        <v>0</v>
      </c>
      <c r="O40" s="34">
        <f>SUM(O20:O39)</f>
        <v>0</v>
      </c>
      <c r="P40" s="35">
        <f>SUM(P20:P39)</f>
        <v>0</v>
      </c>
    </row>
    <row r="41" spans="1:16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1:16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45"/>
      <c r="P42" s="46"/>
    </row>
    <row r="43" spans="1:16" x14ac:dyDescent="0.25">
      <c r="A43" s="1"/>
      <c r="B43" s="2" t="s">
        <v>15</v>
      </c>
      <c r="C43" s="9" t="s">
        <v>56</v>
      </c>
      <c r="D43" s="9"/>
      <c r="E43" s="1"/>
      <c r="F43" s="1"/>
      <c r="G43" s="1"/>
      <c r="H43" s="1"/>
      <c r="I43" s="1"/>
      <c r="J43" s="2"/>
      <c r="K43" s="9"/>
      <c r="L43" s="1"/>
      <c r="M43" s="1"/>
      <c r="N43" s="1"/>
      <c r="O43" s="1"/>
      <c r="P43" s="1"/>
    </row>
    <row r="44" spans="1:16" x14ac:dyDescent="0.25">
      <c r="A44" s="1"/>
      <c r="B44" s="2"/>
      <c r="C44" s="60" t="s">
        <v>42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1:16" x14ac:dyDescent="0.25">
      <c r="A45" s="1"/>
      <c r="B45" s="2"/>
      <c r="C45" s="9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1:16" x14ac:dyDescent="0.25">
      <c r="A46" s="1"/>
      <c r="B46" s="2" t="s">
        <v>36</v>
      </c>
      <c r="C46" s="9">
        <v>0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</sheetData>
  <mergeCells count="10">
    <mergeCell ref="L18:P18"/>
    <mergeCell ref="A40:K40"/>
    <mergeCell ref="A1:P1"/>
    <mergeCell ref="B2:P2"/>
    <mergeCell ref="A18:A19"/>
    <mergeCell ref="B18:B19"/>
    <mergeCell ref="C18:C19"/>
    <mergeCell ref="D18:D19"/>
    <mergeCell ref="E18:E19"/>
    <mergeCell ref="F18:K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23</vt:i4>
      </vt:variant>
      <vt:variant>
        <vt:lpstr>Named Ranges</vt:lpstr>
      </vt:variant>
      <vt:variant>
        <vt:i4>1</vt:i4>
      </vt:variant>
    </vt:vector>
  </HeadingPairs>
  <TitlesOfParts>
    <vt:vector size="24" baseType="lpstr">
      <vt:lpstr>7LBN</vt:lpstr>
      <vt:lpstr>6LBN</vt:lpstr>
      <vt:lpstr>1</vt:lpstr>
      <vt:lpstr>kab.15,2</vt:lpstr>
      <vt:lpstr>kab 13.6</vt:lpstr>
      <vt:lpstr>gaitenis 16,2</vt:lpstr>
      <vt:lpstr>tualete 4,2</vt:lpstr>
      <vt:lpstr>tualete 2,4</vt:lpstr>
      <vt:lpstr>Vējtveris</vt:lpstr>
      <vt:lpstr>Arhīvs</vt:lpstr>
      <vt:lpstr>Datortelpa</vt:lpstr>
      <vt:lpstr>Lasītava</vt:lpstr>
      <vt:lpstr>Bibliotēka</vt:lpstr>
      <vt:lpstr>Atput.t</vt:lpstr>
      <vt:lpstr>Gaitenis</vt:lpstr>
      <vt:lpstr>Tualete</vt:lpstr>
      <vt:lpstr>Kab.15,7</vt:lpstr>
      <vt:lpstr>Kab.13,3</vt:lpstr>
      <vt:lpstr>Ģuļamistaba 49,3</vt:lpstr>
      <vt:lpstr>Telpa 15,2</vt:lpstr>
      <vt:lpstr>Telpa 44,2</vt:lpstr>
      <vt:lpstr>Telpa 3,7</vt:lpstr>
      <vt:lpstr>Tualete 15,3</vt:lpstr>
      <vt:lpstr>'1'!Print_Titles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neo</dc:creator>
  <cp:lastModifiedBy>Jekaterina.T</cp:lastModifiedBy>
  <cp:lastPrinted>2018-06-01T07:45:44Z</cp:lastPrinted>
  <dcterms:created xsi:type="dcterms:W3CDTF">2012-04-28T13:36:36Z</dcterms:created>
  <dcterms:modified xsi:type="dcterms:W3CDTF">2018-06-19T06:50:01Z</dcterms:modified>
</cp:coreProperties>
</file>