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P650-2016\Documents\2019\Iepirkumi\Atklati_konkursi\13_2019_AK_Melioratoru_P.Brieza_parbuve\Nolikums\Final\"/>
    </mc:Choice>
  </mc:AlternateContent>
  <xr:revisionPtr revIDLastSave="0" documentId="8_{2A50A69A-E75C-4B2F-B06B-78BB7989973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Koptāme" sheetId="1" r:id="rId1"/>
    <sheet name="Kopsavilkums" sheetId="2" r:id="rId2"/>
    <sheet name="1" sheetId="49" r:id="rId3"/>
    <sheet name="2" sheetId="65" r:id="rId4"/>
    <sheet name="3" sheetId="66" r:id="rId5"/>
    <sheet name="4" sheetId="67" r:id="rId6"/>
    <sheet name="5" sheetId="68" r:id="rId7"/>
  </sheets>
  <definedNames>
    <definedName name="ch_kopa">Kopsavilkums!$K$24</definedName>
    <definedName name="_xlnm.Print_Area" localSheetId="2">'1'!$B$2:$Q$50</definedName>
    <definedName name="_xlnm.Print_Area" localSheetId="3">'2'!$B$2:$Q$56</definedName>
    <definedName name="_xlnm.Print_Area" localSheetId="4">'3'!$B$2:$Q$60</definedName>
    <definedName name="_xlnm.Print_Area" localSheetId="5">'4'!$B$2:$Q$47</definedName>
    <definedName name="_xlnm.Print_Area" localSheetId="6">'5'!$B$2:$Q$38</definedName>
    <definedName name="_xlnm.Print_Area" localSheetId="1">Kopsavilkums!$A$1:$K$26</definedName>
    <definedName name="_xlnm.Print_Area" localSheetId="0">Koptāme!$B$1:$G$30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E37" i="68" s="1"/>
  <c r="P30" i="68"/>
  <c r="P28" i="68"/>
  <c r="P27" i="68"/>
  <c r="L25" i="68"/>
  <c r="P39" i="67"/>
  <c r="P37" i="67"/>
  <c r="P36" i="67"/>
  <c r="L34" i="67"/>
  <c r="P52" i="66"/>
  <c r="P50" i="66"/>
  <c r="P49" i="66"/>
  <c r="L47" i="66"/>
  <c r="P48" i="65"/>
  <c r="P46" i="65"/>
  <c r="P45" i="65"/>
  <c r="L43" i="65"/>
  <c r="E35" i="68"/>
  <c r="B33" i="68"/>
  <c r="P22" i="68"/>
  <c r="O22" i="68"/>
  <c r="M22" i="68"/>
  <c r="I22" i="68"/>
  <c r="L22" i="68" s="1"/>
  <c r="P21" i="68"/>
  <c r="O21" i="68"/>
  <c r="M21" i="68"/>
  <c r="L21" i="68"/>
  <c r="I21" i="68"/>
  <c r="N21" i="68" s="1"/>
  <c r="P20" i="68"/>
  <c r="O20" i="68"/>
  <c r="M20" i="68"/>
  <c r="I20" i="68"/>
  <c r="N20" i="68" s="1"/>
  <c r="E11" i="68"/>
  <c r="D11" i="68"/>
  <c r="E10" i="68"/>
  <c r="D10" i="68"/>
  <c r="E9" i="68"/>
  <c r="D9" i="68"/>
  <c r="E8" i="68"/>
  <c r="D8" i="68"/>
  <c r="E7" i="68"/>
  <c r="D7" i="68"/>
  <c r="G2" i="68"/>
  <c r="I35" i="66"/>
  <c r="L35" i="66" s="1"/>
  <c r="M35" i="66"/>
  <c r="O35" i="66"/>
  <c r="P35" i="66"/>
  <c r="I36" i="66"/>
  <c r="L36" i="66" s="1"/>
  <c r="M36" i="66"/>
  <c r="O36" i="66"/>
  <c r="P36" i="66"/>
  <c r="I37" i="66"/>
  <c r="L37" i="66" s="1"/>
  <c r="M37" i="66"/>
  <c r="N37" i="66"/>
  <c r="O37" i="66"/>
  <c r="P37" i="66"/>
  <c r="I38" i="66"/>
  <c r="N38" i="66" s="1"/>
  <c r="Q38" i="66" s="1"/>
  <c r="M38" i="66"/>
  <c r="O38" i="66"/>
  <c r="P38" i="66"/>
  <c r="I39" i="66"/>
  <c r="L39" i="66" s="1"/>
  <c r="M39" i="66"/>
  <c r="O39" i="66"/>
  <c r="P39" i="66"/>
  <c r="I40" i="66"/>
  <c r="L40" i="66" s="1"/>
  <c r="M40" i="66"/>
  <c r="O40" i="66"/>
  <c r="P40" i="66"/>
  <c r="I41" i="66"/>
  <c r="N41" i="66" s="1"/>
  <c r="M41" i="66"/>
  <c r="O41" i="66"/>
  <c r="P41" i="66"/>
  <c r="I42" i="66"/>
  <c r="L42" i="66" s="1"/>
  <c r="M42" i="66"/>
  <c r="O42" i="66"/>
  <c r="P42" i="66"/>
  <c r="I43" i="66"/>
  <c r="L43" i="66" s="1"/>
  <c r="M43" i="66"/>
  <c r="O43" i="66"/>
  <c r="P43" i="66"/>
  <c r="I44" i="66"/>
  <c r="N44" i="66" s="1"/>
  <c r="M44" i="66"/>
  <c r="O44" i="66"/>
  <c r="P44" i="66"/>
  <c r="I21" i="66"/>
  <c r="L21" i="66" s="1"/>
  <c r="M21" i="66"/>
  <c r="O21" i="66"/>
  <c r="P21" i="66"/>
  <c r="I22" i="66"/>
  <c r="L22" i="66" s="1"/>
  <c r="M22" i="66"/>
  <c r="O22" i="66"/>
  <c r="P22" i="66"/>
  <c r="I23" i="66"/>
  <c r="N23" i="66" s="1"/>
  <c r="M23" i="66"/>
  <c r="O23" i="66"/>
  <c r="P23" i="66"/>
  <c r="I24" i="66"/>
  <c r="N24" i="66" s="1"/>
  <c r="M24" i="66"/>
  <c r="O24" i="66"/>
  <c r="P24" i="66"/>
  <c r="I25" i="66"/>
  <c r="L25" i="66" s="1"/>
  <c r="M25" i="66"/>
  <c r="O25" i="66"/>
  <c r="P25" i="66"/>
  <c r="I26" i="66"/>
  <c r="L26" i="66" s="1"/>
  <c r="M26" i="66"/>
  <c r="O26" i="66"/>
  <c r="P26" i="66"/>
  <c r="I27" i="66"/>
  <c r="N27" i="66" s="1"/>
  <c r="M27" i="66"/>
  <c r="O27" i="66"/>
  <c r="P27" i="66"/>
  <c r="I28" i="66"/>
  <c r="L28" i="66" s="1"/>
  <c r="M28" i="66"/>
  <c r="O28" i="66"/>
  <c r="P28" i="66"/>
  <c r="I29" i="66"/>
  <c r="L29" i="66" s="1"/>
  <c r="M29" i="66"/>
  <c r="O29" i="66"/>
  <c r="P29" i="66"/>
  <c r="I30" i="66"/>
  <c r="L30" i="66" s="1"/>
  <c r="M30" i="66"/>
  <c r="O30" i="66"/>
  <c r="P30" i="66"/>
  <c r="I31" i="66"/>
  <c r="N31" i="66" s="1"/>
  <c r="M31" i="66"/>
  <c r="O31" i="66"/>
  <c r="P31" i="66"/>
  <c r="I23" i="65"/>
  <c r="L23" i="65" s="1"/>
  <c r="M23" i="65"/>
  <c r="O23" i="65"/>
  <c r="P23" i="65"/>
  <c r="I24" i="65"/>
  <c r="L24" i="65" s="1"/>
  <c r="M24" i="65"/>
  <c r="O24" i="65"/>
  <c r="P24" i="65"/>
  <c r="I25" i="65"/>
  <c r="N25" i="65" s="1"/>
  <c r="M25" i="65"/>
  <c r="O25" i="65"/>
  <c r="P25" i="65"/>
  <c r="I26" i="65"/>
  <c r="L26" i="65" s="1"/>
  <c r="M26" i="65"/>
  <c r="N26" i="65"/>
  <c r="Q26" i="65" s="1"/>
  <c r="O26" i="65"/>
  <c r="P26" i="65"/>
  <c r="I27" i="65"/>
  <c r="L27" i="65" s="1"/>
  <c r="M27" i="65"/>
  <c r="O27" i="65"/>
  <c r="P27" i="65"/>
  <c r="I28" i="65"/>
  <c r="L28" i="65" s="1"/>
  <c r="M28" i="65"/>
  <c r="O28" i="65"/>
  <c r="P28" i="65"/>
  <c r="I29" i="65"/>
  <c r="N29" i="65" s="1"/>
  <c r="M29" i="65"/>
  <c r="O29" i="65"/>
  <c r="P29" i="65"/>
  <c r="I30" i="65"/>
  <c r="N30" i="65" s="1"/>
  <c r="L30" i="65"/>
  <c r="M30" i="65"/>
  <c r="O30" i="65"/>
  <c r="P30" i="65"/>
  <c r="I31" i="65"/>
  <c r="L31" i="65" s="1"/>
  <c r="M31" i="65"/>
  <c r="O31" i="65"/>
  <c r="P31" i="65"/>
  <c r="I32" i="65"/>
  <c r="L32" i="65" s="1"/>
  <c r="M32" i="65"/>
  <c r="O32" i="65"/>
  <c r="P32" i="65"/>
  <c r="I33" i="65"/>
  <c r="N33" i="65" s="1"/>
  <c r="M33" i="65"/>
  <c r="O33" i="65"/>
  <c r="P33" i="65"/>
  <c r="I34" i="65"/>
  <c r="L34" i="65" s="1"/>
  <c r="M34" i="65"/>
  <c r="O34" i="65"/>
  <c r="P34" i="65"/>
  <c r="I35" i="65"/>
  <c r="L35" i="65" s="1"/>
  <c r="M35" i="65"/>
  <c r="N35" i="65"/>
  <c r="O35" i="65"/>
  <c r="P35" i="65"/>
  <c r="I36" i="65"/>
  <c r="L36" i="65" s="1"/>
  <c r="M36" i="65"/>
  <c r="O36" i="65"/>
  <c r="P36" i="65"/>
  <c r="I37" i="65"/>
  <c r="N37" i="65" s="1"/>
  <c r="L37" i="65"/>
  <c r="M37" i="65"/>
  <c r="O37" i="65"/>
  <c r="P37" i="65"/>
  <c r="I38" i="65"/>
  <c r="N38" i="65" s="1"/>
  <c r="M38" i="65"/>
  <c r="O38" i="65"/>
  <c r="P38" i="65"/>
  <c r="I39" i="65"/>
  <c r="L39" i="65" s="1"/>
  <c r="M39" i="65"/>
  <c r="O39" i="65"/>
  <c r="P39" i="65"/>
  <c r="I40" i="65"/>
  <c r="L40" i="65" s="1"/>
  <c r="M40" i="65"/>
  <c r="O40" i="65"/>
  <c r="P40" i="65"/>
  <c r="I23" i="49"/>
  <c r="L23" i="49" s="1"/>
  <c r="M23" i="49"/>
  <c r="N23" i="49"/>
  <c r="O23" i="49"/>
  <c r="P23" i="49"/>
  <c r="I24" i="49"/>
  <c r="L24" i="49" s="1"/>
  <c r="M24" i="49"/>
  <c r="O24" i="49"/>
  <c r="P24" i="49"/>
  <c r="I25" i="49"/>
  <c r="N25" i="49" s="1"/>
  <c r="L25" i="49"/>
  <c r="M25" i="49"/>
  <c r="O25" i="49"/>
  <c r="P25" i="49"/>
  <c r="I26" i="49"/>
  <c r="N26" i="49" s="1"/>
  <c r="M26" i="49"/>
  <c r="O26" i="49"/>
  <c r="P26" i="49"/>
  <c r="I27" i="49"/>
  <c r="L27" i="49" s="1"/>
  <c r="M27" i="49"/>
  <c r="O27" i="49"/>
  <c r="P27" i="49"/>
  <c r="I28" i="49"/>
  <c r="L28" i="49" s="1"/>
  <c r="M28" i="49"/>
  <c r="O28" i="49"/>
  <c r="P28" i="49"/>
  <c r="I29" i="49"/>
  <c r="N29" i="49" s="1"/>
  <c r="L29" i="49"/>
  <c r="M29" i="49"/>
  <c r="O29" i="49"/>
  <c r="P29" i="49"/>
  <c r="I30" i="49"/>
  <c r="N30" i="49" s="1"/>
  <c r="L30" i="49"/>
  <c r="M30" i="49"/>
  <c r="O30" i="49"/>
  <c r="P30" i="49"/>
  <c r="I31" i="49"/>
  <c r="L31" i="49" s="1"/>
  <c r="M31" i="49"/>
  <c r="O31" i="49"/>
  <c r="P31" i="49"/>
  <c r="I32" i="49"/>
  <c r="L32" i="49" s="1"/>
  <c r="M32" i="49"/>
  <c r="O32" i="49"/>
  <c r="P32" i="49"/>
  <c r="I33" i="49"/>
  <c r="N33" i="49" s="1"/>
  <c r="L33" i="49"/>
  <c r="M33" i="49"/>
  <c r="O33" i="49"/>
  <c r="P33" i="49"/>
  <c r="I34" i="49"/>
  <c r="N34" i="49" s="1"/>
  <c r="Q34" i="49" s="1"/>
  <c r="M34" i="49"/>
  <c r="O34" i="49"/>
  <c r="P34" i="49"/>
  <c r="E44" i="67"/>
  <c r="B42" i="67"/>
  <c r="P31" i="67"/>
  <c r="O31" i="67"/>
  <c r="M31" i="67"/>
  <c r="I31" i="67"/>
  <c r="L31" i="67" s="1"/>
  <c r="P30" i="67"/>
  <c r="O30" i="67"/>
  <c r="M30" i="67"/>
  <c r="I30" i="67"/>
  <c r="N30" i="67" s="1"/>
  <c r="P29" i="67"/>
  <c r="O29" i="67"/>
  <c r="M29" i="67"/>
  <c r="I29" i="67"/>
  <c r="N29" i="67" s="1"/>
  <c r="P28" i="67"/>
  <c r="O28" i="67"/>
  <c r="M28" i="67"/>
  <c r="I28" i="67"/>
  <c r="N28" i="67" s="1"/>
  <c r="P27" i="67"/>
  <c r="O27" i="67"/>
  <c r="N27" i="67"/>
  <c r="M27" i="67"/>
  <c r="I27" i="67"/>
  <c r="L27" i="67" s="1"/>
  <c r="P26" i="67"/>
  <c r="O26" i="67"/>
  <c r="M26" i="67"/>
  <c r="I26" i="67"/>
  <c r="N26" i="67" s="1"/>
  <c r="P25" i="67"/>
  <c r="O25" i="67"/>
  <c r="M25" i="67"/>
  <c r="I25" i="67"/>
  <c r="N25" i="67" s="1"/>
  <c r="P24" i="67"/>
  <c r="O24" i="67"/>
  <c r="M24" i="67"/>
  <c r="I24" i="67"/>
  <c r="N24" i="67" s="1"/>
  <c r="P23" i="67"/>
  <c r="O23" i="67"/>
  <c r="M23" i="67"/>
  <c r="I23" i="67"/>
  <c r="L23" i="67" s="1"/>
  <c r="P22" i="67"/>
  <c r="O22" i="67"/>
  <c r="M22" i="67"/>
  <c r="I22" i="67"/>
  <c r="N22" i="67" s="1"/>
  <c r="P21" i="67"/>
  <c r="O21" i="67"/>
  <c r="M21" i="67"/>
  <c r="I21" i="67"/>
  <c r="N21" i="67" s="1"/>
  <c r="P20" i="67"/>
  <c r="O20" i="67"/>
  <c r="M20" i="67"/>
  <c r="I20" i="67"/>
  <c r="N20" i="67" s="1"/>
  <c r="E11" i="67"/>
  <c r="D11" i="67"/>
  <c r="E10" i="67"/>
  <c r="D10" i="67"/>
  <c r="E9" i="67"/>
  <c r="D9" i="67"/>
  <c r="E8" i="67"/>
  <c r="D8" i="67"/>
  <c r="E7" i="67"/>
  <c r="D7" i="67"/>
  <c r="G2" i="67"/>
  <c r="E57" i="66"/>
  <c r="B55" i="66"/>
  <c r="P34" i="66"/>
  <c r="O34" i="66"/>
  <c r="M34" i="66"/>
  <c r="I34" i="66"/>
  <c r="L34" i="66" s="1"/>
  <c r="P33" i="66"/>
  <c r="O33" i="66"/>
  <c r="M33" i="66"/>
  <c r="I33" i="66"/>
  <c r="L33" i="66" s="1"/>
  <c r="P32" i="66"/>
  <c r="O32" i="66"/>
  <c r="M32" i="66"/>
  <c r="I32" i="66"/>
  <c r="N32" i="66" s="1"/>
  <c r="P20" i="66"/>
  <c r="O20" i="66"/>
  <c r="M20" i="66"/>
  <c r="I20" i="66"/>
  <c r="N20" i="66" s="1"/>
  <c r="E11" i="66"/>
  <c r="D11" i="66"/>
  <c r="E10" i="66"/>
  <c r="D10" i="66"/>
  <c r="E9" i="66"/>
  <c r="D9" i="66"/>
  <c r="E8" i="66"/>
  <c r="D8" i="66"/>
  <c r="E7" i="66"/>
  <c r="D7" i="66"/>
  <c r="G2" i="66"/>
  <c r="E53" i="65"/>
  <c r="B51" i="65"/>
  <c r="P22" i="65"/>
  <c r="O22" i="65"/>
  <c r="M22" i="65"/>
  <c r="I22" i="65"/>
  <c r="L22" i="65" s="1"/>
  <c r="P21" i="65"/>
  <c r="O21" i="65"/>
  <c r="M21" i="65"/>
  <c r="I21" i="65"/>
  <c r="L21" i="65" s="1"/>
  <c r="P20" i="65"/>
  <c r="O20" i="65"/>
  <c r="M20" i="65"/>
  <c r="I20" i="65"/>
  <c r="N20" i="65" s="1"/>
  <c r="E11" i="65"/>
  <c r="D11" i="65"/>
  <c r="E10" i="65"/>
  <c r="D10" i="65"/>
  <c r="E9" i="65"/>
  <c r="D9" i="65"/>
  <c r="E8" i="65"/>
  <c r="D8" i="65"/>
  <c r="E7" i="65"/>
  <c r="D7" i="65"/>
  <c r="G2" i="65"/>
  <c r="C22" i="2"/>
  <c r="D22" i="2"/>
  <c r="Q22" i="67" l="1"/>
  <c r="L29" i="67"/>
  <c r="N39" i="65"/>
  <c r="N34" i="65"/>
  <c r="L22" i="67"/>
  <c r="Q26" i="67"/>
  <c r="L26" i="67"/>
  <c r="N31" i="67"/>
  <c r="Q31" i="67" s="1"/>
  <c r="L34" i="49"/>
  <c r="L26" i="49"/>
  <c r="L24" i="66"/>
  <c r="E59" i="66"/>
  <c r="E55" i="65"/>
  <c r="E46" i="67"/>
  <c r="G16" i="1"/>
  <c r="N22" i="68"/>
  <c r="Q22" i="68" s="1"/>
  <c r="P24" i="68"/>
  <c r="P26" i="68" s="1"/>
  <c r="Q21" i="68"/>
  <c r="O24" i="68"/>
  <c r="O25" i="68" s="1"/>
  <c r="Q25" i="68" s="1"/>
  <c r="M24" i="68"/>
  <c r="Q20" i="68"/>
  <c r="L20" i="68"/>
  <c r="Q30" i="67"/>
  <c r="Q21" i="67"/>
  <c r="L30" i="67"/>
  <c r="L21" i="67"/>
  <c r="N23" i="67"/>
  <c r="Q23" i="67" s="1"/>
  <c r="L25" i="67"/>
  <c r="Q24" i="67"/>
  <c r="Q25" i="67"/>
  <c r="O33" i="67"/>
  <c r="O34" i="67" s="1"/>
  <c r="Q34" i="67" s="1"/>
  <c r="M33" i="67"/>
  <c r="Q28" i="67"/>
  <c r="Q29" i="67"/>
  <c r="P33" i="67"/>
  <c r="P35" i="67" s="1"/>
  <c r="Q27" i="67"/>
  <c r="L44" i="66"/>
  <c r="N42" i="66"/>
  <c r="L41" i="66"/>
  <c r="N39" i="66"/>
  <c r="Q39" i="66" s="1"/>
  <c r="N35" i="66"/>
  <c r="Q35" i="66" s="1"/>
  <c r="Q42" i="66"/>
  <c r="Q44" i="66"/>
  <c r="Q41" i="66"/>
  <c r="Q37" i="66"/>
  <c r="N40" i="66"/>
  <c r="Q40" i="66" s="1"/>
  <c r="L38" i="66"/>
  <c r="N36" i="66"/>
  <c r="Q36" i="66" s="1"/>
  <c r="N33" i="66"/>
  <c r="N28" i="66"/>
  <c r="Q28" i="66" s="1"/>
  <c r="N43" i="66"/>
  <c r="Q43" i="66" s="1"/>
  <c r="N34" i="66"/>
  <c r="Q34" i="66" s="1"/>
  <c r="L32" i="66"/>
  <c r="L31" i="66"/>
  <c r="N29" i="66"/>
  <c r="Q29" i="66" s="1"/>
  <c r="L27" i="66"/>
  <c r="N25" i="66"/>
  <c r="L23" i="66"/>
  <c r="N21" i="66"/>
  <c r="Q21" i="66" s="1"/>
  <c r="Q32" i="66"/>
  <c r="Q33" i="66"/>
  <c r="Q24" i="66"/>
  <c r="Q31" i="66"/>
  <c r="Q25" i="66"/>
  <c r="Q27" i="66"/>
  <c r="Q23" i="66"/>
  <c r="O46" i="66"/>
  <c r="O47" i="66" s="1"/>
  <c r="Q47" i="66" s="1"/>
  <c r="M46" i="66"/>
  <c r="N30" i="66"/>
  <c r="Q30" i="66" s="1"/>
  <c r="N26" i="66"/>
  <c r="Q26" i="66" s="1"/>
  <c r="N22" i="66"/>
  <c r="Q22" i="66" s="1"/>
  <c r="P46" i="66"/>
  <c r="P48" i="66" s="1"/>
  <c r="Q38" i="65"/>
  <c r="Q35" i="65"/>
  <c r="Q39" i="65"/>
  <c r="Q34" i="65"/>
  <c r="Q37" i="65"/>
  <c r="L33" i="65"/>
  <c r="N31" i="65"/>
  <c r="Q31" i="65" s="1"/>
  <c r="Q30" i="65"/>
  <c r="L29" i="65"/>
  <c r="N27" i="65"/>
  <c r="Q27" i="65" s="1"/>
  <c r="L25" i="65"/>
  <c r="N23" i="65"/>
  <c r="Q23" i="65" s="1"/>
  <c r="N21" i="65"/>
  <c r="Q21" i="65" s="1"/>
  <c r="Q33" i="65"/>
  <c r="Q29" i="65"/>
  <c r="Q25" i="65"/>
  <c r="P42" i="65"/>
  <c r="P44" i="65" s="1"/>
  <c r="L38" i="65"/>
  <c r="N40" i="65"/>
  <c r="Q40" i="65" s="1"/>
  <c r="N36" i="65"/>
  <c r="Q36" i="65" s="1"/>
  <c r="N32" i="65"/>
  <c r="Q32" i="65" s="1"/>
  <c r="N28" i="65"/>
  <c r="Q28" i="65" s="1"/>
  <c r="N24" i="65"/>
  <c r="Q24" i="65" s="1"/>
  <c r="M42" i="65"/>
  <c r="O42" i="65"/>
  <c r="O43" i="65" s="1"/>
  <c r="Q43" i="65" s="1"/>
  <c r="N31" i="49"/>
  <c r="Q31" i="49" s="1"/>
  <c r="N27" i="49"/>
  <c r="Q27" i="49" s="1"/>
  <c r="Q23" i="49"/>
  <c r="Q30" i="49"/>
  <c r="Q26" i="49"/>
  <c r="Q33" i="49"/>
  <c r="Q29" i="49"/>
  <c r="Q25" i="49"/>
  <c r="N32" i="49"/>
  <c r="Q32" i="49" s="1"/>
  <c r="N24" i="49"/>
  <c r="Q24" i="49" s="1"/>
  <c r="N28" i="49"/>
  <c r="Q28" i="49" s="1"/>
  <c r="Q20" i="67"/>
  <c r="L24" i="67"/>
  <c r="L28" i="67"/>
  <c r="L20" i="67"/>
  <c r="Q20" i="66"/>
  <c r="L20" i="66"/>
  <c r="Q20" i="65"/>
  <c r="L20" i="65"/>
  <c r="N22" i="65"/>
  <c r="Q22" i="65" s="1"/>
  <c r="C19" i="1"/>
  <c r="M21" i="49"/>
  <c r="O21" i="49"/>
  <c r="P21" i="49"/>
  <c r="M22" i="49"/>
  <c r="O22" i="49"/>
  <c r="P22" i="49"/>
  <c r="P20" i="49"/>
  <c r="O20" i="49"/>
  <c r="M20" i="49"/>
  <c r="I21" i="49"/>
  <c r="L21" i="49" s="1"/>
  <c r="I22" i="49"/>
  <c r="N22" i="49" s="1"/>
  <c r="I20" i="49"/>
  <c r="L20" i="49" s="1"/>
  <c r="N33" i="67" l="1"/>
  <c r="N24" i="68"/>
  <c r="N26" i="68" s="1"/>
  <c r="Q29" i="68" s="1"/>
  <c r="Q12" i="68"/>
  <c r="Q12" i="65"/>
  <c r="Q12" i="66"/>
  <c r="Q12" i="67"/>
  <c r="Q24" i="68"/>
  <c r="O26" i="68"/>
  <c r="Q26" i="68" s="1"/>
  <c r="Q33" i="67"/>
  <c r="N46" i="66"/>
  <c r="Q46" i="66"/>
  <c r="N35" i="67"/>
  <c r="O35" i="67"/>
  <c r="N48" i="66"/>
  <c r="O48" i="66"/>
  <c r="Q42" i="65"/>
  <c r="O44" i="65"/>
  <c r="N42" i="65"/>
  <c r="N20" i="49"/>
  <c r="L22" i="49"/>
  <c r="N21" i="49"/>
  <c r="Q21" i="49" s="1"/>
  <c r="D11" i="2"/>
  <c r="E49" i="49"/>
  <c r="E47" i="49"/>
  <c r="B45" i="49"/>
  <c r="Q12" i="49"/>
  <c r="E11" i="49"/>
  <c r="D11" i="49"/>
  <c r="E10" i="49"/>
  <c r="D10" i="49"/>
  <c r="E9" i="49"/>
  <c r="D9" i="49"/>
  <c r="E8" i="49"/>
  <c r="D8" i="49"/>
  <c r="E7" i="49"/>
  <c r="D7" i="49"/>
  <c r="G2" i="49"/>
  <c r="B8" i="2"/>
  <c r="B9" i="2"/>
  <c r="B10" i="2"/>
  <c r="B11" i="2"/>
  <c r="B7" i="2"/>
  <c r="D8" i="2"/>
  <c r="D9" i="2"/>
  <c r="D10" i="2"/>
  <c r="D7" i="2"/>
  <c r="D18" i="2"/>
  <c r="C19" i="2"/>
  <c r="D19" i="2"/>
  <c r="C18" i="2"/>
  <c r="D20" i="2"/>
  <c r="C21" i="2"/>
  <c r="D21" i="2"/>
  <c r="C20" i="2"/>
  <c r="Q27" i="68" l="1"/>
  <c r="Q28" i="68" s="1"/>
  <c r="Q30" i="68"/>
  <c r="Q35" i="67"/>
  <c r="Q38" i="67"/>
  <c r="Q48" i="66"/>
  <c r="Q51" i="66"/>
  <c r="N44" i="65"/>
  <c r="Q22" i="49"/>
  <c r="P36" i="49"/>
  <c r="M36" i="49"/>
  <c r="O36" i="49"/>
  <c r="Q20" i="49"/>
  <c r="Q31" i="68" l="1"/>
  <c r="Q36" i="67"/>
  <c r="Q37" i="67" s="1"/>
  <c r="Q39" i="67"/>
  <c r="Q49" i="66"/>
  <c r="Q50" i="66" s="1"/>
  <c r="Q52" i="66"/>
  <c r="Q47" i="65"/>
  <c r="Q44" i="65"/>
  <c r="O37" i="49"/>
  <c r="Q37" i="49" s="1"/>
  <c r="P38" i="49"/>
  <c r="Q36" i="49"/>
  <c r="N36" i="49"/>
  <c r="Q40" i="67" l="1"/>
  <c r="Q41" i="67" s="1"/>
  <c r="Q42" i="67" s="1"/>
  <c r="Q13" i="67" s="1"/>
  <c r="Q53" i="66"/>
  <c r="Q54" i="66" s="1"/>
  <c r="Q55" i="66" s="1"/>
  <c r="Q13" i="66" s="1"/>
  <c r="Q32" i="68"/>
  <c r="Q33" i="68" s="1"/>
  <c r="Q13" i="68" s="1"/>
  <c r="Q45" i="65"/>
  <c r="Q46" i="65" s="1"/>
  <c r="Q48" i="65"/>
  <c r="O38" i="49"/>
  <c r="F20" i="2"/>
  <c r="F21" i="2"/>
  <c r="F22" i="2"/>
  <c r="H20" i="2" l="1"/>
  <c r="I20" i="2" s="1"/>
  <c r="H21" i="2"/>
  <c r="I21" i="2" s="1"/>
  <c r="H22" i="2"/>
  <c r="I22" i="2" s="1"/>
  <c r="Q49" i="65"/>
  <c r="Q50" i="65" s="1"/>
  <c r="Q51" i="65" s="1"/>
  <c r="Q13" i="65" s="1"/>
  <c r="N38" i="49"/>
  <c r="Q41" i="49" s="1"/>
  <c r="F19" i="2"/>
  <c r="J22" i="2" l="1"/>
  <c r="K22" i="2"/>
  <c r="K21" i="2"/>
  <c r="J21" i="2"/>
  <c r="J20" i="2"/>
  <c r="K20" i="2"/>
  <c r="H19" i="2"/>
  <c r="I19" i="2" s="1"/>
  <c r="Q38" i="49"/>
  <c r="K19" i="2" l="1"/>
  <c r="J19" i="2"/>
  <c r="Q42" i="49"/>
  <c r="Q39" i="49"/>
  <c r="Q40" i="49" s="1"/>
  <c r="Q43" i="49" l="1"/>
  <c r="Q44" i="49" s="1"/>
  <c r="Q45" i="49" s="1"/>
  <c r="Q13" i="49" s="1"/>
  <c r="F18" i="2"/>
  <c r="H18" i="2" l="1"/>
  <c r="F24" i="2"/>
  <c r="E13" i="2" l="1"/>
  <c r="G23" i="1" s="1"/>
  <c r="G21" i="1" s="1"/>
  <c r="G19" i="1" s="1"/>
  <c r="I18" i="2"/>
  <c r="K18" i="2" s="1"/>
  <c r="H24" i="2"/>
  <c r="G22" i="1" l="1"/>
  <c r="K24" i="2"/>
  <c r="J18" i="2"/>
  <c r="J24" i="2" s="1"/>
  <c r="I24" i="2"/>
</calcChain>
</file>

<file path=xl/sharedStrings.xml><?xml version="1.0" encoding="utf-8"?>
<sst xmlns="http://schemas.openxmlformats.org/spreadsheetml/2006/main" count="366" uniqueCount="133">
  <si>
    <t>Būves nosaukums:</t>
  </si>
  <si>
    <t>Tāme sastādīta:</t>
  </si>
  <si>
    <t>Objekta nosaukums</t>
  </si>
  <si>
    <t>Objekta izmaksas (EUR)</t>
  </si>
  <si>
    <t>Kopā:</t>
  </si>
  <si>
    <t>(darba veids vai konstruktīvā elementa nosaukums)</t>
  </si>
  <si>
    <t>Objekta adrese:</t>
  </si>
  <si>
    <t>Nr.p.k.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</si>
  <si>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</si>
  <si>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</si>
  <si>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</si>
  <si>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</si>
  <si>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</si>
  <si>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</si>
  <si>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</si>
  <si>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Mehānismi (EUR)</t>
  </si>
  <si>
    <t>Kopā (EUR)</t>
  </si>
  <si>
    <t>Pasūtītājs:</t>
  </si>
  <si>
    <t>PVN:</t>
  </si>
  <si>
    <t>Objekta nosaukums:</t>
  </si>
  <si>
    <t>APSTIPRINU:</t>
  </si>
  <si>
    <t>(datums)</t>
  </si>
  <si>
    <t>Būvniecības koptāme</t>
  </si>
  <si>
    <t>Kopsavilkuma aprēķins pa darbu vai konstruktīvo elementu veidiem</t>
  </si>
  <si>
    <t>Kods, tāmes Nr.</t>
  </si>
  <si>
    <t>Būvdarbu veids vai konstruktīvā elementa nosaukums</t>
  </si>
  <si>
    <t xml:space="preserve">Lokālā tāme Nr.: </t>
  </si>
  <si>
    <t>Kods*</t>
  </si>
  <si>
    <t>Būvdarbu nosaukums</t>
  </si>
  <si>
    <t>Būvizstrādājumi (EUR)</t>
  </si>
  <si>
    <t>Summa, EUR</t>
  </si>
  <si>
    <t>(pasūtītāja paraksts, atšifrējums)</t>
  </si>
  <si>
    <t>m</t>
  </si>
  <si>
    <t>m2</t>
  </si>
  <si>
    <t>m3</t>
  </si>
  <si>
    <t>kompl.</t>
  </si>
  <si>
    <t>gab.</t>
  </si>
  <si>
    <t>vieta</t>
  </si>
  <si>
    <t>Melioratoru iela 2 un Pulkveža Brieža iela 80, Sigulda</t>
  </si>
  <si>
    <t>Iepirkuma identifikācija:</t>
  </si>
  <si>
    <t>Siguldas novada pašvaldība, reģ.Nr. 90000048152</t>
  </si>
  <si>
    <t>Lietus ūdens kanalizācijas tīklu izbūve un labiekārtošanas darbi</t>
  </si>
  <si>
    <t>Daudzdzīvokļu dzīvojamo ēku teritorijas labiekārtošana</t>
  </si>
  <si>
    <t>Transporta izdevumi:</t>
  </si>
  <si>
    <t>Tiešās izmaksas kopā:</t>
  </si>
  <si>
    <t>Darba devēja sociālais nodoklis:</t>
  </si>
  <si>
    <t>Kopā ar PVN:</t>
  </si>
  <si>
    <t>Virsizdevumi:</t>
  </si>
  <si>
    <t>Kopā bez PVN:</t>
  </si>
  <si>
    <t>Peļņa:</t>
  </si>
  <si>
    <t>Lokālās tāmes izmaksas kopā ar PVN (21%):</t>
  </si>
  <si>
    <t>tajā skaitā izdevumi darba aizsardzībai, % no virsizdevumiem:</t>
  </si>
  <si>
    <t>Tāme sastādīta 2019.gada cenās, pamatojoties uz projektu, iepirkuma dokumentāciju un Objekta apsekošanu dabā.</t>
  </si>
  <si>
    <t xml:space="preserve">Uzņēmuma vadītājs: </t>
  </si>
  <si>
    <t xml:space="preserve">Datums: </t>
  </si>
  <si>
    <t>/ vārds, uzvārds, paraksts /</t>
  </si>
  <si>
    <t>Tāmes izmaksas ar PVN (EUR)</t>
  </si>
  <si>
    <t>Revīzija lietus kanalizācijas stāvvadam, dn110</t>
  </si>
  <si>
    <t>Lietus kanalizācijas tīkli (LK)</t>
  </si>
  <si>
    <t>vietas</t>
  </si>
  <si>
    <t>Palīgmateriāli</t>
  </si>
  <si>
    <t>Būvdarbu norobežošana, brīdinājuma zīmes</t>
  </si>
  <si>
    <t>Izpilddokumentācijas sagatavošana, ģeodēzijas uzmērījums</t>
  </si>
  <si>
    <t>Būvgružu aizvešana</t>
  </si>
  <si>
    <t>PP lietus kanalizācijas caurule, dn110</t>
  </si>
  <si>
    <t>PP lietus kanalizācijas caurule, dn160</t>
  </si>
  <si>
    <t>PP lietus kanalizācijas cauruļu veidgabali</t>
  </si>
  <si>
    <t>Pievienošanās pie ēkas lietus kanalizācijas ar esošās LK cauruļu demontāžu, caurumu urbšanu pamatos, to aizdare, pieslēgums pie esošās caurules</t>
  </si>
  <si>
    <t>Brīdinājuma lente</t>
  </si>
  <si>
    <t>Šķērsojumi ar citām inženierkomunikācijām</t>
  </si>
  <si>
    <t>Smilts</t>
  </si>
  <si>
    <t>Grunts rakšanas darbi</t>
  </si>
  <si>
    <t>Zālāja atjaunošana</t>
  </si>
  <si>
    <t>TV inspekcija</t>
  </si>
  <si>
    <t>Plastmasas kanalizācijas skataka d400 ar teleskopu, ķeta vāku slodzei 40t, d400, L=1-1,5m</t>
  </si>
  <si>
    <t>Plastmasas kanalizācijas skataka d400 ar teleskopu, ķeta vāku slodzei 40t, d400, L=1,5-2,05m</t>
  </si>
  <si>
    <t>Dzelzbetona grodu aka d1000 ar pamatni, pārsegumu, ķeta vāku 40t slodzei, regulēšanas gredzeni, hidroizolācija, d1000, L=1,8 - 2,0m</t>
  </si>
  <si>
    <t>Plastmasas gūlija d400 ar teleskopu, ķeta vāku 40t slodzei, nosēddaļa L=0,5m, d400, L=1-1,5m</t>
  </si>
  <si>
    <t>PP lietus kanalizācijas caurule, dn200</t>
  </si>
  <si>
    <t>PP lietus kanalizācijas caurule, dn315</t>
  </si>
  <si>
    <t>Esoša dz./b.grodu aka, remonts, hidroizolācija, ķeta vāks 40t slodzei</t>
  </si>
  <si>
    <t>Esošas LK caurules demontāža</t>
  </si>
  <si>
    <t>Asfaltseguma atjaunošana</t>
  </si>
  <si>
    <t>Lietus kanalizācijas izbūve (Melioratoru 2 un P.Brieža 80 kopīpašuma robežās)</t>
  </si>
  <si>
    <t>Lietus kanalizācijas izbūve (Siguldas novada pašvaldības ielu robežās)</t>
  </si>
  <si>
    <t>Labiekārtošanas darbi (bez LK) ar Siguldas novada pašvaldības 50% līdzfinansējumu</t>
  </si>
  <si>
    <t>Labiekārtošanas darbi (bez LK) ar Siguldas novada pašvaldības 70% līdzfinansējumu</t>
  </si>
  <si>
    <t>Sagatavošanas darbi</t>
  </si>
  <si>
    <t xml:space="preserve">Krūmu izciršana </t>
  </si>
  <si>
    <t xml:space="preserve">Esošā asfaltbetona noņemšana </t>
  </si>
  <si>
    <t xml:space="preserve"> Esošo betona plātņu seguma noņemšana </t>
  </si>
  <si>
    <t xml:space="preserve">Augsnes noņemšana (vidēji 18 cm biezumā) </t>
  </si>
  <si>
    <t xml:space="preserve">Augsnes kārtas atjaunošana 15 cm biezumā </t>
  </si>
  <si>
    <t>Autostāvvietu seguma ierīkošana:</t>
  </si>
  <si>
    <t>Betona bruģis 8 cm jaunai autostavvietai</t>
  </si>
  <si>
    <t>Sīkšķembas 2/8 mm</t>
  </si>
  <si>
    <t xml:space="preserve"> šķembas frakcija 0-32 mm 15 cm </t>
  </si>
  <si>
    <t xml:space="preserve">smilts pamatslānis 20 cm (filtrācijas koeficients &gt;1 m/dnn) </t>
  </si>
  <si>
    <t>Betona bruģis 8 cm uz esošas autostāvvietas</t>
  </si>
  <si>
    <t>Sīkšķembu izsijas vai smilts b-10cm</t>
  </si>
  <si>
    <t>Gājēju celiņu ierīkošana:</t>
  </si>
  <si>
    <t>Betona bruģis 6 cm jaunai ietvei</t>
  </si>
  <si>
    <t>m²</t>
  </si>
  <si>
    <t xml:space="preserve"> šķembas frakcija 0-32 mm 10 cm </t>
  </si>
  <si>
    <t>smilts pamatslānis 20 cm (filtrācijas koeficients &gt;1 m/dnn)</t>
  </si>
  <si>
    <t>Betona bruģis 6 cm uz esošas ietves</t>
  </si>
  <si>
    <t>Apmales ierīkošana:</t>
  </si>
  <si>
    <t xml:space="preserve">betona bruģis 6 cm </t>
  </si>
  <si>
    <t>skalotas grants slānis</t>
  </si>
  <si>
    <t xml:space="preserve"> dolomīta šķembas 18 cm </t>
  </si>
  <si>
    <t>Ceļa un ietvju apmales:</t>
  </si>
  <si>
    <t xml:space="preserve"> Brauktuvju seguma ierīkošana:</t>
  </si>
  <si>
    <t>Jaunai brautuve betona bruģis 8cm</t>
  </si>
  <si>
    <t xml:space="preserve"> šķembas frakcija 0-32 mm </t>
  </si>
  <si>
    <t xml:space="preserve">Uz esošas brauktuves betona bruģis 8 cm </t>
  </si>
  <si>
    <t xml:space="preserve">1000x300x150 mm </t>
  </si>
  <si>
    <t xml:space="preserve">zemās 1000x220x150 mm </t>
  </si>
  <si>
    <t xml:space="preserve">betons C12/15 </t>
  </si>
  <si>
    <t xml:space="preserve"> smilts pabērums (filtrācijas koeficients &gt;1 m/dnn) </t>
  </si>
  <si>
    <t xml:space="preserve">ietvju apmale 1000x200x80 mm </t>
  </si>
  <si>
    <t>Labiekārtošanas darbi (bez LK) ar Siguldas novada pašvaldības 100% līdzfinansējumu</t>
  </si>
  <si>
    <t>Ielu asfaltbetona seguma atjaunošana autostāvvietu un lietus kanalizācijas ierīkošanas zonās</t>
  </si>
  <si>
    <t>asfaltbetons AC-11 biezums 6 cm (250m2)</t>
  </si>
  <si>
    <t xml:space="preserve"> dolomīta šķembas, frakcija 0-32 mm </t>
  </si>
  <si>
    <t xml:space="preserve"> smilts slānis 20 cm (filtrācijas koeficients &gt;1 m/dnn) </t>
  </si>
  <si>
    <t>Par kopejo summu ar PVN 21%, EUR</t>
  </si>
  <si>
    <t>Siguldas novada pašvaldības līdzfinansējums, %</t>
  </si>
  <si>
    <t>Siguldas novada pašvaldības līdzfinansējums,EUR</t>
  </si>
  <si>
    <t>Dzīvokļu īpašnieku līdzfinansējums, EUR</t>
  </si>
  <si>
    <t>Kopā</t>
  </si>
  <si>
    <t>P.Brieža 80 (66/99 daļas)</t>
  </si>
  <si>
    <t>Melioratoru 2 (33/99 daļas)</t>
  </si>
  <si>
    <t>Kopsavilkums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</si>
</sst>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.0000"/>
    <numFmt numFmtId="165" formatCode="_-* #,##0.00_-;\-* #,##0.00_-;_-* \-??_-;_-@_-"/>
  </numFmts>
  <fonts count="24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indexed="20"/>
      <name val="Calibri"/>
      <family val="2"/>
      <charset val="186"/>
    </font>
    <font>
      <sz val="10"/>
      <name val="Arial"/>
      <family val="2"/>
      <charset val="204"/>
    </font>
    <font>
      <sz val="8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b/>
      <sz val="14"/>
      <name val="Arial"/>
      <family val="2"/>
      <charset val="186"/>
    </font>
    <font>
      <sz val="12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2"/>
      <name val="Arial"/>
      <family val="2"/>
      <charset val="186"/>
    </font>
    <font>
      <b/>
      <i/>
      <sz val="10"/>
      <name val="Arial"/>
      <family val="2"/>
      <charset val="186"/>
    </font>
    <font>
      <sz val="6"/>
      <color theme="0" tint="-0.34998626667073579"/>
      <name val="Arial"/>
      <family val="2"/>
      <charset val="186"/>
    </font>
    <font>
      <i/>
      <sz val="10"/>
      <name val="Arial"/>
      <family val="2"/>
      <charset val="186"/>
    </font>
    <font>
      <i/>
      <sz val="8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2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</cellStyleXfs>
  <cellXfs count="276">
    <xf numFmtId="0" fontId="0" fillId="0" borderId="0" xfId="0"/>
    <xf numFmtId="0" fontId="3" fillId="0" borderId="0" xfId="0" applyFont="1" applyFill="1" applyAlignment="1"/>
    <xf numFmtId="2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12" fillId="0" borderId="0" xfId="0" applyFont="1" applyFill="1" applyAlignment="1"/>
    <xf numFmtId="0" fontId="2" fillId="0" borderId="0" xfId="0" applyFont="1" applyFill="1" applyAlignment="1">
      <alignment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/>
    <xf numFmtId="0" fontId="12" fillId="0" borderId="0" xfId="0" applyFont="1" applyFill="1" applyBorder="1" applyAlignment="1">
      <alignment horizontal="center" vertical="justify"/>
    </xf>
    <xf numFmtId="0" fontId="12" fillId="0" borderId="0" xfId="0" applyFont="1" applyFill="1" applyBorder="1" applyAlignment="1"/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vertical="justify"/>
    </xf>
    <xf numFmtId="0" fontId="2" fillId="0" borderId="4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Alignment="1"/>
    <xf numFmtId="164" fontId="2" fillId="0" borderId="0" xfId="0" applyNumberFormat="1" applyFont="1" applyFill="1" applyAlignment="1"/>
    <xf numFmtId="2" fontId="2" fillId="0" borderId="0" xfId="0" applyNumberFormat="1" applyFont="1" applyFill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 vertical="justify"/>
    </xf>
    <xf numFmtId="0" fontId="2" fillId="4" borderId="29" xfId="0" applyFont="1" applyFill="1" applyBorder="1" applyAlignment="1">
      <alignment horizontal="center" vertical="center" wrapText="1"/>
    </xf>
    <xf numFmtId="2" fontId="2" fillId="4" borderId="29" xfId="0" applyNumberFormat="1" applyFont="1" applyFill="1" applyBorder="1" applyAlignment="1">
      <alignment horizontal="center" vertical="center" wrapText="1"/>
    </xf>
    <xf numFmtId="2" fontId="2" fillId="4" borderId="30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43" fontId="12" fillId="0" borderId="0" xfId="0" applyNumberFormat="1" applyFont="1" applyFill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19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textRotation="90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2" fontId="2" fillId="0" borderId="9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right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5" fillId="0" borderId="0" xfId="0" applyFont="1" applyFill="1" applyAlignment="1"/>
    <xf numFmtId="0" fontId="6" fillId="0" borderId="0" xfId="0" applyFont="1" applyFill="1" applyAlignment="1">
      <alignment horizontal="left" vertical="center"/>
    </xf>
    <xf numFmtId="0" fontId="2" fillId="0" borderId="46" xfId="0" applyFont="1" applyFill="1" applyBorder="1" applyAlignment="1">
      <alignment horizontal="center" vertical="center" wrapText="1"/>
    </xf>
    <xf numFmtId="165" fontId="2" fillId="0" borderId="48" xfId="0" applyNumberFormat="1" applyFont="1" applyFill="1" applyBorder="1" applyAlignment="1">
      <alignment horizontal="center" vertical="center" wrapText="1"/>
    </xf>
    <xf numFmtId="165" fontId="2" fillId="0" borderId="49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50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2" fontId="2" fillId="0" borderId="51" xfId="0" applyNumberFormat="1" applyFont="1" applyFill="1" applyBorder="1" applyAlignment="1">
      <alignment horizontal="center" vertical="center" wrapText="1"/>
    </xf>
    <xf numFmtId="2" fontId="2" fillId="0" borderId="5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protection locked="0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/>
    <xf numFmtId="0" fontId="2" fillId="0" borderId="0" xfId="0" applyFont="1" applyFill="1" applyAlignment="1" applyProtection="1">
      <alignment vertical="top"/>
    </xf>
    <xf numFmtId="0" fontId="2" fillId="0" borderId="0" xfId="0" applyFont="1" applyAlignment="1" applyProtection="1"/>
    <xf numFmtId="0" fontId="2" fillId="0" borderId="0" xfId="0" applyFont="1" applyFill="1" applyAlignment="1" applyProtection="1">
      <alignment horizontal="right"/>
    </xf>
    <xf numFmtId="0" fontId="3" fillId="0" borderId="40" xfId="0" applyFont="1" applyFill="1" applyBorder="1" applyAlignment="1" applyProtection="1">
      <alignment horizontal="center"/>
    </xf>
    <xf numFmtId="2" fontId="2" fillId="0" borderId="40" xfId="0" applyNumberFormat="1" applyFont="1" applyFill="1" applyBorder="1" applyAlignment="1" applyProtection="1">
      <alignment horizontal="center"/>
    </xf>
    <xf numFmtId="2" fontId="3" fillId="0" borderId="4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/>
    </xf>
    <xf numFmtId="0" fontId="11" fillId="0" borderId="1" xfId="0" applyFont="1" applyFill="1" applyBorder="1" applyAlignment="1" applyProtection="1"/>
    <xf numFmtId="0" fontId="15" fillId="0" borderId="0" xfId="0" applyFont="1" applyAlignment="1" applyProtection="1">
      <alignment horizontal="right" wrapText="1"/>
    </xf>
    <xf numFmtId="0" fontId="1" fillId="0" borderId="1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165" fontId="2" fillId="3" borderId="4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4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2" fontId="3" fillId="4" borderId="46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 applyProtection="1">
      <alignment horizontal="left" vertical="center" wrapText="1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4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vertical="center" wrapText="1"/>
    </xf>
    <xf numFmtId="0" fontId="18" fillId="0" borderId="0" xfId="4" applyFont="1" applyFill="1" applyBorder="1" applyAlignment="1">
      <alignment horizontal="right" wrapText="1"/>
    </xf>
    <xf numFmtId="2" fontId="3" fillId="0" borderId="0" xfId="4" applyNumberFormat="1" applyFont="1" applyFill="1" applyBorder="1" applyAlignment="1">
      <alignment horizontal="center" vertical="center" wrapText="1"/>
    </xf>
    <xf numFmtId="165" fontId="2" fillId="5" borderId="49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40" xfId="0" applyNumberFormat="1" applyFont="1" applyFill="1" applyBorder="1" applyAlignment="1">
      <alignment horizontal="center" vertical="center" wrapText="1"/>
    </xf>
    <xf numFmtId="165" fontId="2" fillId="4" borderId="37" xfId="0" applyNumberFormat="1" applyFont="1" applyFill="1" applyBorder="1" applyAlignment="1">
      <alignment horizontal="center" vertical="center" wrapText="1"/>
    </xf>
    <xf numFmtId="165" fontId="2" fillId="4" borderId="38" xfId="0" applyNumberFormat="1" applyFont="1" applyFill="1" applyBorder="1" applyAlignment="1">
      <alignment horizontal="center" vertical="center" wrapText="1"/>
    </xf>
    <xf numFmtId="165" fontId="3" fillId="0" borderId="54" xfId="0" applyNumberFormat="1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 applyProtection="1">
      <alignment horizontal="center"/>
      <protection locked="0"/>
    </xf>
    <xf numFmtId="2" fontId="21" fillId="0" borderId="0" xfId="4" applyNumberFormat="1" applyFont="1" applyFill="1" applyBorder="1" applyAlignment="1">
      <alignment horizontal="center" vertical="center" wrapText="1"/>
    </xf>
    <xf numFmtId="10" fontId="2" fillId="0" borderId="0" xfId="4" applyNumberFormat="1" applyFont="1" applyFill="1" applyBorder="1" applyAlignment="1">
      <alignment vertical="center" wrapText="1"/>
    </xf>
    <xf numFmtId="2" fontId="2" fillId="0" borderId="0" xfId="4" applyNumberFormat="1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right" vertical="center" wrapText="1"/>
    </xf>
    <xf numFmtId="0" fontId="3" fillId="0" borderId="0" xfId="4" applyFont="1" applyFill="1" applyBorder="1" applyAlignment="1">
      <alignment vertical="center" wrapText="1"/>
    </xf>
    <xf numFmtId="0" fontId="2" fillId="0" borderId="0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horizontal="right" vertical="center"/>
    </xf>
    <xf numFmtId="0" fontId="2" fillId="0" borderId="0" xfId="4" applyFont="1" applyFill="1" applyBorder="1" applyAlignment="1">
      <alignment horizontal="right" vertical="center"/>
    </xf>
    <xf numFmtId="0" fontId="20" fillId="0" borderId="0" xfId="4" applyFont="1" applyFill="1" applyBorder="1" applyAlignment="1">
      <alignment horizontal="right" vertical="center"/>
    </xf>
    <xf numFmtId="10" fontId="3" fillId="0" borderId="0" xfId="4" applyNumberFormat="1" applyFont="1" applyFill="1" applyBorder="1" applyAlignment="1">
      <alignment horizontal="right" vertical="center"/>
    </xf>
    <xf numFmtId="10" fontId="2" fillId="3" borderId="55" xfId="4" applyNumberFormat="1" applyFont="1" applyFill="1" applyBorder="1" applyAlignment="1">
      <alignment vertical="center" wrapText="1"/>
    </xf>
    <xf numFmtId="10" fontId="20" fillId="3" borderId="55" xfId="4" applyNumberFormat="1" applyFont="1" applyFill="1" applyBorder="1" applyAlignment="1">
      <alignment vertical="center" wrapText="1"/>
    </xf>
    <xf numFmtId="10" fontId="2" fillId="4" borderId="55" xfId="4" applyNumberFormat="1" applyFont="1" applyFill="1" applyBorder="1" applyAlignment="1">
      <alignment vertical="center" wrapText="1"/>
    </xf>
    <xf numFmtId="165" fontId="3" fillId="0" borderId="57" xfId="0" applyNumberFormat="1" applyFont="1" applyFill="1" applyBorder="1" applyAlignment="1">
      <alignment horizontal="center" vertical="center" wrapText="1"/>
    </xf>
    <xf numFmtId="2" fontId="3" fillId="0" borderId="59" xfId="0" applyNumberFormat="1" applyFont="1" applyFill="1" applyBorder="1" applyAlignment="1">
      <alignment horizontal="center" vertical="center" wrapText="1"/>
    </xf>
    <xf numFmtId="10" fontId="2" fillId="3" borderId="29" xfId="4" applyNumberFormat="1" applyFont="1" applyFill="1" applyBorder="1" applyAlignment="1">
      <alignment vertical="center" wrapText="1"/>
    </xf>
    <xf numFmtId="14" fontId="3" fillId="3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6" fillId="0" borderId="0" xfId="0" applyFont="1" applyFill="1" applyAlignment="1">
      <alignment vertical="center"/>
    </xf>
    <xf numFmtId="14" fontId="23" fillId="0" borderId="0" xfId="0" applyNumberFormat="1" applyFont="1" applyFill="1" applyAlignment="1">
      <alignment horizontal="right" vertical="center"/>
    </xf>
    <xf numFmtId="2" fontId="3" fillId="4" borderId="58" xfId="0" applyNumberFormat="1" applyFont="1" applyFill="1" applyBorder="1" applyAlignment="1">
      <alignment vertical="center" wrapText="1"/>
    </xf>
    <xf numFmtId="2" fontId="3" fillId="4" borderId="39" xfId="0" applyNumberFormat="1" applyFont="1" applyFill="1" applyBorder="1" applyAlignment="1">
      <alignment vertical="center" wrapText="1"/>
    </xf>
    <xf numFmtId="2" fontId="3" fillId="0" borderId="53" xfId="0" applyNumberFormat="1" applyFont="1" applyFill="1" applyBorder="1" applyAlignment="1">
      <alignment vertical="center" wrapText="1"/>
    </xf>
    <xf numFmtId="2" fontId="3" fillId="4" borderId="25" xfId="4" applyNumberFormat="1" applyFont="1" applyFill="1" applyBorder="1" applyAlignment="1">
      <alignment vertical="center" wrapText="1"/>
    </xf>
    <xf numFmtId="2" fontId="2" fillId="4" borderId="60" xfId="4" applyNumberFormat="1" applyFont="1" applyFill="1" applyBorder="1" applyAlignment="1">
      <alignment vertical="center" wrapText="1"/>
    </xf>
    <xf numFmtId="2" fontId="2" fillId="4" borderId="29" xfId="4" applyNumberFormat="1" applyFont="1" applyFill="1" applyBorder="1" applyAlignment="1">
      <alignment vertical="center" wrapText="1"/>
    </xf>
    <xf numFmtId="2" fontId="20" fillId="4" borderId="55" xfId="4" applyNumberFormat="1" applyFont="1" applyFill="1" applyBorder="1" applyAlignment="1">
      <alignment vertical="center" wrapText="1"/>
    </xf>
    <xf numFmtId="2" fontId="2" fillId="4" borderId="55" xfId="4" applyNumberFormat="1" applyFont="1" applyFill="1" applyBorder="1" applyAlignment="1">
      <alignment vertical="center" wrapText="1"/>
    </xf>
    <xf numFmtId="2" fontId="2" fillId="4" borderId="56" xfId="4" applyNumberFormat="1" applyFont="1" applyFill="1" applyBorder="1" applyAlignment="1">
      <alignment vertical="center" wrapText="1"/>
    </xf>
    <xf numFmtId="2" fontId="3" fillId="4" borderId="31" xfId="4" applyNumberFormat="1" applyFont="1" applyFill="1" applyBorder="1" applyAlignment="1">
      <alignment vertical="center" wrapText="1"/>
    </xf>
    <xf numFmtId="2" fontId="3" fillId="4" borderId="23" xfId="4" applyNumberFormat="1" applyFont="1" applyFill="1" applyBorder="1" applyAlignment="1">
      <alignment vertical="center" wrapText="1"/>
    </xf>
    <xf numFmtId="2" fontId="3" fillId="4" borderId="24" xfId="4" applyNumberFormat="1" applyFont="1" applyFill="1" applyBorder="1" applyAlignment="1">
      <alignment vertical="center" wrapText="1"/>
    </xf>
    <xf numFmtId="2" fontId="2" fillId="0" borderId="60" xfId="4" applyNumberFormat="1" applyFont="1" applyFill="1" applyBorder="1" applyAlignment="1">
      <alignment vertical="center" wrapText="1"/>
    </xf>
    <xf numFmtId="0" fontId="15" fillId="0" borderId="55" xfId="0" applyFont="1" applyFill="1" applyBorder="1" applyAlignment="1">
      <alignment horizontal="center" vertical="center"/>
    </xf>
    <xf numFmtId="0" fontId="2" fillId="0" borderId="55" xfId="0" applyFont="1" applyFill="1" applyBorder="1" applyAlignment="1" applyProtection="1">
      <alignment horizontal="left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2" fontId="2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4" xfId="0" applyFont="1" applyFill="1" applyBorder="1" applyAlignment="1" applyProtection="1">
      <alignment horizontal="center" vertical="center"/>
      <protection locked="0"/>
    </xf>
    <xf numFmtId="0" fontId="15" fillId="0" borderId="65" xfId="0" applyFont="1" applyFill="1" applyBorder="1" applyAlignment="1">
      <alignment horizontal="center" vertical="center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center" vertical="center" wrapText="1"/>
      <protection locked="0"/>
    </xf>
    <xf numFmtId="2" fontId="2" fillId="0" borderId="66" xfId="0" applyNumberFormat="1" applyFont="1" applyFill="1" applyBorder="1" applyAlignment="1" applyProtection="1">
      <alignment horizontal="center" vertical="center" wrapText="1"/>
      <protection locked="0"/>
    </xf>
    <xf numFmtId="10" fontId="2" fillId="4" borderId="55" xfId="4" applyNumberFormat="1" applyFont="1" applyFill="1" applyBorder="1" applyAlignment="1">
      <alignment vertical="center"/>
    </xf>
    <xf numFmtId="0" fontId="2" fillId="0" borderId="0" xfId="4" applyFont="1" applyFill="1" applyBorder="1" applyAlignment="1">
      <alignment horizontal="right" vertical="center" indent="1"/>
    </xf>
    <xf numFmtId="0" fontId="20" fillId="0" borderId="0" xfId="4" applyFont="1" applyFill="1" applyBorder="1" applyAlignment="1">
      <alignment horizontal="right" vertical="center" indent="1"/>
    </xf>
    <xf numFmtId="10" fontId="3" fillId="0" borderId="0" xfId="4" applyNumberFormat="1" applyFont="1" applyFill="1" applyBorder="1" applyAlignment="1">
      <alignment horizontal="right" vertical="center" indent="1"/>
    </xf>
    <xf numFmtId="0" fontId="2" fillId="0" borderId="0" xfId="4" applyFont="1" applyFill="1" applyBorder="1" applyAlignment="1">
      <alignment horizontal="right" vertical="center" wrapText="1" indent="1"/>
    </xf>
    <xf numFmtId="0" fontId="3" fillId="0" borderId="0" xfId="4" applyFont="1" applyFill="1" applyBorder="1" applyAlignment="1">
      <alignment horizontal="right" vertical="center" indent="1"/>
    </xf>
    <xf numFmtId="0" fontId="3" fillId="0" borderId="0" xfId="4" applyFont="1" applyFill="1" applyBorder="1" applyAlignment="1">
      <alignment horizontal="right" vertical="center" wrapText="1" indent="1"/>
    </xf>
    <xf numFmtId="0" fontId="3" fillId="0" borderId="3" xfId="0" applyFont="1" applyFill="1" applyBorder="1" applyAlignment="1">
      <alignment horizontal="left" vertical="center" wrapText="1"/>
    </xf>
    <xf numFmtId="2" fontId="2" fillId="0" borderId="66" xfId="0" applyNumberFormat="1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65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vertical="center" wrapText="1"/>
    </xf>
    <xf numFmtId="0" fontId="2" fillId="0" borderId="40" xfId="0" applyFont="1" applyFill="1" applyBorder="1" applyAlignment="1" applyProtection="1">
      <alignment vertical="center" wrapText="1"/>
      <protection locked="0"/>
    </xf>
    <xf numFmtId="0" fontId="2" fillId="0" borderId="65" xfId="0" applyFont="1" applyFill="1" applyBorder="1" applyAlignment="1" applyProtection="1">
      <alignment vertical="center" wrapText="1"/>
      <protection locked="0"/>
    </xf>
    <xf numFmtId="0" fontId="3" fillId="0" borderId="65" xfId="0" applyFont="1" applyFill="1" applyBorder="1" applyAlignment="1" applyProtection="1">
      <alignment vertical="center" wrapText="1"/>
      <protection locked="0"/>
    </xf>
    <xf numFmtId="0" fontId="3" fillId="0" borderId="40" xfId="0" applyFont="1" applyFill="1" applyBorder="1" applyAlignment="1" applyProtection="1">
      <alignment vertical="center" wrapText="1"/>
      <protection locked="0"/>
    </xf>
    <xf numFmtId="2" fontId="2" fillId="0" borderId="56" xfId="0" applyNumberFormat="1" applyFont="1" applyFill="1" applyBorder="1" applyAlignment="1">
      <alignment horizontal="center" vertical="center" wrapText="1"/>
    </xf>
    <xf numFmtId="9" fontId="2" fillId="4" borderId="2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9" fontId="2" fillId="4" borderId="40" xfId="0" applyNumberFormat="1" applyFont="1" applyFill="1" applyBorder="1" applyAlignment="1" applyProtection="1">
      <alignment horizontal="right"/>
    </xf>
    <xf numFmtId="0" fontId="3" fillId="0" borderId="8" xfId="0" applyFont="1" applyFill="1" applyBorder="1" applyAlignment="1">
      <alignment horizontal="center" vertical="center" wrapText="1"/>
    </xf>
    <xf numFmtId="2" fontId="2" fillId="7" borderId="29" xfId="0" applyNumberFormat="1" applyFont="1" applyFill="1" applyBorder="1" applyAlignment="1">
      <alignment horizontal="center" vertical="center" wrapText="1"/>
    </xf>
    <xf numFmtId="2" fontId="2" fillId="8" borderId="29" xfId="0" applyNumberFormat="1" applyFont="1" applyFill="1" applyBorder="1" applyAlignment="1">
      <alignment horizontal="center" vertical="center" wrapText="1"/>
    </xf>
    <xf numFmtId="4" fontId="3" fillId="8" borderId="31" xfId="0" applyNumberFormat="1" applyFont="1" applyFill="1" applyBorder="1" applyAlignment="1" applyProtection="1">
      <alignment horizontal="center"/>
    </xf>
    <xf numFmtId="4" fontId="3" fillId="7" borderId="31" xfId="0" applyNumberFormat="1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left"/>
    </xf>
    <xf numFmtId="0" fontId="2" fillId="0" borderId="40" xfId="0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top"/>
    </xf>
    <xf numFmtId="0" fontId="2" fillId="6" borderId="0" xfId="0" applyFont="1" applyFill="1" applyAlignment="1" applyProtection="1">
      <alignment horizontal="left" vertical="top"/>
      <protection locked="0"/>
    </xf>
    <xf numFmtId="0" fontId="3" fillId="0" borderId="36" xfId="1" applyFont="1" applyFill="1" applyBorder="1" applyAlignment="1" applyProtection="1">
      <alignment horizontal="left" wrapText="1"/>
    </xf>
    <xf numFmtId="0" fontId="3" fillId="0" borderId="11" xfId="1" applyFont="1" applyFill="1" applyBorder="1" applyAlignment="1" applyProtection="1">
      <alignment horizontal="left" wrapText="1"/>
    </xf>
    <xf numFmtId="0" fontId="3" fillId="0" borderId="41" xfId="1" applyFont="1" applyFill="1" applyBorder="1" applyAlignment="1" applyProtection="1">
      <alignment horizontal="left" wrapText="1"/>
    </xf>
    <xf numFmtId="0" fontId="3" fillId="0" borderId="11" xfId="1" applyFont="1" applyFill="1" applyBorder="1" applyAlignment="1" applyProtection="1">
      <alignment horizontal="center" wrapText="1"/>
    </xf>
    <xf numFmtId="0" fontId="3" fillId="0" borderId="41" xfId="1" applyFont="1" applyFill="1" applyBorder="1" applyAlignment="1" applyProtection="1">
      <alignment horizontal="center" wrapText="1"/>
    </xf>
    <xf numFmtId="0" fontId="3" fillId="0" borderId="36" xfId="0" applyFont="1" applyFill="1" applyBorder="1" applyAlignment="1" applyProtection="1">
      <alignment horizontal="right"/>
    </xf>
    <xf numFmtId="0" fontId="3" fillId="0" borderId="11" xfId="0" applyFont="1" applyFill="1" applyBorder="1" applyAlignment="1" applyProtection="1">
      <alignment horizontal="right"/>
    </xf>
    <xf numFmtId="0" fontId="3" fillId="0" borderId="41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/>
    </xf>
    <xf numFmtId="0" fontId="3" fillId="0" borderId="40" xfId="0" applyFont="1" applyFill="1" applyBorder="1" applyAlignment="1" applyProtection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left" vertical="top" wrapText="1"/>
    </xf>
    <xf numFmtId="0" fontId="2" fillId="4" borderId="3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3" fillId="0" borderId="43" xfId="0" applyFont="1" applyFill="1" applyBorder="1" applyAlignment="1">
      <alignment horizontal="right"/>
    </xf>
    <xf numFmtId="0" fontId="3" fillId="0" borderId="33" xfId="0" applyFont="1" applyFill="1" applyBorder="1" applyAlignment="1">
      <alignment horizontal="right"/>
    </xf>
    <xf numFmtId="0" fontId="3" fillId="0" borderId="45" xfId="0" applyFont="1" applyFill="1" applyBorder="1" applyAlignment="1">
      <alignment horizontal="right"/>
    </xf>
    <xf numFmtId="0" fontId="2" fillId="0" borderId="36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justify"/>
    </xf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justify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1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left" vertical="center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right" vertical="center" wrapText="1" indent="1"/>
    </xf>
    <xf numFmtId="0" fontId="3" fillId="0" borderId="0" xfId="0" applyFont="1" applyFill="1" applyAlignment="1">
      <alignment horizontal="left" vertical="center"/>
    </xf>
    <xf numFmtId="0" fontId="17" fillId="0" borderId="1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>
      <alignment horizontal="center" vertical="top"/>
    </xf>
    <xf numFmtId="0" fontId="3" fillId="0" borderId="0" xfId="4" applyFont="1" applyFill="1" applyBorder="1" applyAlignment="1">
      <alignment horizontal="right" vertical="center" wrapText="1"/>
    </xf>
    <xf numFmtId="0" fontId="2" fillId="0" borderId="0" xfId="4" applyFont="1" applyFill="1" applyBorder="1" applyAlignment="1">
      <alignment horizontal="right" vertical="center" wrapText="1"/>
    </xf>
  </cellXfs>
  <cellStyles count="8">
    <cellStyle name="Excel_BuiltIn_Bad 1" xfId="2" xr:uid="{00000000-0005-0000-0000-000000000000}"/>
    <cellStyle name="Followed Hyperlink" xfId="6" builtinId="9" hidden="1"/>
    <cellStyle name="Hyperlink" xfId="5" builtinId="8" hidden="1"/>
    <cellStyle name="Normal" xfId="0" builtinId="0"/>
    <cellStyle name="Normal 2" xfId="7" xr:uid="{00000000-0005-0000-0000-000004000000}"/>
    <cellStyle name="Обычный 2" xfId="3" xr:uid="{00000000-0005-0000-0000-000005000000}"/>
    <cellStyle name="Обычный_33. OZOLNIEKU NOVADA DOME_OZO SKOLA_TELPU, GAITENU, KAPNU TELPU REMONTS_TAME_VADIMS_2011_02_25_melnraksts" xfId="1" xr:uid="{00000000-0005-0000-0000-000006000000}"/>
    <cellStyle name="Обычный_saulkrasti_tame" xfId="4" xr:uid="{00000000-0005-0000-0000-000007000000}"/>
  </cellStyles>
  <dxfs count="0"/>
  <tableStyles count="2" defaultTableStyle="TableStyleMedium2" defaultPivotStyle="PivotStyleLight16">
    <tableStyle name="Table Style 1" pivot="0" count="0" xr9:uid="{00000000-0011-0000-FFFF-FFFF00000000}"/>
    <tableStyle name="Table Style 2" pivot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4"/>
  <sheetViews>
    <sheetView tabSelected="1" zoomScale="110" zoomScaleNormal="110" zoomScaleSheetLayoutView="130" zoomScalePageLayoutView="110" workbookViewId="0">
      <selection activeCell="B1" sqref="B1:G30"/>
    </sheetView>
  </sheetViews>
  <sheetFormatPr defaultColWidth="8.85546875" defaultRowHeight="12.75" x14ac:dyDescent="0.2"/>
  <cols>
    <col min="1" max="1" width="2.140625" style="92" customWidth="1"/>
    <col min="2" max="2" width="6.28515625" style="92" customWidth="1"/>
    <col min="3" max="3" width="16.28515625" style="92" customWidth="1"/>
    <col min="4" max="4" width="24.7109375" style="92" customWidth="1"/>
    <col min="5" max="5" width="11" style="92" customWidth="1"/>
    <col min="6" max="6" width="8.7109375" style="92" customWidth="1"/>
    <col min="7" max="7" width="23.28515625" style="92" customWidth="1"/>
    <col min="8" max="257" width="8.85546875" style="92"/>
    <col min="258" max="258" width="1.28515625" style="92" customWidth="1"/>
    <col min="259" max="259" width="2.140625" style="92" customWidth="1"/>
    <col min="260" max="260" width="16.85546875" style="92" customWidth="1"/>
    <col min="261" max="261" width="43.28515625" style="92" customWidth="1"/>
    <col min="262" max="262" width="22.28515625" style="92" customWidth="1"/>
    <col min="263" max="263" width="8.85546875" style="92"/>
    <col min="264" max="264" width="13.85546875" style="92" bestFit="1" customWidth="1"/>
    <col min="265" max="513" width="8.85546875" style="92"/>
    <col min="514" max="514" width="1.28515625" style="92" customWidth="1"/>
    <col min="515" max="515" width="2.140625" style="92" customWidth="1"/>
    <col min="516" max="516" width="16.85546875" style="92" customWidth="1"/>
    <col min="517" max="517" width="43.28515625" style="92" customWidth="1"/>
    <col min="518" max="518" width="22.28515625" style="92" customWidth="1"/>
    <col min="519" max="519" width="8.85546875" style="92"/>
    <col min="520" max="520" width="13.85546875" style="92" bestFit="1" customWidth="1"/>
    <col min="521" max="769" width="8.85546875" style="92"/>
    <col min="770" max="770" width="1.28515625" style="92" customWidth="1"/>
    <col min="771" max="771" width="2.140625" style="92" customWidth="1"/>
    <col min="772" max="772" width="16.85546875" style="92" customWidth="1"/>
    <col min="773" max="773" width="43.28515625" style="92" customWidth="1"/>
    <col min="774" max="774" width="22.28515625" style="92" customWidth="1"/>
    <col min="775" max="775" width="8.85546875" style="92"/>
    <col min="776" max="776" width="13.85546875" style="92" bestFit="1" customWidth="1"/>
    <col min="777" max="1025" width="8.85546875" style="92"/>
    <col min="1026" max="1026" width="1.28515625" style="92" customWidth="1"/>
    <col min="1027" max="1027" width="2.140625" style="92" customWidth="1"/>
    <col min="1028" max="1028" width="16.85546875" style="92" customWidth="1"/>
    <col min="1029" max="1029" width="43.28515625" style="92" customWidth="1"/>
    <col min="1030" max="1030" width="22.28515625" style="92" customWidth="1"/>
    <col min="1031" max="1031" width="8.85546875" style="92"/>
    <col min="1032" max="1032" width="13.85546875" style="92" bestFit="1" customWidth="1"/>
    <col min="1033" max="1281" width="8.85546875" style="92"/>
    <col min="1282" max="1282" width="1.28515625" style="92" customWidth="1"/>
    <col min="1283" max="1283" width="2.140625" style="92" customWidth="1"/>
    <col min="1284" max="1284" width="16.85546875" style="92" customWidth="1"/>
    <col min="1285" max="1285" width="43.28515625" style="92" customWidth="1"/>
    <col min="1286" max="1286" width="22.28515625" style="92" customWidth="1"/>
    <col min="1287" max="1287" width="8.85546875" style="92"/>
    <col min="1288" max="1288" width="13.85546875" style="92" bestFit="1" customWidth="1"/>
    <col min="1289" max="1537" width="8.85546875" style="92"/>
    <col min="1538" max="1538" width="1.28515625" style="92" customWidth="1"/>
    <col min="1539" max="1539" width="2.140625" style="92" customWidth="1"/>
    <col min="1540" max="1540" width="16.85546875" style="92" customWidth="1"/>
    <col min="1541" max="1541" width="43.28515625" style="92" customWidth="1"/>
    <col min="1542" max="1542" width="22.28515625" style="92" customWidth="1"/>
    <col min="1543" max="1543" width="8.85546875" style="92"/>
    <col min="1544" max="1544" width="13.85546875" style="92" bestFit="1" customWidth="1"/>
    <col min="1545" max="1793" width="8.85546875" style="92"/>
    <col min="1794" max="1794" width="1.28515625" style="92" customWidth="1"/>
    <col min="1795" max="1795" width="2.140625" style="92" customWidth="1"/>
    <col min="1796" max="1796" width="16.85546875" style="92" customWidth="1"/>
    <col min="1797" max="1797" width="43.28515625" style="92" customWidth="1"/>
    <col min="1798" max="1798" width="22.28515625" style="92" customWidth="1"/>
    <col min="1799" max="1799" width="8.85546875" style="92"/>
    <col min="1800" max="1800" width="13.85546875" style="92" bestFit="1" customWidth="1"/>
    <col min="1801" max="2049" width="8.85546875" style="92"/>
    <col min="2050" max="2050" width="1.28515625" style="92" customWidth="1"/>
    <col min="2051" max="2051" width="2.140625" style="92" customWidth="1"/>
    <col min="2052" max="2052" width="16.85546875" style="92" customWidth="1"/>
    <col min="2053" max="2053" width="43.28515625" style="92" customWidth="1"/>
    <col min="2054" max="2054" width="22.28515625" style="92" customWidth="1"/>
    <col min="2055" max="2055" width="8.85546875" style="92"/>
    <col min="2056" max="2056" width="13.85546875" style="92" bestFit="1" customWidth="1"/>
    <col min="2057" max="2305" width="8.85546875" style="92"/>
    <col min="2306" max="2306" width="1.28515625" style="92" customWidth="1"/>
    <col min="2307" max="2307" width="2.140625" style="92" customWidth="1"/>
    <col min="2308" max="2308" width="16.85546875" style="92" customWidth="1"/>
    <col min="2309" max="2309" width="43.28515625" style="92" customWidth="1"/>
    <col min="2310" max="2310" width="22.28515625" style="92" customWidth="1"/>
    <col min="2311" max="2311" width="8.85546875" style="92"/>
    <col min="2312" max="2312" width="13.85546875" style="92" bestFit="1" customWidth="1"/>
    <col min="2313" max="2561" width="8.85546875" style="92"/>
    <col min="2562" max="2562" width="1.28515625" style="92" customWidth="1"/>
    <col min="2563" max="2563" width="2.140625" style="92" customWidth="1"/>
    <col min="2564" max="2564" width="16.85546875" style="92" customWidth="1"/>
    <col min="2565" max="2565" width="43.28515625" style="92" customWidth="1"/>
    <col min="2566" max="2566" width="22.28515625" style="92" customWidth="1"/>
    <col min="2567" max="2567" width="8.85546875" style="92"/>
    <col min="2568" max="2568" width="13.85546875" style="92" bestFit="1" customWidth="1"/>
    <col min="2569" max="2817" width="8.85546875" style="92"/>
    <col min="2818" max="2818" width="1.28515625" style="92" customWidth="1"/>
    <col min="2819" max="2819" width="2.140625" style="92" customWidth="1"/>
    <col min="2820" max="2820" width="16.85546875" style="92" customWidth="1"/>
    <col min="2821" max="2821" width="43.28515625" style="92" customWidth="1"/>
    <col min="2822" max="2822" width="22.28515625" style="92" customWidth="1"/>
    <col min="2823" max="2823" width="8.85546875" style="92"/>
    <col min="2824" max="2824" width="13.85546875" style="92" bestFit="1" customWidth="1"/>
    <col min="2825" max="3073" width="8.85546875" style="92"/>
    <col min="3074" max="3074" width="1.28515625" style="92" customWidth="1"/>
    <col min="3075" max="3075" width="2.140625" style="92" customWidth="1"/>
    <col min="3076" max="3076" width="16.85546875" style="92" customWidth="1"/>
    <col min="3077" max="3077" width="43.28515625" style="92" customWidth="1"/>
    <col min="3078" max="3078" width="22.28515625" style="92" customWidth="1"/>
    <col min="3079" max="3079" width="8.85546875" style="92"/>
    <col min="3080" max="3080" width="13.85546875" style="92" bestFit="1" customWidth="1"/>
    <col min="3081" max="3329" width="8.85546875" style="92"/>
    <col min="3330" max="3330" width="1.28515625" style="92" customWidth="1"/>
    <col min="3331" max="3331" width="2.140625" style="92" customWidth="1"/>
    <col min="3332" max="3332" width="16.85546875" style="92" customWidth="1"/>
    <col min="3333" max="3333" width="43.28515625" style="92" customWidth="1"/>
    <col min="3334" max="3334" width="22.28515625" style="92" customWidth="1"/>
    <col min="3335" max="3335" width="8.85546875" style="92"/>
    <col min="3336" max="3336" width="13.85546875" style="92" bestFit="1" customWidth="1"/>
    <col min="3337" max="3585" width="8.85546875" style="92"/>
    <col min="3586" max="3586" width="1.28515625" style="92" customWidth="1"/>
    <col min="3587" max="3587" width="2.140625" style="92" customWidth="1"/>
    <col min="3588" max="3588" width="16.85546875" style="92" customWidth="1"/>
    <col min="3589" max="3589" width="43.28515625" style="92" customWidth="1"/>
    <col min="3590" max="3590" width="22.28515625" style="92" customWidth="1"/>
    <col min="3591" max="3591" width="8.85546875" style="92"/>
    <col min="3592" max="3592" width="13.85546875" style="92" bestFit="1" customWidth="1"/>
    <col min="3593" max="3841" width="8.85546875" style="92"/>
    <col min="3842" max="3842" width="1.28515625" style="92" customWidth="1"/>
    <col min="3843" max="3843" width="2.140625" style="92" customWidth="1"/>
    <col min="3844" max="3844" width="16.85546875" style="92" customWidth="1"/>
    <col min="3845" max="3845" width="43.28515625" style="92" customWidth="1"/>
    <col min="3846" max="3846" width="22.28515625" style="92" customWidth="1"/>
    <col min="3847" max="3847" width="8.85546875" style="92"/>
    <col min="3848" max="3848" width="13.85546875" style="92" bestFit="1" customWidth="1"/>
    <col min="3849" max="4097" width="8.85546875" style="92"/>
    <col min="4098" max="4098" width="1.28515625" style="92" customWidth="1"/>
    <col min="4099" max="4099" width="2.140625" style="92" customWidth="1"/>
    <col min="4100" max="4100" width="16.85546875" style="92" customWidth="1"/>
    <col min="4101" max="4101" width="43.28515625" style="92" customWidth="1"/>
    <col min="4102" max="4102" width="22.28515625" style="92" customWidth="1"/>
    <col min="4103" max="4103" width="8.85546875" style="92"/>
    <col min="4104" max="4104" width="13.85546875" style="92" bestFit="1" customWidth="1"/>
    <col min="4105" max="4353" width="8.85546875" style="92"/>
    <col min="4354" max="4354" width="1.28515625" style="92" customWidth="1"/>
    <col min="4355" max="4355" width="2.140625" style="92" customWidth="1"/>
    <col min="4356" max="4356" width="16.85546875" style="92" customWidth="1"/>
    <col min="4357" max="4357" width="43.28515625" style="92" customWidth="1"/>
    <col min="4358" max="4358" width="22.28515625" style="92" customWidth="1"/>
    <col min="4359" max="4359" width="8.85546875" style="92"/>
    <col min="4360" max="4360" width="13.85546875" style="92" bestFit="1" customWidth="1"/>
    <col min="4361" max="4609" width="8.85546875" style="92"/>
    <col min="4610" max="4610" width="1.28515625" style="92" customWidth="1"/>
    <col min="4611" max="4611" width="2.140625" style="92" customWidth="1"/>
    <col min="4612" max="4612" width="16.85546875" style="92" customWidth="1"/>
    <col min="4613" max="4613" width="43.28515625" style="92" customWidth="1"/>
    <col min="4614" max="4614" width="22.28515625" style="92" customWidth="1"/>
    <col min="4615" max="4615" width="8.85546875" style="92"/>
    <col min="4616" max="4616" width="13.85546875" style="92" bestFit="1" customWidth="1"/>
    <col min="4617" max="4865" width="8.85546875" style="92"/>
    <col min="4866" max="4866" width="1.28515625" style="92" customWidth="1"/>
    <col min="4867" max="4867" width="2.140625" style="92" customWidth="1"/>
    <col min="4868" max="4868" width="16.85546875" style="92" customWidth="1"/>
    <col min="4869" max="4869" width="43.28515625" style="92" customWidth="1"/>
    <col min="4870" max="4870" width="22.28515625" style="92" customWidth="1"/>
    <col min="4871" max="4871" width="8.85546875" style="92"/>
    <col min="4872" max="4872" width="13.85546875" style="92" bestFit="1" customWidth="1"/>
    <col min="4873" max="5121" width="8.85546875" style="92"/>
    <col min="5122" max="5122" width="1.28515625" style="92" customWidth="1"/>
    <col min="5123" max="5123" width="2.140625" style="92" customWidth="1"/>
    <col min="5124" max="5124" width="16.85546875" style="92" customWidth="1"/>
    <col min="5125" max="5125" width="43.28515625" style="92" customWidth="1"/>
    <col min="5126" max="5126" width="22.28515625" style="92" customWidth="1"/>
    <col min="5127" max="5127" width="8.85546875" style="92"/>
    <col min="5128" max="5128" width="13.85546875" style="92" bestFit="1" customWidth="1"/>
    <col min="5129" max="5377" width="8.85546875" style="92"/>
    <col min="5378" max="5378" width="1.28515625" style="92" customWidth="1"/>
    <col min="5379" max="5379" width="2.140625" style="92" customWidth="1"/>
    <col min="5380" max="5380" width="16.85546875" style="92" customWidth="1"/>
    <col min="5381" max="5381" width="43.28515625" style="92" customWidth="1"/>
    <col min="5382" max="5382" width="22.28515625" style="92" customWidth="1"/>
    <col min="5383" max="5383" width="8.85546875" style="92"/>
    <col min="5384" max="5384" width="13.85546875" style="92" bestFit="1" customWidth="1"/>
    <col min="5385" max="5633" width="8.85546875" style="92"/>
    <col min="5634" max="5634" width="1.28515625" style="92" customWidth="1"/>
    <col min="5635" max="5635" width="2.140625" style="92" customWidth="1"/>
    <col min="5636" max="5636" width="16.85546875" style="92" customWidth="1"/>
    <col min="5637" max="5637" width="43.28515625" style="92" customWidth="1"/>
    <col min="5638" max="5638" width="22.28515625" style="92" customWidth="1"/>
    <col min="5639" max="5639" width="8.85546875" style="92"/>
    <col min="5640" max="5640" width="13.85546875" style="92" bestFit="1" customWidth="1"/>
    <col min="5641" max="5889" width="8.85546875" style="92"/>
    <col min="5890" max="5890" width="1.28515625" style="92" customWidth="1"/>
    <col min="5891" max="5891" width="2.140625" style="92" customWidth="1"/>
    <col min="5892" max="5892" width="16.85546875" style="92" customWidth="1"/>
    <col min="5893" max="5893" width="43.28515625" style="92" customWidth="1"/>
    <col min="5894" max="5894" width="22.28515625" style="92" customWidth="1"/>
    <col min="5895" max="5895" width="8.85546875" style="92"/>
    <col min="5896" max="5896" width="13.85546875" style="92" bestFit="1" customWidth="1"/>
    <col min="5897" max="6145" width="8.85546875" style="92"/>
    <col min="6146" max="6146" width="1.28515625" style="92" customWidth="1"/>
    <col min="6147" max="6147" width="2.140625" style="92" customWidth="1"/>
    <col min="6148" max="6148" width="16.85546875" style="92" customWidth="1"/>
    <col min="6149" max="6149" width="43.28515625" style="92" customWidth="1"/>
    <col min="6150" max="6150" width="22.28515625" style="92" customWidth="1"/>
    <col min="6151" max="6151" width="8.85546875" style="92"/>
    <col min="6152" max="6152" width="13.85546875" style="92" bestFit="1" customWidth="1"/>
    <col min="6153" max="6401" width="8.85546875" style="92"/>
    <col min="6402" max="6402" width="1.28515625" style="92" customWidth="1"/>
    <col min="6403" max="6403" width="2.140625" style="92" customWidth="1"/>
    <col min="6404" max="6404" width="16.85546875" style="92" customWidth="1"/>
    <col min="6405" max="6405" width="43.28515625" style="92" customWidth="1"/>
    <col min="6406" max="6406" width="22.28515625" style="92" customWidth="1"/>
    <col min="6407" max="6407" width="8.85546875" style="92"/>
    <col min="6408" max="6408" width="13.85546875" style="92" bestFit="1" customWidth="1"/>
    <col min="6409" max="6657" width="8.85546875" style="92"/>
    <col min="6658" max="6658" width="1.28515625" style="92" customWidth="1"/>
    <col min="6659" max="6659" width="2.140625" style="92" customWidth="1"/>
    <col min="6660" max="6660" width="16.85546875" style="92" customWidth="1"/>
    <col min="6661" max="6661" width="43.28515625" style="92" customWidth="1"/>
    <col min="6662" max="6662" width="22.28515625" style="92" customWidth="1"/>
    <col min="6663" max="6663" width="8.85546875" style="92"/>
    <col min="6664" max="6664" width="13.85546875" style="92" bestFit="1" customWidth="1"/>
    <col min="6665" max="6913" width="8.85546875" style="92"/>
    <col min="6914" max="6914" width="1.28515625" style="92" customWidth="1"/>
    <col min="6915" max="6915" width="2.140625" style="92" customWidth="1"/>
    <col min="6916" max="6916" width="16.85546875" style="92" customWidth="1"/>
    <col min="6917" max="6917" width="43.28515625" style="92" customWidth="1"/>
    <col min="6918" max="6918" width="22.28515625" style="92" customWidth="1"/>
    <col min="6919" max="6919" width="8.85546875" style="92"/>
    <col min="6920" max="6920" width="13.85546875" style="92" bestFit="1" customWidth="1"/>
    <col min="6921" max="7169" width="8.85546875" style="92"/>
    <col min="7170" max="7170" width="1.28515625" style="92" customWidth="1"/>
    <col min="7171" max="7171" width="2.140625" style="92" customWidth="1"/>
    <col min="7172" max="7172" width="16.85546875" style="92" customWidth="1"/>
    <col min="7173" max="7173" width="43.28515625" style="92" customWidth="1"/>
    <col min="7174" max="7174" width="22.28515625" style="92" customWidth="1"/>
    <col min="7175" max="7175" width="8.85546875" style="92"/>
    <col min="7176" max="7176" width="13.85546875" style="92" bestFit="1" customWidth="1"/>
    <col min="7177" max="7425" width="8.85546875" style="92"/>
    <col min="7426" max="7426" width="1.28515625" style="92" customWidth="1"/>
    <col min="7427" max="7427" width="2.140625" style="92" customWidth="1"/>
    <col min="7428" max="7428" width="16.85546875" style="92" customWidth="1"/>
    <col min="7429" max="7429" width="43.28515625" style="92" customWidth="1"/>
    <col min="7430" max="7430" width="22.28515625" style="92" customWidth="1"/>
    <col min="7431" max="7431" width="8.85546875" style="92"/>
    <col min="7432" max="7432" width="13.85546875" style="92" bestFit="1" customWidth="1"/>
    <col min="7433" max="7681" width="8.85546875" style="92"/>
    <col min="7682" max="7682" width="1.28515625" style="92" customWidth="1"/>
    <col min="7683" max="7683" width="2.140625" style="92" customWidth="1"/>
    <col min="7684" max="7684" width="16.85546875" style="92" customWidth="1"/>
    <col min="7685" max="7685" width="43.28515625" style="92" customWidth="1"/>
    <col min="7686" max="7686" width="22.28515625" style="92" customWidth="1"/>
    <col min="7687" max="7687" width="8.85546875" style="92"/>
    <col min="7688" max="7688" width="13.85546875" style="92" bestFit="1" customWidth="1"/>
    <col min="7689" max="7937" width="8.85546875" style="92"/>
    <col min="7938" max="7938" width="1.28515625" style="92" customWidth="1"/>
    <col min="7939" max="7939" width="2.140625" style="92" customWidth="1"/>
    <col min="7940" max="7940" width="16.85546875" style="92" customWidth="1"/>
    <col min="7941" max="7941" width="43.28515625" style="92" customWidth="1"/>
    <col min="7942" max="7942" width="22.28515625" style="92" customWidth="1"/>
    <col min="7943" max="7943" width="8.85546875" style="92"/>
    <col min="7944" max="7944" width="13.85546875" style="92" bestFit="1" customWidth="1"/>
    <col min="7945" max="8193" width="8.85546875" style="92"/>
    <col min="8194" max="8194" width="1.28515625" style="92" customWidth="1"/>
    <col min="8195" max="8195" width="2.140625" style="92" customWidth="1"/>
    <col min="8196" max="8196" width="16.85546875" style="92" customWidth="1"/>
    <col min="8197" max="8197" width="43.28515625" style="92" customWidth="1"/>
    <col min="8198" max="8198" width="22.28515625" style="92" customWidth="1"/>
    <col min="8199" max="8199" width="8.85546875" style="92"/>
    <col min="8200" max="8200" width="13.85546875" style="92" bestFit="1" customWidth="1"/>
    <col min="8201" max="8449" width="8.85546875" style="92"/>
    <col min="8450" max="8450" width="1.28515625" style="92" customWidth="1"/>
    <col min="8451" max="8451" width="2.140625" style="92" customWidth="1"/>
    <col min="8452" max="8452" width="16.85546875" style="92" customWidth="1"/>
    <col min="8453" max="8453" width="43.28515625" style="92" customWidth="1"/>
    <col min="8454" max="8454" width="22.28515625" style="92" customWidth="1"/>
    <col min="8455" max="8455" width="8.85546875" style="92"/>
    <col min="8456" max="8456" width="13.85546875" style="92" bestFit="1" customWidth="1"/>
    <col min="8457" max="8705" width="8.85546875" style="92"/>
    <col min="8706" max="8706" width="1.28515625" style="92" customWidth="1"/>
    <col min="8707" max="8707" width="2.140625" style="92" customWidth="1"/>
    <col min="8708" max="8708" width="16.85546875" style="92" customWidth="1"/>
    <col min="8709" max="8709" width="43.28515625" style="92" customWidth="1"/>
    <col min="8710" max="8710" width="22.28515625" style="92" customWidth="1"/>
    <col min="8711" max="8711" width="8.85546875" style="92"/>
    <col min="8712" max="8712" width="13.85546875" style="92" bestFit="1" customWidth="1"/>
    <col min="8713" max="8961" width="8.85546875" style="92"/>
    <col min="8962" max="8962" width="1.28515625" style="92" customWidth="1"/>
    <col min="8963" max="8963" width="2.140625" style="92" customWidth="1"/>
    <col min="8964" max="8964" width="16.85546875" style="92" customWidth="1"/>
    <col min="8965" max="8965" width="43.28515625" style="92" customWidth="1"/>
    <col min="8966" max="8966" width="22.28515625" style="92" customWidth="1"/>
    <col min="8967" max="8967" width="8.85546875" style="92"/>
    <col min="8968" max="8968" width="13.85546875" style="92" bestFit="1" customWidth="1"/>
    <col min="8969" max="9217" width="8.85546875" style="92"/>
    <col min="9218" max="9218" width="1.28515625" style="92" customWidth="1"/>
    <col min="9219" max="9219" width="2.140625" style="92" customWidth="1"/>
    <col min="9220" max="9220" width="16.85546875" style="92" customWidth="1"/>
    <col min="9221" max="9221" width="43.28515625" style="92" customWidth="1"/>
    <col min="9222" max="9222" width="22.28515625" style="92" customWidth="1"/>
    <col min="9223" max="9223" width="8.85546875" style="92"/>
    <col min="9224" max="9224" width="13.85546875" style="92" bestFit="1" customWidth="1"/>
    <col min="9225" max="9473" width="8.85546875" style="92"/>
    <col min="9474" max="9474" width="1.28515625" style="92" customWidth="1"/>
    <col min="9475" max="9475" width="2.140625" style="92" customWidth="1"/>
    <col min="9476" max="9476" width="16.85546875" style="92" customWidth="1"/>
    <col min="9477" max="9477" width="43.28515625" style="92" customWidth="1"/>
    <col min="9478" max="9478" width="22.28515625" style="92" customWidth="1"/>
    <col min="9479" max="9479" width="8.85546875" style="92"/>
    <col min="9480" max="9480" width="13.85546875" style="92" bestFit="1" customWidth="1"/>
    <col min="9481" max="9729" width="8.85546875" style="92"/>
    <col min="9730" max="9730" width="1.28515625" style="92" customWidth="1"/>
    <col min="9731" max="9731" width="2.140625" style="92" customWidth="1"/>
    <col min="9732" max="9732" width="16.85546875" style="92" customWidth="1"/>
    <col min="9733" max="9733" width="43.28515625" style="92" customWidth="1"/>
    <col min="9734" max="9734" width="22.28515625" style="92" customWidth="1"/>
    <col min="9735" max="9735" width="8.85546875" style="92"/>
    <col min="9736" max="9736" width="13.85546875" style="92" bestFit="1" customWidth="1"/>
    <col min="9737" max="9985" width="8.85546875" style="92"/>
    <col min="9986" max="9986" width="1.28515625" style="92" customWidth="1"/>
    <col min="9987" max="9987" width="2.140625" style="92" customWidth="1"/>
    <col min="9988" max="9988" width="16.85546875" style="92" customWidth="1"/>
    <col min="9989" max="9989" width="43.28515625" style="92" customWidth="1"/>
    <col min="9990" max="9990" width="22.28515625" style="92" customWidth="1"/>
    <col min="9991" max="9991" width="8.85546875" style="92"/>
    <col min="9992" max="9992" width="13.85546875" style="92" bestFit="1" customWidth="1"/>
    <col min="9993" max="10241" width="8.85546875" style="92"/>
    <col min="10242" max="10242" width="1.28515625" style="92" customWidth="1"/>
    <col min="10243" max="10243" width="2.140625" style="92" customWidth="1"/>
    <col min="10244" max="10244" width="16.85546875" style="92" customWidth="1"/>
    <col min="10245" max="10245" width="43.28515625" style="92" customWidth="1"/>
    <col min="10246" max="10246" width="22.28515625" style="92" customWidth="1"/>
    <col min="10247" max="10247" width="8.85546875" style="92"/>
    <col min="10248" max="10248" width="13.85546875" style="92" bestFit="1" customWidth="1"/>
    <col min="10249" max="10497" width="8.85546875" style="92"/>
    <col min="10498" max="10498" width="1.28515625" style="92" customWidth="1"/>
    <col min="10499" max="10499" width="2.140625" style="92" customWidth="1"/>
    <col min="10500" max="10500" width="16.85546875" style="92" customWidth="1"/>
    <col min="10501" max="10501" width="43.28515625" style="92" customWidth="1"/>
    <col min="10502" max="10502" width="22.28515625" style="92" customWidth="1"/>
    <col min="10503" max="10503" width="8.85546875" style="92"/>
    <col min="10504" max="10504" width="13.85546875" style="92" bestFit="1" customWidth="1"/>
    <col min="10505" max="10753" width="8.85546875" style="92"/>
    <col min="10754" max="10754" width="1.28515625" style="92" customWidth="1"/>
    <col min="10755" max="10755" width="2.140625" style="92" customWidth="1"/>
    <col min="10756" max="10756" width="16.85546875" style="92" customWidth="1"/>
    <col min="10757" max="10757" width="43.28515625" style="92" customWidth="1"/>
    <col min="10758" max="10758" width="22.28515625" style="92" customWidth="1"/>
    <col min="10759" max="10759" width="8.85546875" style="92"/>
    <col min="10760" max="10760" width="13.85546875" style="92" bestFit="1" customWidth="1"/>
    <col min="10761" max="11009" width="8.85546875" style="92"/>
    <col min="11010" max="11010" width="1.28515625" style="92" customWidth="1"/>
    <col min="11011" max="11011" width="2.140625" style="92" customWidth="1"/>
    <col min="11012" max="11012" width="16.85546875" style="92" customWidth="1"/>
    <col min="11013" max="11013" width="43.28515625" style="92" customWidth="1"/>
    <col min="11014" max="11014" width="22.28515625" style="92" customWidth="1"/>
    <col min="11015" max="11015" width="8.85546875" style="92"/>
    <col min="11016" max="11016" width="13.85546875" style="92" bestFit="1" customWidth="1"/>
    <col min="11017" max="11265" width="8.85546875" style="92"/>
    <col min="11266" max="11266" width="1.28515625" style="92" customWidth="1"/>
    <col min="11267" max="11267" width="2.140625" style="92" customWidth="1"/>
    <col min="11268" max="11268" width="16.85546875" style="92" customWidth="1"/>
    <col min="11269" max="11269" width="43.28515625" style="92" customWidth="1"/>
    <col min="11270" max="11270" width="22.28515625" style="92" customWidth="1"/>
    <col min="11271" max="11271" width="8.85546875" style="92"/>
    <col min="11272" max="11272" width="13.85546875" style="92" bestFit="1" customWidth="1"/>
    <col min="11273" max="11521" width="8.85546875" style="92"/>
    <col min="11522" max="11522" width="1.28515625" style="92" customWidth="1"/>
    <col min="11523" max="11523" width="2.140625" style="92" customWidth="1"/>
    <col min="11524" max="11524" width="16.85546875" style="92" customWidth="1"/>
    <col min="11525" max="11525" width="43.28515625" style="92" customWidth="1"/>
    <col min="11526" max="11526" width="22.28515625" style="92" customWidth="1"/>
    <col min="11527" max="11527" width="8.85546875" style="92"/>
    <col min="11528" max="11528" width="13.85546875" style="92" bestFit="1" customWidth="1"/>
    <col min="11529" max="11777" width="8.85546875" style="92"/>
    <col min="11778" max="11778" width="1.28515625" style="92" customWidth="1"/>
    <col min="11779" max="11779" width="2.140625" style="92" customWidth="1"/>
    <col min="11780" max="11780" width="16.85546875" style="92" customWidth="1"/>
    <col min="11781" max="11781" width="43.28515625" style="92" customWidth="1"/>
    <col min="11782" max="11782" width="22.28515625" style="92" customWidth="1"/>
    <col min="11783" max="11783" width="8.85546875" style="92"/>
    <col min="11784" max="11784" width="13.85546875" style="92" bestFit="1" customWidth="1"/>
    <col min="11785" max="12033" width="8.85546875" style="92"/>
    <col min="12034" max="12034" width="1.28515625" style="92" customWidth="1"/>
    <col min="12035" max="12035" width="2.140625" style="92" customWidth="1"/>
    <col min="12036" max="12036" width="16.85546875" style="92" customWidth="1"/>
    <col min="12037" max="12037" width="43.28515625" style="92" customWidth="1"/>
    <col min="12038" max="12038" width="22.28515625" style="92" customWidth="1"/>
    <col min="12039" max="12039" width="8.85546875" style="92"/>
    <col min="12040" max="12040" width="13.85546875" style="92" bestFit="1" customWidth="1"/>
    <col min="12041" max="12289" width="8.85546875" style="92"/>
    <col min="12290" max="12290" width="1.28515625" style="92" customWidth="1"/>
    <col min="12291" max="12291" width="2.140625" style="92" customWidth="1"/>
    <col min="12292" max="12292" width="16.85546875" style="92" customWidth="1"/>
    <col min="12293" max="12293" width="43.28515625" style="92" customWidth="1"/>
    <col min="12294" max="12294" width="22.28515625" style="92" customWidth="1"/>
    <col min="12295" max="12295" width="8.85546875" style="92"/>
    <col min="12296" max="12296" width="13.85546875" style="92" bestFit="1" customWidth="1"/>
    <col min="12297" max="12545" width="8.85546875" style="92"/>
    <col min="12546" max="12546" width="1.28515625" style="92" customWidth="1"/>
    <col min="12547" max="12547" width="2.140625" style="92" customWidth="1"/>
    <col min="12548" max="12548" width="16.85546875" style="92" customWidth="1"/>
    <col min="12549" max="12549" width="43.28515625" style="92" customWidth="1"/>
    <col min="12550" max="12550" width="22.28515625" style="92" customWidth="1"/>
    <col min="12551" max="12551" width="8.85546875" style="92"/>
    <col min="12552" max="12552" width="13.85546875" style="92" bestFit="1" customWidth="1"/>
    <col min="12553" max="12801" width="8.85546875" style="92"/>
    <col min="12802" max="12802" width="1.28515625" style="92" customWidth="1"/>
    <col min="12803" max="12803" width="2.140625" style="92" customWidth="1"/>
    <col min="12804" max="12804" width="16.85546875" style="92" customWidth="1"/>
    <col min="12805" max="12805" width="43.28515625" style="92" customWidth="1"/>
    <col min="12806" max="12806" width="22.28515625" style="92" customWidth="1"/>
    <col min="12807" max="12807" width="8.85546875" style="92"/>
    <col min="12808" max="12808" width="13.85546875" style="92" bestFit="1" customWidth="1"/>
    <col min="12809" max="13057" width="8.85546875" style="92"/>
    <col min="13058" max="13058" width="1.28515625" style="92" customWidth="1"/>
    <col min="13059" max="13059" width="2.140625" style="92" customWidth="1"/>
    <col min="13060" max="13060" width="16.85546875" style="92" customWidth="1"/>
    <col min="13061" max="13061" width="43.28515625" style="92" customWidth="1"/>
    <col min="13062" max="13062" width="22.28515625" style="92" customWidth="1"/>
    <col min="13063" max="13063" width="8.85546875" style="92"/>
    <col min="13064" max="13064" width="13.85546875" style="92" bestFit="1" customWidth="1"/>
    <col min="13065" max="13313" width="8.85546875" style="92"/>
    <col min="13314" max="13314" width="1.28515625" style="92" customWidth="1"/>
    <col min="13315" max="13315" width="2.140625" style="92" customWidth="1"/>
    <col min="13316" max="13316" width="16.85546875" style="92" customWidth="1"/>
    <col min="13317" max="13317" width="43.28515625" style="92" customWidth="1"/>
    <col min="13318" max="13318" width="22.28515625" style="92" customWidth="1"/>
    <col min="13319" max="13319" width="8.85546875" style="92"/>
    <col min="13320" max="13320" width="13.85546875" style="92" bestFit="1" customWidth="1"/>
    <col min="13321" max="13569" width="8.85546875" style="92"/>
    <col min="13570" max="13570" width="1.28515625" style="92" customWidth="1"/>
    <col min="13571" max="13571" width="2.140625" style="92" customWidth="1"/>
    <col min="13572" max="13572" width="16.85546875" style="92" customWidth="1"/>
    <col min="13573" max="13573" width="43.28515625" style="92" customWidth="1"/>
    <col min="13574" max="13574" width="22.28515625" style="92" customWidth="1"/>
    <col min="13575" max="13575" width="8.85546875" style="92"/>
    <col min="13576" max="13576" width="13.85546875" style="92" bestFit="1" customWidth="1"/>
    <col min="13577" max="13825" width="8.85546875" style="92"/>
    <col min="13826" max="13826" width="1.28515625" style="92" customWidth="1"/>
    <col min="13827" max="13827" width="2.140625" style="92" customWidth="1"/>
    <col min="13828" max="13828" width="16.85546875" style="92" customWidth="1"/>
    <col min="13829" max="13829" width="43.28515625" style="92" customWidth="1"/>
    <col min="13830" max="13830" width="22.28515625" style="92" customWidth="1"/>
    <col min="13831" max="13831" width="8.85546875" style="92"/>
    <col min="13832" max="13832" width="13.85546875" style="92" bestFit="1" customWidth="1"/>
    <col min="13833" max="14081" width="8.85546875" style="92"/>
    <col min="14082" max="14082" width="1.28515625" style="92" customWidth="1"/>
    <col min="14083" max="14083" width="2.140625" style="92" customWidth="1"/>
    <col min="14084" max="14084" width="16.85546875" style="92" customWidth="1"/>
    <col min="14085" max="14085" width="43.28515625" style="92" customWidth="1"/>
    <col min="14086" max="14086" width="22.28515625" style="92" customWidth="1"/>
    <col min="14087" max="14087" width="8.85546875" style="92"/>
    <col min="14088" max="14088" width="13.85546875" style="92" bestFit="1" customWidth="1"/>
    <col min="14089" max="14337" width="8.85546875" style="92"/>
    <col min="14338" max="14338" width="1.28515625" style="92" customWidth="1"/>
    <col min="14339" max="14339" width="2.140625" style="92" customWidth="1"/>
    <col min="14340" max="14340" width="16.85546875" style="92" customWidth="1"/>
    <col min="14341" max="14341" width="43.28515625" style="92" customWidth="1"/>
    <col min="14342" max="14342" width="22.28515625" style="92" customWidth="1"/>
    <col min="14343" max="14343" width="8.85546875" style="92"/>
    <col min="14344" max="14344" width="13.85546875" style="92" bestFit="1" customWidth="1"/>
    <col min="14345" max="14593" width="8.85546875" style="92"/>
    <col min="14594" max="14594" width="1.28515625" style="92" customWidth="1"/>
    <col min="14595" max="14595" width="2.140625" style="92" customWidth="1"/>
    <col min="14596" max="14596" width="16.85546875" style="92" customWidth="1"/>
    <col min="14597" max="14597" width="43.28515625" style="92" customWidth="1"/>
    <col min="14598" max="14598" width="22.28515625" style="92" customWidth="1"/>
    <col min="14599" max="14599" width="8.85546875" style="92"/>
    <col min="14600" max="14600" width="13.85546875" style="92" bestFit="1" customWidth="1"/>
    <col min="14601" max="14849" width="8.85546875" style="92"/>
    <col min="14850" max="14850" width="1.28515625" style="92" customWidth="1"/>
    <col min="14851" max="14851" width="2.140625" style="92" customWidth="1"/>
    <col min="14852" max="14852" width="16.85546875" style="92" customWidth="1"/>
    <col min="14853" max="14853" width="43.28515625" style="92" customWidth="1"/>
    <col min="14854" max="14854" width="22.28515625" style="92" customWidth="1"/>
    <col min="14855" max="14855" width="8.85546875" style="92"/>
    <col min="14856" max="14856" width="13.85546875" style="92" bestFit="1" customWidth="1"/>
    <col min="14857" max="15105" width="8.85546875" style="92"/>
    <col min="15106" max="15106" width="1.28515625" style="92" customWidth="1"/>
    <col min="15107" max="15107" width="2.140625" style="92" customWidth="1"/>
    <col min="15108" max="15108" width="16.85546875" style="92" customWidth="1"/>
    <col min="15109" max="15109" width="43.28515625" style="92" customWidth="1"/>
    <col min="15110" max="15110" width="22.28515625" style="92" customWidth="1"/>
    <col min="15111" max="15111" width="8.85546875" style="92"/>
    <col min="15112" max="15112" width="13.85546875" style="92" bestFit="1" customWidth="1"/>
    <col min="15113" max="15361" width="8.85546875" style="92"/>
    <col min="15362" max="15362" width="1.28515625" style="92" customWidth="1"/>
    <col min="15363" max="15363" width="2.140625" style="92" customWidth="1"/>
    <col min="15364" max="15364" width="16.85546875" style="92" customWidth="1"/>
    <col min="15365" max="15365" width="43.28515625" style="92" customWidth="1"/>
    <col min="15366" max="15366" width="22.28515625" style="92" customWidth="1"/>
    <col min="15367" max="15367" width="8.85546875" style="92"/>
    <col min="15368" max="15368" width="13.85546875" style="92" bestFit="1" customWidth="1"/>
    <col min="15369" max="15617" width="8.85546875" style="92"/>
    <col min="15618" max="15618" width="1.28515625" style="92" customWidth="1"/>
    <col min="15619" max="15619" width="2.140625" style="92" customWidth="1"/>
    <col min="15620" max="15620" width="16.85546875" style="92" customWidth="1"/>
    <col min="15621" max="15621" width="43.28515625" style="92" customWidth="1"/>
    <col min="15622" max="15622" width="22.28515625" style="92" customWidth="1"/>
    <col min="15623" max="15623" width="8.85546875" style="92"/>
    <col min="15624" max="15624" width="13.85546875" style="92" bestFit="1" customWidth="1"/>
    <col min="15625" max="15873" width="8.85546875" style="92"/>
    <col min="15874" max="15874" width="1.28515625" style="92" customWidth="1"/>
    <col min="15875" max="15875" width="2.140625" style="92" customWidth="1"/>
    <col min="15876" max="15876" width="16.85546875" style="92" customWidth="1"/>
    <col min="15877" max="15877" width="43.28515625" style="92" customWidth="1"/>
    <col min="15878" max="15878" width="22.28515625" style="92" customWidth="1"/>
    <col min="15879" max="15879" width="8.85546875" style="92"/>
    <col min="15880" max="15880" width="13.85546875" style="92" bestFit="1" customWidth="1"/>
    <col min="15881" max="16129" width="8.85546875" style="92"/>
    <col min="16130" max="16130" width="1.28515625" style="92" customWidth="1"/>
    <col min="16131" max="16131" width="2.140625" style="92" customWidth="1"/>
    <col min="16132" max="16132" width="16.85546875" style="92" customWidth="1"/>
    <col min="16133" max="16133" width="43.28515625" style="92" customWidth="1"/>
    <col min="16134" max="16134" width="22.28515625" style="92" customWidth="1"/>
    <col min="16135" max="16135" width="8.85546875" style="92"/>
    <col min="16136" max="16136" width="13.85546875" style="92" bestFit="1" customWidth="1"/>
    <col min="16137" max="16384" width="8.85546875" style="92"/>
  </cols>
  <sheetData>
    <row r="1" spans="2:7" ht="9" customHeight="1" x14ac:dyDescent="0.2"/>
    <row r="2" spans="2:7" x14ac:dyDescent="0.2">
      <c r="E2" s="97" t="s">
        <v>20</v>
      </c>
      <c r="F2" s="221"/>
      <c r="G2" s="221"/>
    </row>
    <row r="3" spans="2:7" ht="15" customHeight="1" x14ac:dyDescent="0.2">
      <c r="F3" s="222" t="s">
        <v>31</v>
      </c>
      <c r="G3" s="222"/>
    </row>
    <row r="5" spans="2:7" x14ac:dyDescent="0.2">
      <c r="F5" s="223"/>
      <c r="G5" s="223"/>
    </row>
    <row r="6" spans="2:7" ht="15" customHeight="1" x14ac:dyDescent="0.2">
      <c r="F6" s="222" t="s">
        <v>21</v>
      </c>
      <c r="G6" s="222"/>
    </row>
    <row r="8" spans="2:7" ht="18" x14ac:dyDescent="0.25">
      <c r="B8" s="208" t="s">
        <v>22</v>
      </c>
      <c r="C8" s="208"/>
      <c r="D8" s="208"/>
      <c r="E8" s="208"/>
      <c r="F8" s="208"/>
      <c r="G8" s="208"/>
    </row>
    <row r="9" spans="2:7" s="94" customFormat="1" x14ac:dyDescent="0.2"/>
    <row r="10" spans="2:7" x14ac:dyDescent="0.2">
      <c r="B10" s="95" t="s">
        <v>19</v>
      </c>
      <c r="C10" s="95"/>
      <c r="D10" s="209" t="s">
        <v>42</v>
      </c>
      <c r="E10" s="209"/>
      <c r="F10" s="209"/>
      <c r="G10" s="209"/>
    </row>
    <row r="11" spans="2:7" x14ac:dyDescent="0.2">
      <c r="B11" s="95" t="s">
        <v>0</v>
      </c>
      <c r="C11" s="95"/>
      <c r="D11" s="209" t="s">
        <v>41</v>
      </c>
      <c r="E11" s="209"/>
      <c r="F11" s="209"/>
      <c r="G11" s="209"/>
    </row>
    <row r="12" spans="2:7" x14ac:dyDescent="0.2">
      <c r="B12" s="95" t="s">
        <v>6</v>
      </c>
      <c r="C12" s="95"/>
      <c r="D12" s="219" t="s">
        <v>38</v>
      </c>
      <c r="E12" s="219"/>
      <c r="F12" s="219"/>
      <c r="G12" s="219"/>
    </row>
    <row r="13" spans="2:7" s="94" customFormat="1" x14ac:dyDescent="0.2">
      <c r="B13" s="95" t="s">
        <v>39</v>
      </c>
      <c r="C13" s="95"/>
      <c r="D13" s="210"/>
      <c r="E13" s="210"/>
      <c r="F13" s="210"/>
      <c r="G13" s="210"/>
    </row>
    <row r="14" spans="2:7" s="94" customFormat="1" x14ac:dyDescent="0.2">
      <c r="B14" s="95" t="s">
        <v>17</v>
      </c>
      <c r="C14" s="95"/>
      <c r="D14" s="220" t="s">
        <v>40</v>
      </c>
      <c r="E14" s="220"/>
      <c r="F14" s="220"/>
      <c r="G14" s="220"/>
    </row>
    <row r="15" spans="2:7" s="94" customFormat="1" x14ac:dyDescent="0.2">
      <c r="B15" s="96"/>
      <c r="C15" s="96"/>
      <c r="D15" s="96"/>
      <c r="E15" s="96"/>
      <c r="F15" s="96"/>
      <c r="G15" s="96"/>
    </row>
    <row r="16" spans="2:7" x14ac:dyDescent="0.2">
      <c r="F16" s="97" t="s">
        <v>1</v>
      </c>
      <c r="G16" s="128">
        <f ca="1">D30</f>
        <v>43628</v>
      </c>
    </row>
    <row r="18" spans="2:10" ht="15" customHeight="1" x14ac:dyDescent="0.2">
      <c r="B18" s="98" t="s">
        <v>7</v>
      </c>
      <c r="C18" s="224" t="s">
        <v>2</v>
      </c>
      <c r="D18" s="224"/>
      <c r="E18" s="224"/>
      <c r="F18" s="224"/>
      <c r="G18" s="98" t="s">
        <v>3</v>
      </c>
      <c r="H18" s="94"/>
    </row>
    <row r="19" spans="2:10" ht="27.95" customHeight="1" x14ac:dyDescent="0.2">
      <c r="B19" s="98">
        <v>1</v>
      </c>
      <c r="C19" s="211" t="str">
        <f>D10&amp;", "&amp;D12</f>
        <v>Daudzdzīvokļu dzīvojamo ēku teritorijas labiekārtošana, Melioratoru iela 2 un Pulkveža Brieža iela 80, Sigulda</v>
      </c>
      <c r="D19" s="212"/>
      <c r="E19" s="212"/>
      <c r="F19" s="213"/>
      <c r="G19" s="99">
        <f ca="1">G21</f>
        <v>0</v>
      </c>
    </row>
    <row r="20" spans="2:10" x14ac:dyDescent="0.2">
      <c r="B20" s="98"/>
      <c r="C20" s="214"/>
      <c r="D20" s="214"/>
      <c r="E20" s="214"/>
      <c r="F20" s="215"/>
      <c r="G20" s="99"/>
    </row>
    <row r="21" spans="2:10" x14ac:dyDescent="0.2">
      <c r="B21" s="216" t="s">
        <v>4</v>
      </c>
      <c r="C21" s="217"/>
      <c r="D21" s="217"/>
      <c r="E21" s="217"/>
      <c r="F21" s="218"/>
      <c r="G21" s="100">
        <f ca="1">G23/1.21</f>
        <v>0</v>
      </c>
    </row>
    <row r="22" spans="2:10" x14ac:dyDescent="0.2">
      <c r="B22" s="207" t="s">
        <v>18</v>
      </c>
      <c r="C22" s="207"/>
      <c r="D22" s="207"/>
      <c r="E22" s="207"/>
      <c r="F22" s="200">
        <v>0.21</v>
      </c>
      <c r="G22" s="99">
        <f ca="1">ROUND(G21*F22,2)</f>
        <v>0</v>
      </c>
    </row>
    <row r="23" spans="2:10" x14ac:dyDescent="0.2">
      <c r="B23" s="216" t="s">
        <v>46</v>
      </c>
      <c r="C23" s="217"/>
      <c r="D23" s="217"/>
      <c r="E23" s="217"/>
      <c r="F23" s="218"/>
      <c r="G23" s="100">
        <f ca="1">Kopsavilkums!E13</f>
        <v>0</v>
      </c>
    </row>
    <row r="24" spans="2:10" x14ac:dyDescent="0.2">
      <c r="B24" s="101"/>
      <c r="C24" s="101"/>
      <c r="D24" s="101"/>
      <c r="E24" s="101"/>
      <c r="F24" s="101"/>
      <c r="G24" s="101"/>
      <c r="H24" s="102"/>
      <c r="I24" s="103"/>
      <c r="J24" s="102"/>
    </row>
    <row r="25" spans="2:10" x14ac:dyDescent="0.2">
      <c r="B25" s="206" t="s">
        <v>52</v>
      </c>
      <c r="C25" s="206"/>
      <c r="D25" s="206"/>
      <c r="E25" s="206"/>
      <c r="F25" s="206"/>
      <c r="G25" s="206"/>
      <c r="H25" s="102"/>
      <c r="I25" s="103"/>
      <c r="J25" s="102"/>
    </row>
    <row r="26" spans="2:10" x14ac:dyDescent="0.2">
      <c r="B26" s="93"/>
      <c r="C26" s="93"/>
      <c r="D26" s="93"/>
      <c r="E26" s="93"/>
      <c r="F26" s="93"/>
      <c r="G26" s="93"/>
      <c r="H26" s="102"/>
      <c r="I26" s="103"/>
      <c r="J26" s="102"/>
    </row>
    <row r="27" spans="2:10" x14ac:dyDescent="0.2">
      <c r="B27" s="101"/>
      <c r="C27" s="101"/>
      <c r="D27" s="101"/>
      <c r="E27" s="101"/>
      <c r="F27" s="101"/>
      <c r="G27" s="101"/>
      <c r="H27" s="102"/>
      <c r="I27" s="103"/>
      <c r="J27" s="102"/>
    </row>
    <row r="28" spans="2:10" ht="15" x14ac:dyDescent="0.2">
      <c r="C28" s="104" t="s">
        <v>53</v>
      </c>
      <c r="D28" s="91"/>
      <c r="E28" s="105"/>
      <c r="F28" s="105"/>
    </row>
    <row r="29" spans="2:10" x14ac:dyDescent="0.2">
      <c r="B29" s="106"/>
      <c r="C29" s="104"/>
      <c r="D29" s="107" t="s">
        <v>55</v>
      </c>
      <c r="E29" s="107"/>
      <c r="F29" s="107"/>
    </row>
    <row r="30" spans="2:10" ht="15" x14ac:dyDescent="0.2">
      <c r="C30" s="104" t="s">
        <v>54</v>
      </c>
      <c r="D30" s="155">
        <f ca="1">TODAY()</f>
        <v>43628</v>
      </c>
      <c r="E30" s="108"/>
      <c r="F30" s="108"/>
    </row>
    <row r="31" spans="2:10" x14ac:dyDescent="0.2">
      <c r="B31" s="106"/>
      <c r="C31" s="104"/>
      <c r="D31" s="109"/>
      <c r="E31" s="109"/>
      <c r="F31" s="109"/>
    </row>
    <row r="32" spans="2:10" x14ac:dyDescent="0.2">
      <c r="B32" s="106"/>
      <c r="C32" s="104"/>
      <c r="D32" s="109"/>
      <c r="E32" s="109"/>
      <c r="F32" s="109"/>
    </row>
    <row r="33" spans="3:6" x14ac:dyDescent="0.2">
      <c r="C33" s="97"/>
    </row>
    <row r="34" spans="3:6" x14ac:dyDescent="0.2">
      <c r="D34" s="110"/>
      <c r="E34" s="110"/>
      <c r="F34" s="110"/>
    </row>
  </sheetData>
  <sheetProtection selectLockedCells="1"/>
  <mergeCells count="17">
    <mergeCell ref="F2:G2"/>
    <mergeCell ref="F3:G3"/>
    <mergeCell ref="F5:G5"/>
    <mergeCell ref="F6:G6"/>
    <mergeCell ref="C18:F18"/>
    <mergeCell ref="B25:G25"/>
    <mergeCell ref="B22:E22"/>
    <mergeCell ref="B8:G8"/>
    <mergeCell ref="D10:G10"/>
    <mergeCell ref="D11:G11"/>
    <mergeCell ref="D13:G13"/>
    <mergeCell ref="C19:F19"/>
    <mergeCell ref="C20:F20"/>
    <mergeCell ref="B23:F23"/>
    <mergeCell ref="B21:F21"/>
    <mergeCell ref="D12:G12"/>
    <mergeCell ref="D14:G14"/>
  </mergeCells>
  <phoneticPr fontId="7" type="noConversion"/>
  <printOptions horizontalCentered="1"/>
  <pageMargins left="1.1811023622047245" right="0.59055118110236227" top="0.59055118110236227" bottom="0.59055118110236227" header="0.30000000000000004" footer="0.3000000000000000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N28"/>
  <sheetViews>
    <sheetView workbookViewId="0">
      <selection sqref="A1:K26"/>
    </sheetView>
  </sheetViews>
  <sheetFormatPr defaultColWidth="3.7109375" defaultRowHeight="12.75" x14ac:dyDescent="0.2"/>
  <cols>
    <col min="1" max="1" width="1.140625" style="3" customWidth="1"/>
    <col min="2" max="2" width="9.28515625" style="3" customWidth="1"/>
    <col min="3" max="3" width="12" style="3" customWidth="1"/>
    <col min="4" max="4" width="21.7109375" style="3" customWidth="1"/>
    <col min="5" max="5" width="24.7109375" style="3" customWidth="1"/>
    <col min="6" max="6" width="11.85546875" style="3" customWidth="1"/>
    <col min="7" max="7" width="15.85546875" style="3" customWidth="1"/>
    <col min="8" max="8" width="20.5703125" style="3" customWidth="1"/>
    <col min="9" max="9" width="12.28515625" style="3" bestFit="1" customWidth="1"/>
    <col min="10" max="10" width="13.42578125" style="3" customWidth="1"/>
    <col min="11" max="11" width="12.85546875" style="3" customWidth="1"/>
    <col min="12" max="12" width="6.85546875" style="3" customWidth="1"/>
    <col min="13" max="257" width="9.140625" style="3" customWidth="1"/>
    <col min="258" max="258" width="3.7109375" style="3"/>
    <col min="259" max="259" width="4.28515625" style="3" customWidth="1"/>
    <col min="260" max="260" width="5.85546875" style="3" customWidth="1"/>
    <col min="261" max="261" width="36" style="3" customWidth="1"/>
    <col min="262" max="262" width="9.7109375" style="3" customWidth="1"/>
    <col min="263" max="263" width="11.85546875" style="3" customWidth="1"/>
    <col min="264" max="264" width="9" style="3" customWidth="1"/>
    <col min="265" max="265" width="9.7109375" style="3" customWidth="1"/>
    <col min="266" max="266" width="9.28515625" style="3" customWidth="1"/>
    <col min="267" max="267" width="8.7109375" style="3" customWidth="1"/>
    <col min="268" max="268" width="6.85546875" style="3" customWidth="1"/>
    <col min="269" max="513" width="9.140625" style="3" customWidth="1"/>
    <col min="514" max="514" width="3.7109375" style="3"/>
    <col min="515" max="515" width="4.28515625" style="3" customWidth="1"/>
    <col min="516" max="516" width="5.85546875" style="3" customWidth="1"/>
    <col min="517" max="517" width="36" style="3" customWidth="1"/>
    <col min="518" max="518" width="9.7109375" style="3" customWidth="1"/>
    <col min="519" max="519" width="11.85546875" style="3" customWidth="1"/>
    <col min="520" max="520" width="9" style="3" customWidth="1"/>
    <col min="521" max="521" width="9.7109375" style="3" customWidth="1"/>
    <col min="522" max="522" width="9.28515625" style="3" customWidth="1"/>
    <col min="523" max="523" width="8.7109375" style="3" customWidth="1"/>
    <col min="524" max="524" width="6.85546875" style="3" customWidth="1"/>
    <col min="525" max="769" width="9.140625" style="3" customWidth="1"/>
    <col min="770" max="770" width="3.7109375" style="3"/>
    <col min="771" max="771" width="4.28515625" style="3" customWidth="1"/>
    <col min="772" max="772" width="5.85546875" style="3" customWidth="1"/>
    <col min="773" max="773" width="36" style="3" customWidth="1"/>
    <col min="774" max="774" width="9.7109375" style="3" customWidth="1"/>
    <col min="775" max="775" width="11.85546875" style="3" customWidth="1"/>
    <col min="776" max="776" width="9" style="3" customWidth="1"/>
    <col min="777" max="777" width="9.7109375" style="3" customWidth="1"/>
    <col min="778" max="778" width="9.28515625" style="3" customWidth="1"/>
    <col min="779" max="779" width="8.7109375" style="3" customWidth="1"/>
    <col min="780" max="780" width="6.85546875" style="3" customWidth="1"/>
    <col min="781" max="1025" width="9.140625" style="3" customWidth="1"/>
    <col min="1026" max="1026" width="3.7109375" style="3"/>
    <col min="1027" max="1027" width="4.28515625" style="3" customWidth="1"/>
    <col min="1028" max="1028" width="5.85546875" style="3" customWidth="1"/>
    <col min="1029" max="1029" width="36" style="3" customWidth="1"/>
    <col min="1030" max="1030" width="9.7109375" style="3" customWidth="1"/>
    <col min="1031" max="1031" width="11.85546875" style="3" customWidth="1"/>
    <col min="1032" max="1032" width="9" style="3" customWidth="1"/>
    <col min="1033" max="1033" width="9.7109375" style="3" customWidth="1"/>
    <col min="1034" max="1034" width="9.28515625" style="3" customWidth="1"/>
    <col min="1035" max="1035" width="8.7109375" style="3" customWidth="1"/>
    <col min="1036" max="1036" width="6.85546875" style="3" customWidth="1"/>
    <col min="1037" max="1281" width="9.140625" style="3" customWidth="1"/>
    <col min="1282" max="1282" width="3.7109375" style="3"/>
    <col min="1283" max="1283" width="4.28515625" style="3" customWidth="1"/>
    <col min="1284" max="1284" width="5.85546875" style="3" customWidth="1"/>
    <col min="1285" max="1285" width="36" style="3" customWidth="1"/>
    <col min="1286" max="1286" width="9.7109375" style="3" customWidth="1"/>
    <col min="1287" max="1287" width="11.85546875" style="3" customWidth="1"/>
    <col min="1288" max="1288" width="9" style="3" customWidth="1"/>
    <col min="1289" max="1289" width="9.7109375" style="3" customWidth="1"/>
    <col min="1290" max="1290" width="9.28515625" style="3" customWidth="1"/>
    <col min="1291" max="1291" width="8.7109375" style="3" customWidth="1"/>
    <col min="1292" max="1292" width="6.85546875" style="3" customWidth="1"/>
    <col min="1293" max="1537" width="9.140625" style="3" customWidth="1"/>
    <col min="1538" max="1538" width="3.7109375" style="3"/>
    <col min="1539" max="1539" width="4.28515625" style="3" customWidth="1"/>
    <col min="1540" max="1540" width="5.85546875" style="3" customWidth="1"/>
    <col min="1541" max="1541" width="36" style="3" customWidth="1"/>
    <col min="1542" max="1542" width="9.7109375" style="3" customWidth="1"/>
    <col min="1543" max="1543" width="11.85546875" style="3" customWidth="1"/>
    <col min="1544" max="1544" width="9" style="3" customWidth="1"/>
    <col min="1545" max="1545" width="9.7109375" style="3" customWidth="1"/>
    <col min="1546" max="1546" width="9.28515625" style="3" customWidth="1"/>
    <col min="1547" max="1547" width="8.7109375" style="3" customWidth="1"/>
    <col min="1548" max="1548" width="6.85546875" style="3" customWidth="1"/>
    <col min="1549" max="1793" width="9.140625" style="3" customWidth="1"/>
    <col min="1794" max="1794" width="3.7109375" style="3"/>
    <col min="1795" max="1795" width="4.28515625" style="3" customWidth="1"/>
    <col min="1796" max="1796" width="5.85546875" style="3" customWidth="1"/>
    <col min="1797" max="1797" width="36" style="3" customWidth="1"/>
    <col min="1798" max="1798" width="9.7109375" style="3" customWidth="1"/>
    <col min="1799" max="1799" width="11.85546875" style="3" customWidth="1"/>
    <col min="1800" max="1800" width="9" style="3" customWidth="1"/>
    <col min="1801" max="1801" width="9.7109375" style="3" customWidth="1"/>
    <col min="1802" max="1802" width="9.28515625" style="3" customWidth="1"/>
    <col min="1803" max="1803" width="8.7109375" style="3" customWidth="1"/>
    <col min="1804" max="1804" width="6.85546875" style="3" customWidth="1"/>
    <col min="1805" max="2049" width="9.140625" style="3" customWidth="1"/>
    <col min="2050" max="2050" width="3.7109375" style="3"/>
    <col min="2051" max="2051" width="4.28515625" style="3" customWidth="1"/>
    <col min="2052" max="2052" width="5.85546875" style="3" customWidth="1"/>
    <col min="2053" max="2053" width="36" style="3" customWidth="1"/>
    <col min="2054" max="2054" width="9.7109375" style="3" customWidth="1"/>
    <col min="2055" max="2055" width="11.85546875" style="3" customWidth="1"/>
    <col min="2056" max="2056" width="9" style="3" customWidth="1"/>
    <col min="2057" max="2057" width="9.7109375" style="3" customWidth="1"/>
    <col min="2058" max="2058" width="9.28515625" style="3" customWidth="1"/>
    <col min="2059" max="2059" width="8.7109375" style="3" customWidth="1"/>
    <col min="2060" max="2060" width="6.85546875" style="3" customWidth="1"/>
    <col min="2061" max="2305" width="9.140625" style="3" customWidth="1"/>
    <col min="2306" max="2306" width="3.7109375" style="3"/>
    <col min="2307" max="2307" width="4.28515625" style="3" customWidth="1"/>
    <col min="2308" max="2308" width="5.85546875" style="3" customWidth="1"/>
    <col min="2309" max="2309" width="36" style="3" customWidth="1"/>
    <col min="2310" max="2310" width="9.7109375" style="3" customWidth="1"/>
    <col min="2311" max="2311" width="11.85546875" style="3" customWidth="1"/>
    <col min="2312" max="2312" width="9" style="3" customWidth="1"/>
    <col min="2313" max="2313" width="9.7109375" style="3" customWidth="1"/>
    <col min="2314" max="2314" width="9.28515625" style="3" customWidth="1"/>
    <col min="2315" max="2315" width="8.7109375" style="3" customWidth="1"/>
    <col min="2316" max="2316" width="6.85546875" style="3" customWidth="1"/>
    <col min="2317" max="2561" width="9.140625" style="3" customWidth="1"/>
    <col min="2562" max="2562" width="3.7109375" style="3"/>
    <col min="2563" max="2563" width="4.28515625" style="3" customWidth="1"/>
    <col min="2564" max="2564" width="5.85546875" style="3" customWidth="1"/>
    <col min="2565" max="2565" width="36" style="3" customWidth="1"/>
    <col min="2566" max="2566" width="9.7109375" style="3" customWidth="1"/>
    <col min="2567" max="2567" width="11.85546875" style="3" customWidth="1"/>
    <col min="2568" max="2568" width="9" style="3" customWidth="1"/>
    <col min="2569" max="2569" width="9.7109375" style="3" customWidth="1"/>
    <col min="2570" max="2570" width="9.28515625" style="3" customWidth="1"/>
    <col min="2571" max="2571" width="8.7109375" style="3" customWidth="1"/>
    <col min="2572" max="2572" width="6.85546875" style="3" customWidth="1"/>
    <col min="2573" max="2817" width="9.140625" style="3" customWidth="1"/>
    <col min="2818" max="2818" width="3.7109375" style="3"/>
    <col min="2819" max="2819" width="4.28515625" style="3" customWidth="1"/>
    <col min="2820" max="2820" width="5.85546875" style="3" customWidth="1"/>
    <col min="2821" max="2821" width="36" style="3" customWidth="1"/>
    <col min="2822" max="2822" width="9.7109375" style="3" customWidth="1"/>
    <col min="2823" max="2823" width="11.85546875" style="3" customWidth="1"/>
    <col min="2824" max="2824" width="9" style="3" customWidth="1"/>
    <col min="2825" max="2825" width="9.7109375" style="3" customWidth="1"/>
    <col min="2826" max="2826" width="9.28515625" style="3" customWidth="1"/>
    <col min="2827" max="2827" width="8.7109375" style="3" customWidth="1"/>
    <col min="2828" max="2828" width="6.85546875" style="3" customWidth="1"/>
    <col min="2829" max="3073" width="9.140625" style="3" customWidth="1"/>
    <col min="3074" max="3074" width="3.7109375" style="3"/>
    <col min="3075" max="3075" width="4.28515625" style="3" customWidth="1"/>
    <col min="3076" max="3076" width="5.85546875" style="3" customWidth="1"/>
    <col min="3077" max="3077" width="36" style="3" customWidth="1"/>
    <col min="3078" max="3078" width="9.7109375" style="3" customWidth="1"/>
    <col min="3079" max="3079" width="11.85546875" style="3" customWidth="1"/>
    <col min="3080" max="3080" width="9" style="3" customWidth="1"/>
    <col min="3081" max="3081" width="9.7109375" style="3" customWidth="1"/>
    <col min="3082" max="3082" width="9.28515625" style="3" customWidth="1"/>
    <col min="3083" max="3083" width="8.7109375" style="3" customWidth="1"/>
    <col min="3084" max="3084" width="6.85546875" style="3" customWidth="1"/>
    <col min="3085" max="3329" width="9.140625" style="3" customWidth="1"/>
    <col min="3330" max="3330" width="3.7109375" style="3"/>
    <col min="3331" max="3331" width="4.28515625" style="3" customWidth="1"/>
    <col min="3332" max="3332" width="5.85546875" style="3" customWidth="1"/>
    <col min="3333" max="3333" width="36" style="3" customWidth="1"/>
    <col min="3334" max="3334" width="9.7109375" style="3" customWidth="1"/>
    <col min="3335" max="3335" width="11.85546875" style="3" customWidth="1"/>
    <col min="3336" max="3336" width="9" style="3" customWidth="1"/>
    <col min="3337" max="3337" width="9.7109375" style="3" customWidth="1"/>
    <col min="3338" max="3338" width="9.28515625" style="3" customWidth="1"/>
    <col min="3339" max="3339" width="8.7109375" style="3" customWidth="1"/>
    <col min="3340" max="3340" width="6.85546875" style="3" customWidth="1"/>
    <col min="3341" max="3585" width="9.140625" style="3" customWidth="1"/>
    <col min="3586" max="3586" width="3.7109375" style="3"/>
    <col min="3587" max="3587" width="4.28515625" style="3" customWidth="1"/>
    <col min="3588" max="3588" width="5.85546875" style="3" customWidth="1"/>
    <col min="3589" max="3589" width="36" style="3" customWidth="1"/>
    <col min="3590" max="3590" width="9.7109375" style="3" customWidth="1"/>
    <col min="3591" max="3591" width="11.85546875" style="3" customWidth="1"/>
    <col min="3592" max="3592" width="9" style="3" customWidth="1"/>
    <col min="3593" max="3593" width="9.7109375" style="3" customWidth="1"/>
    <col min="3594" max="3594" width="9.28515625" style="3" customWidth="1"/>
    <col min="3595" max="3595" width="8.7109375" style="3" customWidth="1"/>
    <col min="3596" max="3596" width="6.85546875" style="3" customWidth="1"/>
    <col min="3597" max="3841" width="9.140625" style="3" customWidth="1"/>
    <col min="3842" max="3842" width="3.7109375" style="3"/>
    <col min="3843" max="3843" width="4.28515625" style="3" customWidth="1"/>
    <col min="3844" max="3844" width="5.85546875" style="3" customWidth="1"/>
    <col min="3845" max="3845" width="36" style="3" customWidth="1"/>
    <col min="3846" max="3846" width="9.7109375" style="3" customWidth="1"/>
    <col min="3847" max="3847" width="11.85546875" style="3" customWidth="1"/>
    <col min="3848" max="3848" width="9" style="3" customWidth="1"/>
    <col min="3849" max="3849" width="9.7109375" style="3" customWidth="1"/>
    <col min="3850" max="3850" width="9.28515625" style="3" customWidth="1"/>
    <col min="3851" max="3851" width="8.7109375" style="3" customWidth="1"/>
    <col min="3852" max="3852" width="6.85546875" style="3" customWidth="1"/>
    <col min="3853" max="4097" width="9.140625" style="3" customWidth="1"/>
    <col min="4098" max="4098" width="3.7109375" style="3"/>
    <col min="4099" max="4099" width="4.28515625" style="3" customWidth="1"/>
    <col min="4100" max="4100" width="5.85546875" style="3" customWidth="1"/>
    <col min="4101" max="4101" width="36" style="3" customWidth="1"/>
    <col min="4102" max="4102" width="9.7109375" style="3" customWidth="1"/>
    <col min="4103" max="4103" width="11.85546875" style="3" customWidth="1"/>
    <col min="4104" max="4104" width="9" style="3" customWidth="1"/>
    <col min="4105" max="4105" width="9.7109375" style="3" customWidth="1"/>
    <col min="4106" max="4106" width="9.28515625" style="3" customWidth="1"/>
    <col min="4107" max="4107" width="8.7109375" style="3" customWidth="1"/>
    <col min="4108" max="4108" width="6.85546875" style="3" customWidth="1"/>
    <col min="4109" max="4353" width="9.140625" style="3" customWidth="1"/>
    <col min="4354" max="4354" width="3.7109375" style="3"/>
    <col min="4355" max="4355" width="4.28515625" style="3" customWidth="1"/>
    <col min="4356" max="4356" width="5.85546875" style="3" customWidth="1"/>
    <col min="4357" max="4357" width="36" style="3" customWidth="1"/>
    <col min="4358" max="4358" width="9.7109375" style="3" customWidth="1"/>
    <col min="4359" max="4359" width="11.85546875" style="3" customWidth="1"/>
    <col min="4360" max="4360" width="9" style="3" customWidth="1"/>
    <col min="4361" max="4361" width="9.7109375" style="3" customWidth="1"/>
    <col min="4362" max="4362" width="9.28515625" style="3" customWidth="1"/>
    <col min="4363" max="4363" width="8.7109375" style="3" customWidth="1"/>
    <col min="4364" max="4364" width="6.85546875" style="3" customWidth="1"/>
    <col min="4365" max="4609" width="9.140625" style="3" customWidth="1"/>
    <col min="4610" max="4610" width="3.7109375" style="3"/>
    <col min="4611" max="4611" width="4.28515625" style="3" customWidth="1"/>
    <col min="4612" max="4612" width="5.85546875" style="3" customWidth="1"/>
    <col min="4613" max="4613" width="36" style="3" customWidth="1"/>
    <col min="4614" max="4614" width="9.7109375" style="3" customWidth="1"/>
    <col min="4615" max="4615" width="11.85546875" style="3" customWidth="1"/>
    <col min="4616" max="4616" width="9" style="3" customWidth="1"/>
    <col min="4617" max="4617" width="9.7109375" style="3" customWidth="1"/>
    <col min="4618" max="4618" width="9.28515625" style="3" customWidth="1"/>
    <col min="4619" max="4619" width="8.7109375" style="3" customWidth="1"/>
    <col min="4620" max="4620" width="6.85546875" style="3" customWidth="1"/>
    <col min="4621" max="4865" width="9.140625" style="3" customWidth="1"/>
    <col min="4866" max="4866" width="3.7109375" style="3"/>
    <col min="4867" max="4867" width="4.28515625" style="3" customWidth="1"/>
    <col min="4868" max="4868" width="5.85546875" style="3" customWidth="1"/>
    <col min="4869" max="4869" width="36" style="3" customWidth="1"/>
    <col min="4870" max="4870" width="9.7109375" style="3" customWidth="1"/>
    <col min="4871" max="4871" width="11.85546875" style="3" customWidth="1"/>
    <col min="4872" max="4872" width="9" style="3" customWidth="1"/>
    <col min="4873" max="4873" width="9.7109375" style="3" customWidth="1"/>
    <col min="4874" max="4874" width="9.28515625" style="3" customWidth="1"/>
    <col min="4875" max="4875" width="8.7109375" style="3" customWidth="1"/>
    <col min="4876" max="4876" width="6.85546875" style="3" customWidth="1"/>
    <col min="4877" max="5121" width="9.140625" style="3" customWidth="1"/>
    <col min="5122" max="5122" width="3.7109375" style="3"/>
    <col min="5123" max="5123" width="4.28515625" style="3" customWidth="1"/>
    <col min="5124" max="5124" width="5.85546875" style="3" customWidth="1"/>
    <col min="5125" max="5125" width="36" style="3" customWidth="1"/>
    <col min="5126" max="5126" width="9.7109375" style="3" customWidth="1"/>
    <col min="5127" max="5127" width="11.85546875" style="3" customWidth="1"/>
    <col min="5128" max="5128" width="9" style="3" customWidth="1"/>
    <col min="5129" max="5129" width="9.7109375" style="3" customWidth="1"/>
    <col min="5130" max="5130" width="9.28515625" style="3" customWidth="1"/>
    <col min="5131" max="5131" width="8.7109375" style="3" customWidth="1"/>
    <col min="5132" max="5132" width="6.85546875" style="3" customWidth="1"/>
    <col min="5133" max="5377" width="9.140625" style="3" customWidth="1"/>
    <col min="5378" max="5378" width="3.7109375" style="3"/>
    <col min="5379" max="5379" width="4.28515625" style="3" customWidth="1"/>
    <col min="5380" max="5380" width="5.85546875" style="3" customWidth="1"/>
    <col min="5381" max="5381" width="36" style="3" customWidth="1"/>
    <col min="5382" max="5382" width="9.7109375" style="3" customWidth="1"/>
    <col min="5383" max="5383" width="11.85546875" style="3" customWidth="1"/>
    <col min="5384" max="5384" width="9" style="3" customWidth="1"/>
    <col min="5385" max="5385" width="9.7109375" style="3" customWidth="1"/>
    <col min="5386" max="5386" width="9.28515625" style="3" customWidth="1"/>
    <col min="5387" max="5387" width="8.7109375" style="3" customWidth="1"/>
    <col min="5388" max="5388" width="6.85546875" style="3" customWidth="1"/>
    <col min="5389" max="5633" width="9.140625" style="3" customWidth="1"/>
    <col min="5634" max="5634" width="3.7109375" style="3"/>
    <col min="5635" max="5635" width="4.28515625" style="3" customWidth="1"/>
    <col min="5636" max="5636" width="5.85546875" style="3" customWidth="1"/>
    <col min="5637" max="5637" width="36" style="3" customWidth="1"/>
    <col min="5638" max="5638" width="9.7109375" style="3" customWidth="1"/>
    <col min="5639" max="5639" width="11.85546875" style="3" customWidth="1"/>
    <col min="5640" max="5640" width="9" style="3" customWidth="1"/>
    <col min="5641" max="5641" width="9.7109375" style="3" customWidth="1"/>
    <col min="5642" max="5642" width="9.28515625" style="3" customWidth="1"/>
    <col min="5643" max="5643" width="8.7109375" style="3" customWidth="1"/>
    <col min="5644" max="5644" width="6.85546875" style="3" customWidth="1"/>
    <col min="5645" max="5889" width="9.140625" style="3" customWidth="1"/>
    <col min="5890" max="5890" width="3.7109375" style="3"/>
    <col min="5891" max="5891" width="4.28515625" style="3" customWidth="1"/>
    <col min="5892" max="5892" width="5.85546875" style="3" customWidth="1"/>
    <col min="5893" max="5893" width="36" style="3" customWidth="1"/>
    <col min="5894" max="5894" width="9.7109375" style="3" customWidth="1"/>
    <col min="5895" max="5895" width="11.85546875" style="3" customWidth="1"/>
    <col min="5896" max="5896" width="9" style="3" customWidth="1"/>
    <col min="5897" max="5897" width="9.7109375" style="3" customWidth="1"/>
    <col min="5898" max="5898" width="9.28515625" style="3" customWidth="1"/>
    <col min="5899" max="5899" width="8.7109375" style="3" customWidth="1"/>
    <col min="5900" max="5900" width="6.85546875" style="3" customWidth="1"/>
    <col min="5901" max="6145" width="9.140625" style="3" customWidth="1"/>
    <col min="6146" max="6146" width="3.7109375" style="3"/>
    <col min="6147" max="6147" width="4.28515625" style="3" customWidth="1"/>
    <col min="6148" max="6148" width="5.85546875" style="3" customWidth="1"/>
    <col min="6149" max="6149" width="36" style="3" customWidth="1"/>
    <col min="6150" max="6150" width="9.7109375" style="3" customWidth="1"/>
    <col min="6151" max="6151" width="11.85546875" style="3" customWidth="1"/>
    <col min="6152" max="6152" width="9" style="3" customWidth="1"/>
    <col min="6153" max="6153" width="9.7109375" style="3" customWidth="1"/>
    <col min="6154" max="6154" width="9.28515625" style="3" customWidth="1"/>
    <col min="6155" max="6155" width="8.7109375" style="3" customWidth="1"/>
    <col min="6156" max="6156" width="6.85546875" style="3" customWidth="1"/>
    <col min="6157" max="6401" width="9.140625" style="3" customWidth="1"/>
    <col min="6402" max="6402" width="3.7109375" style="3"/>
    <col min="6403" max="6403" width="4.28515625" style="3" customWidth="1"/>
    <col min="6404" max="6404" width="5.85546875" style="3" customWidth="1"/>
    <col min="6405" max="6405" width="36" style="3" customWidth="1"/>
    <col min="6406" max="6406" width="9.7109375" style="3" customWidth="1"/>
    <col min="6407" max="6407" width="11.85546875" style="3" customWidth="1"/>
    <col min="6408" max="6408" width="9" style="3" customWidth="1"/>
    <col min="6409" max="6409" width="9.7109375" style="3" customWidth="1"/>
    <col min="6410" max="6410" width="9.28515625" style="3" customWidth="1"/>
    <col min="6411" max="6411" width="8.7109375" style="3" customWidth="1"/>
    <col min="6412" max="6412" width="6.85546875" style="3" customWidth="1"/>
    <col min="6413" max="6657" width="9.140625" style="3" customWidth="1"/>
    <col min="6658" max="6658" width="3.7109375" style="3"/>
    <col min="6659" max="6659" width="4.28515625" style="3" customWidth="1"/>
    <col min="6660" max="6660" width="5.85546875" style="3" customWidth="1"/>
    <col min="6661" max="6661" width="36" style="3" customWidth="1"/>
    <col min="6662" max="6662" width="9.7109375" style="3" customWidth="1"/>
    <col min="6663" max="6663" width="11.85546875" style="3" customWidth="1"/>
    <col min="6664" max="6664" width="9" style="3" customWidth="1"/>
    <col min="6665" max="6665" width="9.7109375" style="3" customWidth="1"/>
    <col min="6666" max="6666" width="9.28515625" style="3" customWidth="1"/>
    <col min="6667" max="6667" width="8.7109375" style="3" customWidth="1"/>
    <col min="6668" max="6668" width="6.85546875" style="3" customWidth="1"/>
    <col min="6669" max="6913" width="9.140625" style="3" customWidth="1"/>
    <col min="6914" max="6914" width="3.7109375" style="3"/>
    <col min="6915" max="6915" width="4.28515625" style="3" customWidth="1"/>
    <col min="6916" max="6916" width="5.85546875" style="3" customWidth="1"/>
    <col min="6917" max="6917" width="36" style="3" customWidth="1"/>
    <col min="6918" max="6918" width="9.7109375" style="3" customWidth="1"/>
    <col min="6919" max="6919" width="11.85546875" style="3" customWidth="1"/>
    <col min="6920" max="6920" width="9" style="3" customWidth="1"/>
    <col min="6921" max="6921" width="9.7109375" style="3" customWidth="1"/>
    <col min="6922" max="6922" width="9.28515625" style="3" customWidth="1"/>
    <col min="6923" max="6923" width="8.7109375" style="3" customWidth="1"/>
    <col min="6924" max="6924" width="6.85546875" style="3" customWidth="1"/>
    <col min="6925" max="7169" width="9.140625" style="3" customWidth="1"/>
    <col min="7170" max="7170" width="3.7109375" style="3"/>
    <col min="7171" max="7171" width="4.28515625" style="3" customWidth="1"/>
    <col min="7172" max="7172" width="5.85546875" style="3" customWidth="1"/>
    <col min="7173" max="7173" width="36" style="3" customWidth="1"/>
    <col min="7174" max="7174" width="9.7109375" style="3" customWidth="1"/>
    <col min="7175" max="7175" width="11.85546875" style="3" customWidth="1"/>
    <col min="7176" max="7176" width="9" style="3" customWidth="1"/>
    <col min="7177" max="7177" width="9.7109375" style="3" customWidth="1"/>
    <col min="7178" max="7178" width="9.28515625" style="3" customWidth="1"/>
    <col min="7179" max="7179" width="8.7109375" style="3" customWidth="1"/>
    <col min="7180" max="7180" width="6.85546875" style="3" customWidth="1"/>
    <col min="7181" max="7425" width="9.140625" style="3" customWidth="1"/>
    <col min="7426" max="7426" width="3.7109375" style="3"/>
    <col min="7427" max="7427" width="4.28515625" style="3" customWidth="1"/>
    <col min="7428" max="7428" width="5.85546875" style="3" customWidth="1"/>
    <col min="7429" max="7429" width="36" style="3" customWidth="1"/>
    <col min="7430" max="7430" width="9.7109375" style="3" customWidth="1"/>
    <col min="7431" max="7431" width="11.85546875" style="3" customWidth="1"/>
    <col min="7432" max="7432" width="9" style="3" customWidth="1"/>
    <col min="7433" max="7433" width="9.7109375" style="3" customWidth="1"/>
    <col min="7434" max="7434" width="9.28515625" style="3" customWidth="1"/>
    <col min="7435" max="7435" width="8.7109375" style="3" customWidth="1"/>
    <col min="7436" max="7436" width="6.85546875" style="3" customWidth="1"/>
    <col min="7437" max="7681" width="9.140625" style="3" customWidth="1"/>
    <col min="7682" max="7682" width="3.7109375" style="3"/>
    <col min="7683" max="7683" width="4.28515625" style="3" customWidth="1"/>
    <col min="7684" max="7684" width="5.85546875" style="3" customWidth="1"/>
    <col min="7685" max="7685" width="36" style="3" customWidth="1"/>
    <col min="7686" max="7686" width="9.7109375" style="3" customWidth="1"/>
    <col min="7687" max="7687" width="11.85546875" style="3" customWidth="1"/>
    <col min="7688" max="7688" width="9" style="3" customWidth="1"/>
    <col min="7689" max="7689" width="9.7109375" style="3" customWidth="1"/>
    <col min="7690" max="7690" width="9.28515625" style="3" customWidth="1"/>
    <col min="7691" max="7691" width="8.7109375" style="3" customWidth="1"/>
    <col min="7692" max="7692" width="6.85546875" style="3" customWidth="1"/>
    <col min="7693" max="7937" width="9.140625" style="3" customWidth="1"/>
    <col min="7938" max="7938" width="3.7109375" style="3"/>
    <col min="7939" max="7939" width="4.28515625" style="3" customWidth="1"/>
    <col min="7940" max="7940" width="5.85546875" style="3" customWidth="1"/>
    <col min="7941" max="7941" width="36" style="3" customWidth="1"/>
    <col min="7942" max="7942" width="9.7109375" style="3" customWidth="1"/>
    <col min="7943" max="7943" width="11.85546875" style="3" customWidth="1"/>
    <col min="7944" max="7944" width="9" style="3" customWidth="1"/>
    <col min="7945" max="7945" width="9.7109375" style="3" customWidth="1"/>
    <col min="7946" max="7946" width="9.28515625" style="3" customWidth="1"/>
    <col min="7947" max="7947" width="8.7109375" style="3" customWidth="1"/>
    <col min="7948" max="7948" width="6.85546875" style="3" customWidth="1"/>
    <col min="7949" max="8193" width="9.140625" style="3" customWidth="1"/>
    <col min="8194" max="8194" width="3.7109375" style="3"/>
    <col min="8195" max="8195" width="4.28515625" style="3" customWidth="1"/>
    <col min="8196" max="8196" width="5.85546875" style="3" customWidth="1"/>
    <col min="8197" max="8197" width="36" style="3" customWidth="1"/>
    <col min="8198" max="8198" width="9.7109375" style="3" customWidth="1"/>
    <col min="8199" max="8199" width="11.85546875" style="3" customWidth="1"/>
    <col min="8200" max="8200" width="9" style="3" customWidth="1"/>
    <col min="8201" max="8201" width="9.7109375" style="3" customWidth="1"/>
    <col min="8202" max="8202" width="9.28515625" style="3" customWidth="1"/>
    <col min="8203" max="8203" width="8.7109375" style="3" customWidth="1"/>
    <col min="8204" max="8204" width="6.85546875" style="3" customWidth="1"/>
    <col min="8205" max="8449" width="9.140625" style="3" customWidth="1"/>
    <col min="8450" max="8450" width="3.7109375" style="3"/>
    <col min="8451" max="8451" width="4.28515625" style="3" customWidth="1"/>
    <col min="8452" max="8452" width="5.85546875" style="3" customWidth="1"/>
    <col min="8453" max="8453" width="36" style="3" customWidth="1"/>
    <col min="8454" max="8454" width="9.7109375" style="3" customWidth="1"/>
    <col min="8455" max="8455" width="11.85546875" style="3" customWidth="1"/>
    <col min="8456" max="8456" width="9" style="3" customWidth="1"/>
    <col min="8457" max="8457" width="9.7109375" style="3" customWidth="1"/>
    <col min="8458" max="8458" width="9.28515625" style="3" customWidth="1"/>
    <col min="8459" max="8459" width="8.7109375" style="3" customWidth="1"/>
    <col min="8460" max="8460" width="6.85546875" style="3" customWidth="1"/>
    <col min="8461" max="8705" width="9.140625" style="3" customWidth="1"/>
    <col min="8706" max="8706" width="3.7109375" style="3"/>
    <col min="8707" max="8707" width="4.28515625" style="3" customWidth="1"/>
    <col min="8708" max="8708" width="5.85546875" style="3" customWidth="1"/>
    <col min="8709" max="8709" width="36" style="3" customWidth="1"/>
    <col min="8710" max="8710" width="9.7109375" style="3" customWidth="1"/>
    <col min="8711" max="8711" width="11.85546875" style="3" customWidth="1"/>
    <col min="8712" max="8712" width="9" style="3" customWidth="1"/>
    <col min="8713" max="8713" width="9.7109375" style="3" customWidth="1"/>
    <col min="8714" max="8714" width="9.28515625" style="3" customWidth="1"/>
    <col min="8715" max="8715" width="8.7109375" style="3" customWidth="1"/>
    <col min="8716" max="8716" width="6.85546875" style="3" customWidth="1"/>
    <col min="8717" max="8961" width="9.140625" style="3" customWidth="1"/>
    <col min="8962" max="8962" width="3.7109375" style="3"/>
    <col min="8963" max="8963" width="4.28515625" style="3" customWidth="1"/>
    <col min="8964" max="8964" width="5.85546875" style="3" customWidth="1"/>
    <col min="8965" max="8965" width="36" style="3" customWidth="1"/>
    <col min="8966" max="8966" width="9.7109375" style="3" customWidth="1"/>
    <col min="8967" max="8967" width="11.85546875" style="3" customWidth="1"/>
    <col min="8968" max="8968" width="9" style="3" customWidth="1"/>
    <col min="8969" max="8969" width="9.7109375" style="3" customWidth="1"/>
    <col min="8970" max="8970" width="9.28515625" style="3" customWidth="1"/>
    <col min="8971" max="8971" width="8.7109375" style="3" customWidth="1"/>
    <col min="8972" max="8972" width="6.85546875" style="3" customWidth="1"/>
    <col min="8973" max="9217" width="9.140625" style="3" customWidth="1"/>
    <col min="9218" max="9218" width="3.7109375" style="3"/>
    <col min="9219" max="9219" width="4.28515625" style="3" customWidth="1"/>
    <col min="9220" max="9220" width="5.85546875" style="3" customWidth="1"/>
    <col min="9221" max="9221" width="36" style="3" customWidth="1"/>
    <col min="9222" max="9222" width="9.7109375" style="3" customWidth="1"/>
    <col min="9223" max="9223" width="11.85546875" style="3" customWidth="1"/>
    <col min="9224" max="9224" width="9" style="3" customWidth="1"/>
    <col min="9225" max="9225" width="9.7109375" style="3" customWidth="1"/>
    <col min="9226" max="9226" width="9.28515625" style="3" customWidth="1"/>
    <col min="9227" max="9227" width="8.7109375" style="3" customWidth="1"/>
    <col min="9228" max="9228" width="6.85546875" style="3" customWidth="1"/>
    <col min="9229" max="9473" width="9.140625" style="3" customWidth="1"/>
    <col min="9474" max="9474" width="3.7109375" style="3"/>
    <col min="9475" max="9475" width="4.28515625" style="3" customWidth="1"/>
    <col min="9476" max="9476" width="5.85546875" style="3" customWidth="1"/>
    <col min="9477" max="9477" width="36" style="3" customWidth="1"/>
    <col min="9478" max="9478" width="9.7109375" style="3" customWidth="1"/>
    <col min="9479" max="9479" width="11.85546875" style="3" customWidth="1"/>
    <col min="9480" max="9480" width="9" style="3" customWidth="1"/>
    <col min="9481" max="9481" width="9.7109375" style="3" customWidth="1"/>
    <col min="9482" max="9482" width="9.28515625" style="3" customWidth="1"/>
    <col min="9483" max="9483" width="8.7109375" style="3" customWidth="1"/>
    <col min="9484" max="9484" width="6.85546875" style="3" customWidth="1"/>
    <col min="9485" max="9729" width="9.140625" style="3" customWidth="1"/>
    <col min="9730" max="9730" width="3.7109375" style="3"/>
    <col min="9731" max="9731" width="4.28515625" style="3" customWidth="1"/>
    <col min="9732" max="9732" width="5.85546875" style="3" customWidth="1"/>
    <col min="9733" max="9733" width="36" style="3" customWidth="1"/>
    <col min="9734" max="9734" width="9.7109375" style="3" customWidth="1"/>
    <col min="9735" max="9735" width="11.85546875" style="3" customWidth="1"/>
    <col min="9736" max="9736" width="9" style="3" customWidth="1"/>
    <col min="9737" max="9737" width="9.7109375" style="3" customWidth="1"/>
    <col min="9738" max="9738" width="9.28515625" style="3" customWidth="1"/>
    <col min="9739" max="9739" width="8.7109375" style="3" customWidth="1"/>
    <col min="9740" max="9740" width="6.85546875" style="3" customWidth="1"/>
    <col min="9741" max="9985" width="9.140625" style="3" customWidth="1"/>
    <col min="9986" max="9986" width="3.7109375" style="3"/>
    <col min="9987" max="9987" width="4.28515625" style="3" customWidth="1"/>
    <col min="9988" max="9988" width="5.85546875" style="3" customWidth="1"/>
    <col min="9989" max="9989" width="36" style="3" customWidth="1"/>
    <col min="9990" max="9990" width="9.7109375" style="3" customWidth="1"/>
    <col min="9991" max="9991" width="11.85546875" style="3" customWidth="1"/>
    <col min="9992" max="9992" width="9" style="3" customWidth="1"/>
    <col min="9993" max="9993" width="9.7109375" style="3" customWidth="1"/>
    <col min="9994" max="9994" width="9.28515625" style="3" customWidth="1"/>
    <col min="9995" max="9995" width="8.7109375" style="3" customWidth="1"/>
    <col min="9996" max="9996" width="6.85546875" style="3" customWidth="1"/>
    <col min="9997" max="10241" width="9.140625" style="3" customWidth="1"/>
    <col min="10242" max="10242" width="3.7109375" style="3"/>
    <col min="10243" max="10243" width="4.28515625" style="3" customWidth="1"/>
    <col min="10244" max="10244" width="5.85546875" style="3" customWidth="1"/>
    <col min="10245" max="10245" width="36" style="3" customWidth="1"/>
    <col min="10246" max="10246" width="9.7109375" style="3" customWidth="1"/>
    <col min="10247" max="10247" width="11.85546875" style="3" customWidth="1"/>
    <col min="10248" max="10248" width="9" style="3" customWidth="1"/>
    <col min="10249" max="10249" width="9.7109375" style="3" customWidth="1"/>
    <col min="10250" max="10250" width="9.28515625" style="3" customWidth="1"/>
    <col min="10251" max="10251" width="8.7109375" style="3" customWidth="1"/>
    <col min="10252" max="10252" width="6.85546875" style="3" customWidth="1"/>
    <col min="10253" max="10497" width="9.140625" style="3" customWidth="1"/>
    <col min="10498" max="10498" width="3.7109375" style="3"/>
    <col min="10499" max="10499" width="4.28515625" style="3" customWidth="1"/>
    <col min="10500" max="10500" width="5.85546875" style="3" customWidth="1"/>
    <col min="10501" max="10501" width="36" style="3" customWidth="1"/>
    <col min="10502" max="10502" width="9.7109375" style="3" customWidth="1"/>
    <col min="10503" max="10503" width="11.85546875" style="3" customWidth="1"/>
    <col min="10504" max="10504" width="9" style="3" customWidth="1"/>
    <col min="10505" max="10505" width="9.7109375" style="3" customWidth="1"/>
    <col min="10506" max="10506" width="9.28515625" style="3" customWidth="1"/>
    <col min="10507" max="10507" width="8.7109375" style="3" customWidth="1"/>
    <col min="10508" max="10508" width="6.85546875" style="3" customWidth="1"/>
    <col min="10509" max="10753" width="9.140625" style="3" customWidth="1"/>
    <col min="10754" max="10754" width="3.7109375" style="3"/>
    <col min="10755" max="10755" width="4.28515625" style="3" customWidth="1"/>
    <col min="10756" max="10756" width="5.85546875" style="3" customWidth="1"/>
    <col min="10757" max="10757" width="36" style="3" customWidth="1"/>
    <col min="10758" max="10758" width="9.7109375" style="3" customWidth="1"/>
    <col min="10759" max="10759" width="11.85546875" style="3" customWidth="1"/>
    <col min="10760" max="10760" width="9" style="3" customWidth="1"/>
    <col min="10761" max="10761" width="9.7109375" style="3" customWidth="1"/>
    <col min="10762" max="10762" width="9.28515625" style="3" customWidth="1"/>
    <col min="10763" max="10763" width="8.7109375" style="3" customWidth="1"/>
    <col min="10764" max="10764" width="6.85546875" style="3" customWidth="1"/>
    <col min="10765" max="11009" width="9.140625" style="3" customWidth="1"/>
    <col min="11010" max="11010" width="3.7109375" style="3"/>
    <col min="11011" max="11011" width="4.28515625" style="3" customWidth="1"/>
    <col min="11012" max="11012" width="5.85546875" style="3" customWidth="1"/>
    <col min="11013" max="11013" width="36" style="3" customWidth="1"/>
    <col min="11014" max="11014" width="9.7109375" style="3" customWidth="1"/>
    <col min="11015" max="11015" width="11.85546875" style="3" customWidth="1"/>
    <col min="11016" max="11016" width="9" style="3" customWidth="1"/>
    <col min="11017" max="11017" width="9.7109375" style="3" customWidth="1"/>
    <col min="11018" max="11018" width="9.28515625" style="3" customWidth="1"/>
    <col min="11019" max="11019" width="8.7109375" style="3" customWidth="1"/>
    <col min="11020" max="11020" width="6.85546875" style="3" customWidth="1"/>
    <col min="11021" max="11265" width="9.140625" style="3" customWidth="1"/>
    <col min="11266" max="11266" width="3.7109375" style="3"/>
    <col min="11267" max="11267" width="4.28515625" style="3" customWidth="1"/>
    <col min="11268" max="11268" width="5.85546875" style="3" customWidth="1"/>
    <col min="11269" max="11269" width="36" style="3" customWidth="1"/>
    <col min="11270" max="11270" width="9.7109375" style="3" customWidth="1"/>
    <col min="11271" max="11271" width="11.85546875" style="3" customWidth="1"/>
    <col min="11272" max="11272" width="9" style="3" customWidth="1"/>
    <col min="11273" max="11273" width="9.7109375" style="3" customWidth="1"/>
    <col min="11274" max="11274" width="9.28515625" style="3" customWidth="1"/>
    <col min="11275" max="11275" width="8.7109375" style="3" customWidth="1"/>
    <col min="11276" max="11276" width="6.85546875" style="3" customWidth="1"/>
    <col min="11277" max="11521" width="9.140625" style="3" customWidth="1"/>
    <col min="11522" max="11522" width="3.7109375" style="3"/>
    <col min="11523" max="11523" width="4.28515625" style="3" customWidth="1"/>
    <col min="11524" max="11524" width="5.85546875" style="3" customWidth="1"/>
    <col min="11525" max="11525" width="36" style="3" customWidth="1"/>
    <col min="11526" max="11526" width="9.7109375" style="3" customWidth="1"/>
    <col min="11527" max="11527" width="11.85546875" style="3" customWidth="1"/>
    <col min="11528" max="11528" width="9" style="3" customWidth="1"/>
    <col min="11529" max="11529" width="9.7109375" style="3" customWidth="1"/>
    <col min="11530" max="11530" width="9.28515625" style="3" customWidth="1"/>
    <col min="11531" max="11531" width="8.7109375" style="3" customWidth="1"/>
    <col min="11532" max="11532" width="6.85546875" style="3" customWidth="1"/>
    <col min="11533" max="11777" width="9.140625" style="3" customWidth="1"/>
    <col min="11778" max="11778" width="3.7109375" style="3"/>
    <col min="11779" max="11779" width="4.28515625" style="3" customWidth="1"/>
    <col min="11780" max="11780" width="5.85546875" style="3" customWidth="1"/>
    <col min="11781" max="11781" width="36" style="3" customWidth="1"/>
    <col min="11782" max="11782" width="9.7109375" style="3" customWidth="1"/>
    <col min="11783" max="11783" width="11.85546875" style="3" customWidth="1"/>
    <col min="11784" max="11784" width="9" style="3" customWidth="1"/>
    <col min="11785" max="11785" width="9.7109375" style="3" customWidth="1"/>
    <col min="11786" max="11786" width="9.28515625" style="3" customWidth="1"/>
    <col min="11787" max="11787" width="8.7109375" style="3" customWidth="1"/>
    <col min="11788" max="11788" width="6.85546875" style="3" customWidth="1"/>
    <col min="11789" max="12033" width="9.140625" style="3" customWidth="1"/>
    <col min="12034" max="12034" width="3.7109375" style="3"/>
    <col min="12035" max="12035" width="4.28515625" style="3" customWidth="1"/>
    <col min="12036" max="12036" width="5.85546875" style="3" customWidth="1"/>
    <col min="12037" max="12037" width="36" style="3" customWidth="1"/>
    <col min="12038" max="12038" width="9.7109375" style="3" customWidth="1"/>
    <col min="12039" max="12039" width="11.85546875" style="3" customWidth="1"/>
    <col min="12040" max="12040" width="9" style="3" customWidth="1"/>
    <col min="12041" max="12041" width="9.7109375" style="3" customWidth="1"/>
    <col min="12042" max="12042" width="9.28515625" style="3" customWidth="1"/>
    <col min="12043" max="12043" width="8.7109375" style="3" customWidth="1"/>
    <col min="12044" max="12044" width="6.85546875" style="3" customWidth="1"/>
    <col min="12045" max="12289" width="9.140625" style="3" customWidth="1"/>
    <col min="12290" max="12290" width="3.7109375" style="3"/>
    <col min="12291" max="12291" width="4.28515625" style="3" customWidth="1"/>
    <col min="12292" max="12292" width="5.85546875" style="3" customWidth="1"/>
    <col min="12293" max="12293" width="36" style="3" customWidth="1"/>
    <col min="12294" max="12294" width="9.7109375" style="3" customWidth="1"/>
    <col min="12295" max="12295" width="11.85546875" style="3" customWidth="1"/>
    <col min="12296" max="12296" width="9" style="3" customWidth="1"/>
    <col min="12297" max="12297" width="9.7109375" style="3" customWidth="1"/>
    <col min="12298" max="12298" width="9.28515625" style="3" customWidth="1"/>
    <col min="12299" max="12299" width="8.7109375" style="3" customWidth="1"/>
    <col min="12300" max="12300" width="6.85546875" style="3" customWidth="1"/>
    <col min="12301" max="12545" width="9.140625" style="3" customWidth="1"/>
    <col min="12546" max="12546" width="3.7109375" style="3"/>
    <col min="12547" max="12547" width="4.28515625" style="3" customWidth="1"/>
    <col min="12548" max="12548" width="5.85546875" style="3" customWidth="1"/>
    <col min="12549" max="12549" width="36" style="3" customWidth="1"/>
    <col min="12550" max="12550" width="9.7109375" style="3" customWidth="1"/>
    <col min="12551" max="12551" width="11.85546875" style="3" customWidth="1"/>
    <col min="12552" max="12552" width="9" style="3" customWidth="1"/>
    <col min="12553" max="12553" width="9.7109375" style="3" customWidth="1"/>
    <col min="12554" max="12554" width="9.28515625" style="3" customWidth="1"/>
    <col min="12555" max="12555" width="8.7109375" style="3" customWidth="1"/>
    <col min="12556" max="12556" width="6.85546875" style="3" customWidth="1"/>
    <col min="12557" max="12801" width="9.140625" style="3" customWidth="1"/>
    <col min="12802" max="12802" width="3.7109375" style="3"/>
    <col min="12803" max="12803" width="4.28515625" style="3" customWidth="1"/>
    <col min="12804" max="12804" width="5.85546875" style="3" customWidth="1"/>
    <col min="12805" max="12805" width="36" style="3" customWidth="1"/>
    <col min="12806" max="12806" width="9.7109375" style="3" customWidth="1"/>
    <col min="12807" max="12807" width="11.85546875" style="3" customWidth="1"/>
    <col min="12808" max="12808" width="9" style="3" customWidth="1"/>
    <col min="12809" max="12809" width="9.7109375" style="3" customWidth="1"/>
    <col min="12810" max="12810" width="9.28515625" style="3" customWidth="1"/>
    <col min="12811" max="12811" width="8.7109375" style="3" customWidth="1"/>
    <col min="12812" max="12812" width="6.85546875" style="3" customWidth="1"/>
    <col min="12813" max="13057" width="9.140625" style="3" customWidth="1"/>
    <col min="13058" max="13058" width="3.7109375" style="3"/>
    <col min="13059" max="13059" width="4.28515625" style="3" customWidth="1"/>
    <col min="13060" max="13060" width="5.85546875" style="3" customWidth="1"/>
    <col min="13061" max="13061" width="36" style="3" customWidth="1"/>
    <col min="13062" max="13062" width="9.7109375" style="3" customWidth="1"/>
    <col min="13063" max="13063" width="11.85546875" style="3" customWidth="1"/>
    <col min="13064" max="13064" width="9" style="3" customWidth="1"/>
    <col min="13065" max="13065" width="9.7109375" style="3" customWidth="1"/>
    <col min="13066" max="13066" width="9.28515625" style="3" customWidth="1"/>
    <col min="13067" max="13067" width="8.7109375" style="3" customWidth="1"/>
    <col min="13068" max="13068" width="6.85546875" style="3" customWidth="1"/>
    <col min="13069" max="13313" width="9.140625" style="3" customWidth="1"/>
    <col min="13314" max="13314" width="3.7109375" style="3"/>
    <col min="13315" max="13315" width="4.28515625" style="3" customWidth="1"/>
    <col min="13316" max="13316" width="5.85546875" style="3" customWidth="1"/>
    <col min="13317" max="13317" width="36" style="3" customWidth="1"/>
    <col min="13318" max="13318" width="9.7109375" style="3" customWidth="1"/>
    <col min="13319" max="13319" width="11.85546875" style="3" customWidth="1"/>
    <col min="13320" max="13320" width="9" style="3" customWidth="1"/>
    <col min="13321" max="13321" width="9.7109375" style="3" customWidth="1"/>
    <col min="13322" max="13322" width="9.28515625" style="3" customWidth="1"/>
    <col min="13323" max="13323" width="8.7109375" style="3" customWidth="1"/>
    <col min="13324" max="13324" width="6.85546875" style="3" customWidth="1"/>
    <col min="13325" max="13569" width="9.140625" style="3" customWidth="1"/>
    <col min="13570" max="13570" width="3.7109375" style="3"/>
    <col min="13571" max="13571" width="4.28515625" style="3" customWidth="1"/>
    <col min="13572" max="13572" width="5.85546875" style="3" customWidth="1"/>
    <col min="13573" max="13573" width="36" style="3" customWidth="1"/>
    <col min="13574" max="13574" width="9.7109375" style="3" customWidth="1"/>
    <col min="13575" max="13575" width="11.85546875" style="3" customWidth="1"/>
    <col min="13576" max="13576" width="9" style="3" customWidth="1"/>
    <col min="13577" max="13577" width="9.7109375" style="3" customWidth="1"/>
    <col min="13578" max="13578" width="9.28515625" style="3" customWidth="1"/>
    <col min="13579" max="13579" width="8.7109375" style="3" customWidth="1"/>
    <col min="13580" max="13580" width="6.85546875" style="3" customWidth="1"/>
    <col min="13581" max="13825" width="9.140625" style="3" customWidth="1"/>
    <col min="13826" max="13826" width="3.7109375" style="3"/>
    <col min="13827" max="13827" width="4.28515625" style="3" customWidth="1"/>
    <col min="13828" max="13828" width="5.85546875" style="3" customWidth="1"/>
    <col min="13829" max="13829" width="36" style="3" customWidth="1"/>
    <col min="13830" max="13830" width="9.7109375" style="3" customWidth="1"/>
    <col min="13831" max="13831" width="11.85546875" style="3" customWidth="1"/>
    <col min="13832" max="13832" width="9" style="3" customWidth="1"/>
    <col min="13833" max="13833" width="9.7109375" style="3" customWidth="1"/>
    <col min="13834" max="13834" width="9.28515625" style="3" customWidth="1"/>
    <col min="13835" max="13835" width="8.7109375" style="3" customWidth="1"/>
    <col min="13836" max="13836" width="6.85546875" style="3" customWidth="1"/>
    <col min="13837" max="14081" width="9.140625" style="3" customWidth="1"/>
    <col min="14082" max="14082" width="3.7109375" style="3"/>
    <col min="14083" max="14083" width="4.28515625" style="3" customWidth="1"/>
    <col min="14084" max="14084" width="5.85546875" style="3" customWidth="1"/>
    <col min="14085" max="14085" width="36" style="3" customWidth="1"/>
    <col min="14086" max="14086" width="9.7109375" style="3" customWidth="1"/>
    <col min="14087" max="14087" width="11.85546875" style="3" customWidth="1"/>
    <col min="14088" max="14088" width="9" style="3" customWidth="1"/>
    <col min="14089" max="14089" width="9.7109375" style="3" customWidth="1"/>
    <col min="14090" max="14090" width="9.28515625" style="3" customWidth="1"/>
    <col min="14091" max="14091" width="8.7109375" style="3" customWidth="1"/>
    <col min="14092" max="14092" width="6.85546875" style="3" customWidth="1"/>
    <col min="14093" max="14337" width="9.140625" style="3" customWidth="1"/>
    <col min="14338" max="14338" width="3.7109375" style="3"/>
    <col min="14339" max="14339" width="4.28515625" style="3" customWidth="1"/>
    <col min="14340" max="14340" width="5.85546875" style="3" customWidth="1"/>
    <col min="14341" max="14341" width="36" style="3" customWidth="1"/>
    <col min="14342" max="14342" width="9.7109375" style="3" customWidth="1"/>
    <col min="14343" max="14343" width="11.85546875" style="3" customWidth="1"/>
    <col min="14344" max="14344" width="9" style="3" customWidth="1"/>
    <col min="14345" max="14345" width="9.7109375" style="3" customWidth="1"/>
    <col min="14346" max="14346" width="9.28515625" style="3" customWidth="1"/>
    <col min="14347" max="14347" width="8.7109375" style="3" customWidth="1"/>
    <col min="14348" max="14348" width="6.85546875" style="3" customWidth="1"/>
    <col min="14349" max="14593" width="9.140625" style="3" customWidth="1"/>
    <col min="14594" max="14594" width="3.7109375" style="3"/>
    <col min="14595" max="14595" width="4.28515625" style="3" customWidth="1"/>
    <col min="14596" max="14596" width="5.85546875" style="3" customWidth="1"/>
    <col min="14597" max="14597" width="36" style="3" customWidth="1"/>
    <col min="14598" max="14598" width="9.7109375" style="3" customWidth="1"/>
    <col min="14599" max="14599" width="11.85546875" style="3" customWidth="1"/>
    <col min="14600" max="14600" width="9" style="3" customWidth="1"/>
    <col min="14601" max="14601" width="9.7109375" style="3" customWidth="1"/>
    <col min="14602" max="14602" width="9.28515625" style="3" customWidth="1"/>
    <col min="14603" max="14603" width="8.7109375" style="3" customWidth="1"/>
    <col min="14604" max="14604" width="6.85546875" style="3" customWidth="1"/>
    <col min="14605" max="14849" width="9.140625" style="3" customWidth="1"/>
    <col min="14850" max="14850" width="3.7109375" style="3"/>
    <col min="14851" max="14851" width="4.28515625" style="3" customWidth="1"/>
    <col min="14852" max="14852" width="5.85546875" style="3" customWidth="1"/>
    <col min="14853" max="14853" width="36" style="3" customWidth="1"/>
    <col min="14854" max="14854" width="9.7109375" style="3" customWidth="1"/>
    <col min="14855" max="14855" width="11.85546875" style="3" customWidth="1"/>
    <col min="14856" max="14856" width="9" style="3" customWidth="1"/>
    <col min="14857" max="14857" width="9.7109375" style="3" customWidth="1"/>
    <col min="14858" max="14858" width="9.28515625" style="3" customWidth="1"/>
    <col min="14859" max="14859" width="8.7109375" style="3" customWidth="1"/>
    <col min="14860" max="14860" width="6.85546875" style="3" customWidth="1"/>
    <col min="14861" max="15105" width="9.140625" style="3" customWidth="1"/>
    <col min="15106" max="15106" width="3.7109375" style="3"/>
    <col min="15107" max="15107" width="4.28515625" style="3" customWidth="1"/>
    <col min="15108" max="15108" width="5.85546875" style="3" customWidth="1"/>
    <col min="15109" max="15109" width="36" style="3" customWidth="1"/>
    <col min="15110" max="15110" width="9.7109375" style="3" customWidth="1"/>
    <col min="15111" max="15111" width="11.85546875" style="3" customWidth="1"/>
    <col min="15112" max="15112" width="9" style="3" customWidth="1"/>
    <col min="15113" max="15113" width="9.7109375" style="3" customWidth="1"/>
    <col min="15114" max="15114" width="9.28515625" style="3" customWidth="1"/>
    <col min="15115" max="15115" width="8.7109375" style="3" customWidth="1"/>
    <col min="15116" max="15116" width="6.85546875" style="3" customWidth="1"/>
    <col min="15117" max="15361" width="9.140625" style="3" customWidth="1"/>
    <col min="15362" max="15362" width="3.7109375" style="3"/>
    <col min="15363" max="15363" width="4.28515625" style="3" customWidth="1"/>
    <col min="15364" max="15364" width="5.85546875" style="3" customWidth="1"/>
    <col min="15365" max="15365" width="36" style="3" customWidth="1"/>
    <col min="15366" max="15366" width="9.7109375" style="3" customWidth="1"/>
    <col min="15367" max="15367" width="11.85546875" style="3" customWidth="1"/>
    <col min="15368" max="15368" width="9" style="3" customWidth="1"/>
    <col min="15369" max="15369" width="9.7109375" style="3" customWidth="1"/>
    <col min="15370" max="15370" width="9.28515625" style="3" customWidth="1"/>
    <col min="15371" max="15371" width="8.7109375" style="3" customWidth="1"/>
    <col min="15372" max="15372" width="6.85546875" style="3" customWidth="1"/>
    <col min="15373" max="15617" width="9.140625" style="3" customWidth="1"/>
    <col min="15618" max="15618" width="3.7109375" style="3"/>
    <col min="15619" max="15619" width="4.28515625" style="3" customWidth="1"/>
    <col min="15620" max="15620" width="5.85546875" style="3" customWidth="1"/>
    <col min="15621" max="15621" width="36" style="3" customWidth="1"/>
    <col min="15622" max="15622" width="9.7109375" style="3" customWidth="1"/>
    <col min="15623" max="15623" width="11.85546875" style="3" customWidth="1"/>
    <col min="15624" max="15624" width="9" style="3" customWidth="1"/>
    <col min="15625" max="15625" width="9.7109375" style="3" customWidth="1"/>
    <col min="15626" max="15626" width="9.28515625" style="3" customWidth="1"/>
    <col min="15627" max="15627" width="8.7109375" style="3" customWidth="1"/>
    <col min="15628" max="15628" width="6.85546875" style="3" customWidth="1"/>
    <col min="15629" max="15873" width="9.140625" style="3" customWidth="1"/>
    <col min="15874" max="15874" width="3.7109375" style="3"/>
    <col min="15875" max="15875" width="4.28515625" style="3" customWidth="1"/>
    <col min="15876" max="15876" width="5.85546875" style="3" customWidth="1"/>
    <col min="15877" max="15877" width="36" style="3" customWidth="1"/>
    <col min="15878" max="15878" width="9.7109375" style="3" customWidth="1"/>
    <col min="15879" max="15879" width="11.85546875" style="3" customWidth="1"/>
    <col min="15880" max="15880" width="9" style="3" customWidth="1"/>
    <col min="15881" max="15881" width="9.7109375" style="3" customWidth="1"/>
    <col min="15882" max="15882" width="9.28515625" style="3" customWidth="1"/>
    <col min="15883" max="15883" width="8.7109375" style="3" customWidth="1"/>
    <col min="15884" max="15884" width="6.85546875" style="3" customWidth="1"/>
    <col min="15885" max="16129" width="9.140625" style="3" customWidth="1"/>
    <col min="16130" max="16130" width="3.7109375" style="3"/>
    <col min="16131" max="16131" width="4.28515625" style="3" customWidth="1"/>
    <col min="16132" max="16132" width="5.85546875" style="3" customWidth="1"/>
    <col min="16133" max="16133" width="36" style="3" customWidth="1"/>
    <col min="16134" max="16134" width="9.7109375" style="3" customWidth="1"/>
    <col min="16135" max="16135" width="11.85546875" style="3" customWidth="1"/>
    <col min="16136" max="16136" width="9" style="3" customWidth="1"/>
    <col min="16137" max="16137" width="9.7109375" style="3" customWidth="1"/>
    <col min="16138" max="16138" width="9.28515625" style="3" customWidth="1"/>
    <col min="16139" max="16139" width="8.7109375" style="3" customWidth="1"/>
    <col min="16140" max="16140" width="6.85546875" style="3" customWidth="1"/>
    <col min="16141" max="16384" width="9.140625" style="3" customWidth="1"/>
  </cols>
  <sheetData>
    <row r="1" spans="1:11" s="4" customFormat="1" ht="5.0999999999999996" customHeight="1" x14ac:dyDescent="0.2">
      <c r="A1" s="240" t="s">
        <v>23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1" ht="18" customHeight="1" x14ac:dyDescent="0.2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1" x14ac:dyDescent="0.2">
      <c r="B3" s="1"/>
      <c r="C3" s="1"/>
      <c r="D3" s="12"/>
      <c r="E3" s="12"/>
      <c r="F3" s="12"/>
      <c r="G3" s="12"/>
      <c r="H3" s="12"/>
      <c r="I3" s="12"/>
      <c r="J3" s="12"/>
      <c r="K3" s="12"/>
    </row>
    <row r="4" spans="1:11" ht="17.100000000000001" customHeight="1" x14ac:dyDescent="0.25">
      <c r="A4" s="241" t="s">
        <v>132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</row>
    <row r="5" spans="1:11" ht="15" customHeight="1" x14ac:dyDescent="0.2">
      <c r="A5" s="242" t="s">
        <v>5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</row>
    <row r="6" spans="1:11" s="4" customForma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s="28" customFormat="1" x14ac:dyDescent="0.2">
      <c r="B7" s="13" t="str">
        <f>Koptāme!B10</f>
        <v>Objekta nosaukums:</v>
      </c>
      <c r="C7" s="29"/>
      <c r="D7" s="249" t="str">
        <f>Koptāme!D10</f>
        <v>Daudzdzīvokļu dzīvojamo ēku teritorijas labiekārtošana</v>
      </c>
      <c r="E7" s="249"/>
      <c r="F7" s="249"/>
      <c r="G7" s="249"/>
      <c r="H7" s="249"/>
      <c r="I7" s="249"/>
      <c r="J7" s="249"/>
      <c r="K7" s="249"/>
    </row>
    <row r="8" spans="1:11" s="28" customFormat="1" x14ac:dyDescent="0.2">
      <c r="B8" s="13" t="str">
        <f>Koptāme!B11</f>
        <v>Būves nosaukums:</v>
      </c>
      <c r="C8" s="29"/>
      <c r="D8" s="249" t="str">
        <f>Koptāme!D11</f>
        <v>Lietus ūdens kanalizācijas tīklu izbūve un labiekārtošanas darbi</v>
      </c>
      <c r="E8" s="249"/>
      <c r="F8" s="249"/>
      <c r="G8" s="249"/>
      <c r="H8" s="249"/>
      <c r="I8" s="249"/>
      <c r="J8" s="249"/>
      <c r="K8" s="249"/>
    </row>
    <row r="9" spans="1:11" s="28" customFormat="1" x14ac:dyDescent="0.2">
      <c r="B9" s="13" t="str">
        <f>Koptāme!B12</f>
        <v>Objekta adrese:</v>
      </c>
      <c r="C9" s="29"/>
      <c r="D9" s="252" t="str">
        <f>Koptāme!D12</f>
        <v>Melioratoru iela 2 un Pulkveža Brieža iela 80, Sigulda</v>
      </c>
      <c r="E9" s="252"/>
      <c r="F9" s="252"/>
      <c r="G9" s="252"/>
      <c r="H9" s="252"/>
      <c r="I9" s="252"/>
      <c r="J9" s="252"/>
      <c r="K9" s="252"/>
    </row>
    <row r="10" spans="1:11" s="28" customFormat="1" x14ac:dyDescent="0.2">
      <c r="B10" s="13" t="str">
        <f>Koptāme!B13</f>
        <v>Iepirkuma identifikācija:</v>
      </c>
      <c r="C10" s="29"/>
      <c r="D10" s="249">
        <f>Koptāme!D13</f>
        <v>0</v>
      </c>
      <c r="E10" s="249"/>
      <c r="F10" s="249"/>
      <c r="G10" s="249"/>
      <c r="H10" s="249"/>
      <c r="I10" s="249"/>
      <c r="J10" s="249"/>
      <c r="K10" s="249"/>
    </row>
    <row r="11" spans="1:11" s="28" customFormat="1" x14ac:dyDescent="0.2">
      <c r="B11" s="13" t="str">
        <f>Koptāme!B14</f>
        <v>Pasūtītājs:</v>
      </c>
      <c r="C11" s="29"/>
      <c r="D11" s="249" t="str">
        <f>Koptāme!D14</f>
        <v>Siguldas novada pašvaldība, reģ.Nr. 90000048152</v>
      </c>
      <c r="E11" s="249"/>
      <c r="F11" s="249"/>
      <c r="G11" s="249"/>
      <c r="H11" s="249"/>
      <c r="I11" s="249"/>
      <c r="J11" s="249"/>
      <c r="K11" s="249"/>
    </row>
    <row r="12" spans="1:11" s="16" customFormat="1" x14ac:dyDescent="0.2">
      <c r="B12" s="4"/>
      <c r="C12" s="4"/>
      <c r="D12" s="4"/>
      <c r="E12" s="4"/>
      <c r="F12" s="4"/>
      <c r="G12" s="15"/>
      <c r="H12" s="15"/>
      <c r="I12" s="15"/>
      <c r="J12" s="15"/>
      <c r="K12" s="15"/>
    </row>
    <row r="13" spans="1:11" s="14" customFormat="1" x14ac:dyDescent="0.2">
      <c r="B13" s="3"/>
      <c r="C13" s="3"/>
      <c r="D13" s="17" t="s">
        <v>125</v>
      </c>
      <c r="E13" s="250">
        <f ca="1">F24</f>
        <v>0</v>
      </c>
      <c r="F13" s="251"/>
      <c r="G13" s="18"/>
      <c r="H13" s="18"/>
      <c r="I13" s="18"/>
      <c r="J13" s="18"/>
      <c r="K13" s="18"/>
    </row>
    <row r="14" spans="1:11" s="14" customFormat="1" x14ac:dyDescent="0.2">
      <c r="B14" s="3"/>
      <c r="C14" s="3"/>
      <c r="D14" s="3"/>
      <c r="E14" s="3"/>
      <c r="F14" s="3"/>
      <c r="G14" s="18"/>
      <c r="H14" s="18"/>
      <c r="I14" s="18"/>
      <c r="J14" s="18"/>
      <c r="K14" s="18"/>
    </row>
    <row r="15" spans="1:11" ht="13.5" thickBot="1" x14ac:dyDescent="0.25"/>
    <row r="16" spans="1:11" ht="12.75" customHeight="1" x14ac:dyDescent="0.2">
      <c r="B16" s="243" t="s">
        <v>7</v>
      </c>
      <c r="C16" s="232" t="s">
        <v>24</v>
      </c>
      <c r="D16" s="245" t="s">
        <v>25</v>
      </c>
      <c r="E16" s="246"/>
      <c r="F16" s="230" t="s">
        <v>56</v>
      </c>
      <c r="G16" s="232" t="s">
        <v>126</v>
      </c>
      <c r="H16" s="253" t="s">
        <v>127</v>
      </c>
      <c r="I16" s="225" t="s">
        <v>128</v>
      </c>
      <c r="J16" s="226"/>
      <c r="K16" s="227"/>
    </row>
    <row r="17" spans="2:14" ht="53.25" customHeight="1" thickBot="1" x14ac:dyDescent="0.25">
      <c r="B17" s="244"/>
      <c r="C17" s="233"/>
      <c r="D17" s="247"/>
      <c r="E17" s="248"/>
      <c r="F17" s="231"/>
      <c r="G17" s="233"/>
      <c r="H17" s="254"/>
      <c r="I17" s="201" t="s">
        <v>129</v>
      </c>
      <c r="J17" s="33" t="s">
        <v>130</v>
      </c>
      <c r="K17" s="199" t="s">
        <v>131</v>
      </c>
    </row>
    <row r="18" spans="2:14" ht="27" customHeight="1" x14ac:dyDescent="0.2">
      <c r="B18" s="80">
        <v>1</v>
      </c>
      <c r="C18" s="30" t="str">
        <f ca="1">INDIRECT("'"&amp;B18&amp;"'!g2")</f>
        <v>LT-1</v>
      </c>
      <c r="D18" s="228" t="str">
        <f ca="1">INDIRECT("'"&amp;B18&amp;"'!d4")</f>
        <v>Lietus kanalizācijas izbūve (Melioratoru 2 un P.Brieža 80 kopīpašuma robežās)</v>
      </c>
      <c r="E18" s="229"/>
      <c r="F18" s="117">
        <f ca="1">INDIRECT("'"&amp;B18&amp;"'!q13")</f>
        <v>0</v>
      </c>
      <c r="G18" s="198">
        <v>0</v>
      </c>
      <c r="H18" s="203">
        <f ca="1">ROUND(F18*G18,2)</f>
        <v>0</v>
      </c>
      <c r="I18" s="202">
        <f ca="1">F18-H18</f>
        <v>0</v>
      </c>
      <c r="J18" s="31">
        <f ca="1">ROUND(I18/99*66,2)</f>
        <v>0</v>
      </c>
      <c r="K18" s="32">
        <f ca="1">ROUND(I18/99*33,2)</f>
        <v>0</v>
      </c>
    </row>
    <row r="19" spans="2:14" ht="25.5" customHeight="1" x14ac:dyDescent="0.2">
      <c r="B19" s="23">
        <v>2</v>
      </c>
      <c r="C19" s="30" t="str">
        <f t="shared" ref="C19:C22" ca="1" si="0">INDIRECT("'"&amp;B19&amp;"'!g2")</f>
        <v>LT-2</v>
      </c>
      <c r="D19" s="228" t="str">
        <f t="shared" ref="D19:D21" ca="1" si="1">INDIRECT("'"&amp;B19&amp;"'!d4")</f>
        <v>Lietus kanalizācijas izbūve (Siguldas novada pašvaldības ielu robežās)</v>
      </c>
      <c r="E19" s="229"/>
      <c r="F19" s="117">
        <f ca="1">INDIRECT("'"&amp;B19&amp;"'!q13")</f>
        <v>0</v>
      </c>
      <c r="G19" s="198">
        <v>1</v>
      </c>
      <c r="H19" s="203">
        <f t="shared" ref="H19:H22" ca="1" si="2">ROUND(F19*G19,2)</f>
        <v>0</v>
      </c>
      <c r="I19" s="202">
        <f t="shared" ref="I19:I22" ca="1" si="3">F19-H19</f>
        <v>0</v>
      </c>
      <c r="J19" s="31">
        <f t="shared" ref="J19:J22" ca="1" si="4">ROUND(I19/99*66,2)</f>
        <v>0</v>
      </c>
      <c r="K19" s="32">
        <f t="shared" ref="K19:K22" ca="1" si="5">ROUND(I19/99*33,2)</f>
        <v>0</v>
      </c>
    </row>
    <row r="20" spans="2:14" ht="24.75" customHeight="1" x14ac:dyDescent="0.2">
      <c r="B20" s="23">
        <v>3</v>
      </c>
      <c r="C20" s="30" t="str">
        <f t="shared" ca="1" si="0"/>
        <v>LT-3</v>
      </c>
      <c r="D20" s="228" t="str">
        <f t="shared" ca="1" si="1"/>
        <v>Labiekārtošanas darbi (bez LK) ar Siguldas novada pašvaldības 50% līdzfinansējumu</v>
      </c>
      <c r="E20" s="229"/>
      <c r="F20" s="117">
        <f ca="1">INDIRECT("'"&amp;B20&amp;"'!q13")</f>
        <v>0</v>
      </c>
      <c r="G20" s="198">
        <v>0.5</v>
      </c>
      <c r="H20" s="203">
        <f t="shared" ca="1" si="2"/>
        <v>0</v>
      </c>
      <c r="I20" s="202">
        <f t="shared" ca="1" si="3"/>
        <v>0</v>
      </c>
      <c r="J20" s="31">
        <f t="shared" ca="1" si="4"/>
        <v>0</v>
      </c>
      <c r="K20" s="32">
        <f t="shared" ca="1" si="5"/>
        <v>0</v>
      </c>
    </row>
    <row r="21" spans="2:14" ht="25.5" customHeight="1" x14ac:dyDescent="0.2">
      <c r="B21" s="23">
        <v>4</v>
      </c>
      <c r="C21" s="30" t="str">
        <f t="shared" ca="1" si="0"/>
        <v>LT-4</v>
      </c>
      <c r="D21" s="228" t="str">
        <f t="shared" ca="1" si="1"/>
        <v>Labiekārtošanas darbi (bez LK) ar Siguldas novada pašvaldības 70% līdzfinansējumu</v>
      </c>
      <c r="E21" s="229"/>
      <c r="F21" s="117">
        <f ca="1">INDIRECT("'"&amp;B21&amp;"'!q13")</f>
        <v>0</v>
      </c>
      <c r="G21" s="198">
        <v>0.7</v>
      </c>
      <c r="H21" s="203">
        <f t="shared" ca="1" si="2"/>
        <v>0</v>
      </c>
      <c r="I21" s="202">
        <f t="shared" ca="1" si="3"/>
        <v>0</v>
      </c>
      <c r="J21" s="31">
        <f t="shared" ca="1" si="4"/>
        <v>0</v>
      </c>
      <c r="K21" s="32">
        <f t="shared" ca="1" si="5"/>
        <v>0</v>
      </c>
    </row>
    <row r="22" spans="2:14" ht="26.25" customHeight="1" x14ac:dyDescent="0.2">
      <c r="B22" s="23">
        <v>5</v>
      </c>
      <c r="C22" s="30" t="str">
        <f t="shared" ca="1" si="0"/>
        <v>LT-5</v>
      </c>
      <c r="D22" s="228" t="str">
        <f t="shared" ref="D22" ca="1" si="6">INDIRECT("'"&amp;B22&amp;"'!d4")</f>
        <v>Labiekārtošanas darbi (bez LK) ar Siguldas novada pašvaldības 100% līdzfinansējumu</v>
      </c>
      <c r="E22" s="229"/>
      <c r="F22" s="117">
        <f ca="1">INDIRECT("'"&amp;B22&amp;"'!q13")</f>
        <v>0</v>
      </c>
      <c r="G22" s="198">
        <v>1</v>
      </c>
      <c r="H22" s="203">
        <f t="shared" ca="1" si="2"/>
        <v>0</v>
      </c>
      <c r="I22" s="202">
        <f t="shared" ca="1" si="3"/>
        <v>0</v>
      </c>
      <c r="J22" s="31">
        <f t="shared" ca="1" si="4"/>
        <v>0</v>
      </c>
      <c r="K22" s="32">
        <f t="shared" ca="1" si="5"/>
        <v>0</v>
      </c>
    </row>
    <row r="23" spans="2:14" ht="13.5" thickBot="1" x14ac:dyDescent="0.25">
      <c r="B23" s="19"/>
      <c r="C23" s="20"/>
      <c r="D23" s="238"/>
      <c r="E23" s="239"/>
      <c r="F23" s="118"/>
      <c r="G23" s="21"/>
      <c r="H23" s="197"/>
      <c r="I23" s="21"/>
      <c r="J23" s="21"/>
      <c r="K23" s="22"/>
    </row>
    <row r="24" spans="2:14" ht="13.5" thickBot="1" x14ac:dyDescent="0.25">
      <c r="B24" s="235" t="s">
        <v>4</v>
      </c>
      <c r="C24" s="236"/>
      <c r="D24" s="236"/>
      <c r="E24" s="237"/>
      <c r="F24" s="24">
        <f ca="1">SUMIF(F18:F23,"&gt;0")</f>
        <v>0</v>
      </c>
      <c r="G24" s="24"/>
      <c r="H24" s="204">
        <f ca="1">SUM(H18:H23)</f>
        <v>0</v>
      </c>
      <c r="I24" s="205">
        <f t="shared" ref="I24:K24" ca="1" si="7">SUM(I18:I23)</f>
        <v>0</v>
      </c>
      <c r="J24" s="24">
        <f t="shared" ca="1" si="7"/>
        <v>0</v>
      </c>
      <c r="K24" s="24">
        <f t="shared" ca="1" si="7"/>
        <v>0</v>
      </c>
    </row>
    <row r="25" spans="2:14" ht="15.95" customHeight="1" x14ac:dyDescent="0.2">
      <c r="B25" s="89"/>
      <c r="C25" s="89"/>
      <c r="D25" s="89"/>
      <c r="E25" s="89"/>
      <c r="F25" s="90"/>
      <c r="I25" s="25"/>
      <c r="J25" s="25"/>
      <c r="L25" s="26"/>
    </row>
    <row r="26" spans="2:14" ht="15.95" customHeight="1" x14ac:dyDescent="0.2"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6"/>
    </row>
    <row r="27" spans="2:14" ht="15.95" customHeight="1" x14ac:dyDescent="0.2">
      <c r="B27" s="8"/>
      <c r="C27" s="8"/>
      <c r="D27" s="8"/>
      <c r="E27" s="8"/>
      <c r="F27" s="8"/>
      <c r="G27" s="8"/>
      <c r="H27" s="124"/>
      <c r="I27" s="8"/>
      <c r="J27" s="8"/>
      <c r="K27" s="8"/>
      <c r="L27" s="26"/>
    </row>
    <row r="28" spans="2:14" ht="18" customHeight="1" x14ac:dyDescent="0.2">
      <c r="D28" s="5"/>
      <c r="E28" s="5"/>
      <c r="F28" s="5"/>
      <c r="G28" s="6"/>
      <c r="H28" s="6"/>
      <c r="I28" s="6"/>
      <c r="J28" s="6"/>
      <c r="K28" s="6"/>
      <c r="L28" s="6"/>
      <c r="M28" s="7"/>
      <c r="N28" s="6"/>
    </row>
  </sheetData>
  <sheetProtection algorithmName="SHA-512" hashValue="x00D/khRtZnkjtrhpTZacJOrBau0HwD4oqAcEn2fxBIzPMSZ1nwBLXEqLvYG2vtyN2Mv+0AioJIC47sk25T/Tg==" saltValue="nF5YqjRrugOGNlfNANI7aA==" spinCount="100000" sheet="1" objects="1" scenarios="1" selectLockedCells="1"/>
  <mergeCells count="24">
    <mergeCell ref="A1:K2"/>
    <mergeCell ref="A4:K4"/>
    <mergeCell ref="A5:K5"/>
    <mergeCell ref="B16:B17"/>
    <mergeCell ref="C16:C17"/>
    <mergeCell ref="D16:E17"/>
    <mergeCell ref="D7:K7"/>
    <mergeCell ref="E13:F13"/>
    <mergeCell ref="D8:K8"/>
    <mergeCell ref="D9:K9"/>
    <mergeCell ref="D10:K10"/>
    <mergeCell ref="D11:K11"/>
    <mergeCell ref="H16:H17"/>
    <mergeCell ref="D21:E21"/>
    <mergeCell ref="D22:E22"/>
    <mergeCell ref="G16:G17"/>
    <mergeCell ref="B26:K26"/>
    <mergeCell ref="B24:E24"/>
    <mergeCell ref="D23:E23"/>
    <mergeCell ref="I16:K16"/>
    <mergeCell ref="D18:E18"/>
    <mergeCell ref="D19:E19"/>
    <mergeCell ref="D20:E20"/>
    <mergeCell ref="F16:F17"/>
  </mergeCells>
  <phoneticPr fontId="7" type="noConversion"/>
  <printOptions horizontalCentered="1"/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59"/>
  <sheetViews>
    <sheetView zoomScale="110" zoomScaleNormal="110" zoomScalePageLayoutView="140" workbookViewId="0">
      <selection activeCell="B2" sqref="B2:Q50"/>
    </sheetView>
  </sheetViews>
  <sheetFormatPr defaultColWidth="8.85546875" defaultRowHeight="12.75" x14ac:dyDescent="0.2"/>
  <cols>
    <col min="1" max="1" width="1.140625" style="39" customWidth="1"/>
    <col min="2" max="2" width="5.140625" style="35" customWidth="1"/>
    <col min="3" max="3" width="6.140625" style="35" customWidth="1"/>
    <col min="4" max="4" width="36.28515625" style="39" customWidth="1"/>
    <col min="5" max="5" width="8.28515625" style="39" customWidth="1"/>
    <col min="6" max="6" width="8.85546875" style="39" customWidth="1"/>
    <col min="7" max="7" width="8" style="39" customWidth="1"/>
    <col min="8" max="8" width="7.28515625" style="39" bestFit="1" customWidth="1"/>
    <col min="9" max="9" width="7.7109375" style="39" customWidth="1"/>
    <col min="10" max="10" width="8.85546875" style="39" customWidth="1"/>
    <col min="11" max="11" width="9.140625" style="39" customWidth="1"/>
    <col min="12" max="12" width="8.85546875" style="39"/>
    <col min="13" max="13" width="9.7109375" style="39" customWidth="1"/>
    <col min="14" max="14" width="10.85546875" style="39" customWidth="1"/>
    <col min="15" max="15" width="12.140625" style="39" customWidth="1"/>
    <col min="16" max="16" width="8" style="39" customWidth="1"/>
    <col min="17" max="17" width="10.42578125" style="39" customWidth="1"/>
    <col min="18" max="18" width="8.85546875" style="39"/>
    <col min="19" max="19" width="35.7109375" style="39" customWidth="1"/>
    <col min="20" max="16384" width="8.85546875" style="39"/>
  </cols>
  <sheetData>
    <row r="1" spans="2:17" ht="6" customHeight="1" x14ac:dyDescent="0.2"/>
    <row r="2" spans="2:17" s="67" customFormat="1" ht="15.75" x14ac:dyDescent="0.25">
      <c r="C2" s="43"/>
      <c r="E2" s="36"/>
      <c r="F2" s="71" t="s">
        <v>26</v>
      </c>
      <c r="G2" s="72" t="str">
        <f ca="1">"LT-"&amp;RIGHT(CELL("filename",A1),LEN(CELL("filename",A1))-FIND("]",CELL("filename",A1)))</f>
        <v>LT-1</v>
      </c>
      <c r="H2" s="43"/>
      <c r="I2" s="43"/>
      <c r="J2" s="43"/>
      <c r="K2" s="43"/>
      <c r="L2" s="43"/>
      <c r="M2" s="68"/>
      <c r="N2" s="68"/>
      <c r="O2" s="68"/>
      <c r="P2" s="68"/>
      <c r="Q2" s="69"/>
    </row>
    <row r="3" spans="2:17" s="67" customFormat="1" ht="6.95" customHeight="1" x14ac:dyDescent="0.25">
      <c r="C3" s="43"/>
      <c r="E3" s="36"/>
      <c r="F3" s="43"/>
      <c r="G3" s="70"/>
      <c r="H3" s="43"/>
      <c r="I3" s="43"/>
      <c r="J3" s="43"/>
      <c r="K3" s="43"/>
      <c r="L3" s="43"/>
      <c r="M3" s="68"/>
      <c r="N3" s="68"/>
      <c r="O3" s="68"/>
      <c r="P3" s="68"/>
      <c r="Q3" s="69"/>
    </row>
    <row r="4" spans="2:17" ht="17.100000000000001" customHeight="1" x14ac:dyDescent="0.25">
      <c r="C4" s="40"/>
      <c r="D4" s="272" t="s">
        <v>83</v>
      </c>
      <c r="E4" s="272"/>
      <c r="F4" s="272"/>
      <c r="G4" s="272"/>
      <c r="H4" s="272"/>
      <c r="I4" s="272"/>
      <c r="J4" s="272"/>
      <c r="K4" s="272"/>
      <c r="L4" s="272"/>
      <c r="M4" s="37"/>
      <c r="N4" s="37"/>
      <c r="O4" s="37"/>
      <c r="P4" s="37"/>
      <c r="Q4" s="38"/>
    </row>
    <row r="5" spans="2:17" x14ac:dyDescent="0.2">
      <c r="B5" s="41"/>
      <c r="C5" s="41"/>
      <c r="D5" s="273" t="s">
        <v>5</v>
      </c>
      <c r="E5" s="273"/>
      <c r="F5" s="273"/>
      <c r="G5" s="273"/>
      <c r="H5" s="273"/>
      <c r="I5" s="273"/>
      <c r="J5" s="273"/>
      <c r="K5" s="273"/>
      <c r="L5" s="273"/>
      <c r="M5" s="37"/>
      <c r="N5" s="37"/>
      <c r="O5" s="37"/>
      <c r="P5" s="37"/>
      <c r="Q5" s="38"/>
    </row>
    <row r="6" spans="2:17" ht="3.95" customHeight="1" x14ac:dyDescent="0.2">
      <c r="B6" s="42"/>
      <c r="C6" s="42"/>
      <c r="D6" s="43"/>
      <c r="E6" s="257"/>
      <c r="F6" s="257"/>
      <c r="G6" s="257"/>
      <c r="H6" s="257"/>
      <c r="I6" s="257"/>
      <c r="J6" s="257"/>
      <c r="K6" s="257"/>
      <c r="L6" s="257"/>
      <c r="M6" s="37"/>
      <c r="N6" s="37"/>
      <c r="O6" s="37"/>
      <c r="P6" s="37"/>
      <c r="Q6" s="38"/>
    </row>
    <row r="7" spans="2:17" x14ac:dyDescent="0.2">
      <c r="B7" s="42"/>
      <c r="C7" s="42"/>
      <c r="D7" s="44" t="str">
        <f>Koptāme!B10</f>
        <v>Objekta nosaukums:</v>
      </c>
      <c r="E7" s="257" t="str">
        <f>Koptāme!D10</f>
        <v>Daudzdzīvokļu dzīvojamo ēku teritorijas labiekārtošana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</row>
    <row r="8" spans="2:17" x14ac:dyDescent="0.2">
      <c r="B8" s="42"/>
      <c r="C8" s="42"/>
      <c r="D8" s="44" t="str">
        <f>Koptāme!B11</f>
        <v>Būves nosaukums:</v>
      </c>
      <c r="E8" s="257" t="str">
        <f>Koptāme!D11</f>
        <v>Lietus ūdens kanalizācijas tīklu izbūve un labiekārtošanas darbi</v>
      </c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</row>
    <row r="9" spans="2:17" x14ac:dyDescent="0.2">
      <c r="B9" s="42"/>
      <c r="C9" s="42"/>
      <c r="D9" s="44" t="str">
        <f>Koptāme!B12</f>
        <v>Objekta adrese:</v>
      </c>
      <c r="E9" s="271" t="str">
        <f>Koptāme!D12</f>
        <v>Melioratoru iela 2 un Pulkveža Brieža iela 80, Sigulda</v>
      </c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</row>
    <row r="10" spans="2:17" x14ac:dyDescent="0.2">
      <c r="B10" s="45"/>
      <c r="C10" s="45"/>
      <c r="D10" s="44" t="str">
        <f>Koptāme!B13</f>
        <v>Iepirkuma identifikācija:</v>
      </c>
      <c r="E10" s="257">
        <f>Koptāme!D13</f>
        <v>0</v>
      </c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</row>
    <row r="11" spans="2:17" x14ac:dyDescent="0.2">
      <c r="B11" s="45"/>
      <c r="C11" s="45"/>
      <c r="D11" s="44" t="str">
        <f>Koptāme!B14</f>
        <v>Pasūtītājs:</v>
      </c>
      <c r="E11" s="257" t="str">
        <f>Koptāme!D14</f>
        <v>Siguldas novada pašvaldība, reģ.Nr. 90000048152</v>
      </c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</row>
    <row r="12" spans="2:17" x14ac:dyDescent="0.2">
      <c r="B12" s="45"/>
      <c r="C12" s="45"/>
      <c r="D12" s="37"/>
      <c r="E12" s="46"/>
      <c r="F12" s="37"/>
      <c r="G12" s="37"/>
      <c r="H12" s="37"/>
      <c r="I12" s="37"/>
      <c r="J12" s="37"/>
      <c r="K12" s="37"/>
      <c r="M12" s="47"/>
      <c r="N12" s="47"/>
      <c r="O12" s="48" t="s">
        <v>1</v>
      </c>
      <c r="P12" s="37"/>
      <c r="Q12" s="158">
        <f ca="1">Koptāme!G16</f>
        <v>43628</v>
      </c>
    </row>
    <row r="13" spans="2:17" x14ac:dyDescent="0.2">
      <c r="B13" s="45"/>
      <c r="C13" s="45"/>
      <c r="D13" s="37"/>
      <c r="E13" s="46"/>
      <c r="F13" s="37"/>
      <c r="G13" s="37"/>
      <c r="H13" s="37"/>
      <c r="I13" s="37"/>
      <c r="J13" s="37"/>
      <c r="K13" s="37"/>
      <c r="M13" s="49"/>
      <c r="N13" s="49"/>
      <c r="O13" s="48" t="s">
        <v>50</v>
      </c>
      <c r="P13" s="49"/>
      <c r="Q13" s="2">
        <f>Q45</f>
        <v>0</v>
      </c>
    </row>
    <row r="14" spans="2:17" ht="5.0999999999999996" customHeight="1" x14ac:dyDescent="0.2">
      <c r="B14" s="45"/>
      <c r="C14" s="45"/>
      <c r="D14" s="37"/>
      <c r="E14" s="46"/>
      <c r="F14" s="37"/>
      <c r="G14" s="37"/>
      <c r="H14" s="37"/>
      <c r="I14" s="37"/>
      <c r="J14" s="37"/>
      <c r="K14" s="37"/>
      <c r="L14" s="50"/>
      <c r="M14" s="49"/>
      <c r="N14" s="49"/>
      <c r="O14" s="49"/>
      <c r="P14" s="49"/>
      <c r="Q14" s="2"/>
    </row>
    <row r="15" spans="2:17" s="75" customFormat="1" ht="9" thickBot="1" x14ac:dyDescent="0.2">
      <c r="B15" s="76"/>
      <c r="C15" s="76"/>
      <c r="D15" s="77"/>
      <c r="E15" s="77"/>
      <c r="F15" s="77"/>
      <c r="G15" s="77"/>
      <c r="H15" s="77"/>
      <c r="I15" s="77"/>
      <c r="J15" s="77"/>
      <c r="K15" s="77"/>
      <c r="L15" s="73"/>
      <c r="M15" s="74"/>
      <c r="N15" s="74"/>
      <c r="O15" s="74"/>
      <c r="P15" s="74"/>
      <c r="Q15" s="74"/>
    </row>
    <row r="16" spans="2:17" ht="15.95" customHeight="1" thickBot="1" x14ac:dyDescent="0.25">
      <c r="B16" s="243" t="s">
        <v>7</v>
      </c>
      <c r="C16" s="258" t="s">
        <v>27</v>
      </c>
      <c r="D16" s="260" t="s">
        <v>28</v>
      </c>
      <c r="E16" s="262" t="s">
        <v>8</v>
      </c>
      <c r="F16" s="264" t="s">
        <v>9</v>
      </c>
      <c r="G16" s="266" t="s">
        <v>10</v>
      </c>
      <c r="H16" s="267"/>
      <c r="I16" s="267"/>
      <c r="J16" s="267"/>
      <c r="K16" s="267"/>
      <c r="L16" s="268"/>
      <c r="M16" s="269" t="s">
        <v>11</v>
      </c>
      <c r="N16" s="267"/>
      <c r="O16" s="267"/>
      <c r="P16" s="267"/>
      <c r="Q16" s="268"/>
    </row>
    <row r="17" spans="2:18" ht="86.25" customHeight="1" thickBot="1" x14ac:dyDescent="0.25">
      <c r="B17" s="244"/>
      <c r="C17" s="259"/>
      <c r="D17" s="261"/>
      <c r="E17" s="263"/>
      <c r="F17" s="265"/>
      <c r="G17" s="51" t="s">
        <v>12</v>
      </c>
      <c r="H17" s="116" t="s">
        <v>13</v>
      </c>
      <c r="I17" s="116" t="s">
        <v>14</v>
      </c>
      <c r="J17" s="116" t="s">
        <v>29</v>
      </c>
      <c r="K17" s="116" t="s">
        <v>15</v>
      </c>
      <c r="L17" s="52" t="s">
        <v>16</v>
      </c>
      <c r="M17" s="53" t="s">
        <v>12</v>
      </c>
      <c r="N17" s="116" t="s">
        <v>14</v>
      </c>
      <c r="O17" s="116" t="s">
        <v>29</v>
      </c>
      <c r="P17" s="116" t="s">
        <v>15</v>
      </c>
      <c r="Q17" s="52" t="s">
        <v>30</v>
      </c>
    </row>
    <row r="18" spans="2:18" ht="13.5" thickBot="1" x14ac:dyDescent="0.25">
      <c r="B18" s="54">
        <v>1</v>
      </c>
      <c r="C18" s="55">
        <v>2</v>
      </c>
      <c r="D18" s="56">
        <v>3</v>
      </c>
      <c r="E18" s="56">
        <v>4</v>
      </c>
      <c r="F18" s="115">
        <v>5</v>
      </c>
      <c r="G18" s="57">
        <v>6</v>
      </c>
      <c r="H18" s="58">
        <v>7</v>
      </c>
      <c r="I18" s="58">
        <v>8</v>
      </c>
      <c r="J18" s="58">
        <v>9</v>
      </c>
      <c r="K18" s="58">
        <v>10</v>
      </c>
      <c r="L18" s="59">
        <v>11</v>
      </c>
      <c r="M18" s="60">
        <v>12</v>
      </c>
      <c r="N18" s="58">
        <v>13</v>
      </c>
      <c r="O18" s="58">
        <v>14</v>
      </c>
      <c r="P18" s="58">
        <v>15</v>
      </c>
      <c r="Q18" s="59">
        <v>16</v>
      </c>
    </row>
    <row r="19" spans="2:18" x14ac:dyDescent="0.2">
      <c r="B19" s="9"/>
      <c r="C19" s="10"/>
      <c r="D19" s="188" t="s">
        <v>58</v>
      </c>
      <c r="E19" s="123"/>
      <c r="F19" s="61"/>
      <c r="G19" s="81"/>
      <c r="H19" s="132"/>
      <c r="I19" s="82"/>
      <c r="J19" s="82"/>
      <c r="K19" s="82"/>
      <c r="L19" s="152"/>
      <c r="M19" s="81"/>
      <c r="N19" s="82"/>
      <c r="O19" s="82"/>
      <c r="P19" s="82"/>
      <c r="Q19" s="136"/>
    </row>
    <row r="20" spans="2:18" x14ac:dyDescent="0.2">
      <c r="B20" s="122">
        <v>1</v>
      </c>
      <c r="C20" s="137"/>
      <c r="D20" s="119" t="s">
        <v>64</v>
      </c>
      <c r="E20" s="190" t="s">
        <v>32</v>
      </c>
      <c r="F20" s="121">
        <v>30</v>
      </c>
      <c r="G20" s="111"/>
      <c r="H20" s="112"/>
      <c r="I20" s="133">
        <f>ROUND(G20*H20,2)</f>
        <v>0</v>
      </c>
      <c r="J20" s="114"/>
      <c r="K20" s="114"/>
      <c r="L20" s="159">
        <f>ROUND(SUM(I20:K20),2)</f>
        <v>0</v>
      </c>
      <c r="M20" s="134">
        <f>ROUND(F20*G20,2)</f>
        <v>0</v>
      </c>
      <c r="N20" s="135">
        <f>ROUND(F20*I20,2)</f>
        <v>0</v>
      </c>
      <c r="O20" s="135">
        <f>ROUND(F20*J20,2)</f>
        <v>0</v>
      </c>
      <c r="P20" s="135">
        <f>ROUND(F20*K20,2)</f>
        <v>0</v>
      </c>
      <c r="Q20" s="160">
        <f>ROUND(SUM(N20:P20),2)</f>
        <v>0</v>
      </c>
      <c r="R20" s="62"/>
    </row>
    <row r="21" spans="2:18" x14ac:dyDescent="0.2">
      <c r="B21" s="122">
        <v>2</v>
      </c>
      <c r="C21" s="137"/>
      <c r="D21" s="119" t="s">
        <v>65</v>
      </c>
      <c r="E21" s="120" t="s">
        <v>32</v>
      </c>
      <c r="F21" s="113">
        <v>83.90000000000002</v>
      </c>
      <c r="G21" s="111"/>
      <c r="H21" s="112"/>
      <c r="I21" s="133">
        <f t="shared" ref="I21:I22" si="0">ROUND(G21*H21,2)</f>
        <v>0</v>
      </c>
      <c r="J21" s="114"/>
      <c r="K21" s="114"/>
      <c r="L21" s="159">
        <f t="shared" ref="L21:L22" si="1">ROUND(SUM(I21:K21),2)</f>
        <v>0</v>
      </c>
      <c r="M21" s="134">
        <f t="shared" ref="M21:M22" si="2">ROUND(F21*G21,2)</f>
        <v>0</v>
      </c>
      <c r="N21" s="135">
        <f t="shared" ref="N21:N22" si="3">ROUND(F21*I21,2)</f>
        <v>0</v>
      </c>
      <c r="O21" s="135">
        <f t="shared" ref="O21:O22" si="4">ROUND(F21*J21,2)</f>
        <v>0</v>
      </c>
      <c r="P21" s="135">
        <f t="shared" ref="P21:P22" si="5">ROUND(F21*K21,2)</f>
        <v>0</v>
      </c>
      <c r="Q21" s="160">
        <f t="shared" ref="Q21:Q22" si="6">ROUND(SUM(N21:P21),2)</f>
        <v>0</v>
      </c>
      <c r="R21" s="62"/>
    </row>
    <row r="22" spans="2:18" x14ac:dyDescent="0.2">
      <c r="B22" s="122">
        <v>3</v>
      </c>
      <c r="C22" s="137"/>
      <c r="D22" s="119" t="s">
        <v>66</v>
      </c>
      <c r="E22" s="120" t="s">
        <v>35</v>
      </c>
      <c r="F22" s="113">
        <v>1</v>
      </c>
      <c r="G22" s="111"/>
      <c r="H22" s="112"/>
      <c r="I22" s="133">
        <f t="shared" si="0"/>
        <v>0</v>
      </c>
      <c r="J22" s="114"/>
      <c r="K22" s="114"/>
      <c r="L22" s="159">
        <f t="shared" si="1"/>
        <v>0</v>
      </c>
      <c r="M22" s="134">
        <f t="shared" si="2"/>
        <v>0</v>
      </c>
      <c r="N22" s="135">
        <f t="shared" si="3"/>
        <v>0</v>
      </c>
      <c r="O22" s="135">
        <f t="shared" si="4"/>
        <v>0</v>
      </c>
      <c r="P22" s="135">
        <f t="shared" si="5"/>
        <v>0</v>
      </c>
      <c r="Q22" s="160">
        <f t="shared" si="6"/>
        <v>0</v>
      </c>
      <c r="R22" s="62"/>
    </row>
    <row r="23" spans="2:18" ht="63.75" x14ac:dyDescent="0.2">
      <c r="B23" s="176">
        <v>4</v>
      </c>
      <c r="C23" s="177"/>
      <c r="D23" s="178" t="s">
        <v>67</v>
      </c>
      <c r="E23" s="179" t="s">
        <v>37</v>
      </c>
      <c r="F23" s="180">
        <v>9</v>
      </c>
      <c r="G23" s="111"/>
      <c r="H23" s="112"/>
      <c r="I23" s="133">
        <f t="shared" ref="I23:I34" si="7">ROUND(G23*H23,2)</f>
        <v>0</v>
      </c>
      <c r="J23" s="114"/>
      <c r="K23" s="114"/>
      <c r="L23" s="159">
        <f t="shared" ref="L23:L34" si="8">ROUND(SUM(I23:K23),2)</f>
        <v>0</v>
      </c>
      <c r="M23" s="134">
        <f t="shared" ref="M23:M34" si="9">ROUND(F23*G23,2)</f>
        <v>0</v>
      </c>
      <c r="N23" s="135">
        <f t="shared" ref="N23:N34" si="10">ROUND(F23*I23,2)</f>
        <v>0</v>
      </c>
      <c r="O23" s="135">
        <f t="shared" ref="O23:O34" si="11">ROUND(F23*J23,2)</f>
        <v>0</v>
      </c>
      <c r="P23" s="135">
        <f t="shared" ref="P23:P34" si="12">ROUND(F23*K23,2)</f>
        <v>0</v>
      </c>
      <c r="Q23" s="160">
        <f t="shared" ref="Q23:Q34" si="13">ROUND(SUM(N23:P23),2)</f>
        <v>0</v>
      </c>
      <c r="R23" s="62"/>
    </row>
    <row r="24" spans="2:18" ht="25.5" x14ac:dyDescent="0.2">
      <c r="B24" s="176">
        <v>5</v>
      </c>
      <c r="C24" s="177"/>
      <c r="D24" s="178" t="s">
        <v>57</v>
      </c>
      <c r="E24" s="179" t="s">
        <v>36</v>
      </c>
      <c r="F24" s="180">
        <v>9</v>
      </c>
      <c r="G24" s="111"/>
      <c r="H24" s="112"/>
      <c r="I24" s="133">
        <f t="shared" si="7"/>
        <v>0</v>
      </c>
      <c r="J24" s="114"/>
      <c r="K24" s="114"/>
      <c r="L24" s="159">
        <f t="shared" si="8"/>
        <v>0</v>
      </c>
      <c r="M24" s="134">
        <f t="shared" si="9"/>
        <v>0</v>
      </c>
      <c r="N24" s="135">
        <f t="shared" si="10"/>
        <v>0</v>
      </c>
      <c r="O24" s="135">
        <f t="shared" si="11"/>
        <v>0</v>
      </c>
      <c r="P24" s="135">
        <f t="shared" si="12"/>
        <v>0</v>
      </c>
      <c r="Q24" s="160">
        <f t="shared" si="13"/>
        <v>0</v>
      </c>
      <c r="R24" s="62"/>
    </row>
    <row r="25" spans="2:18" x14ac:dyDescent="0.2">
      <c r="B25" s="176">
        <v>6</v>
      </c>
      <c r="C25" s="177"/>
      <c r="D25" s="178" t="s">
        <v>68</v>
      </c>
      <c r="E25" s="179" t="s">
        <v>32</v>
      </c>
      <c r="F25" s="180">
        <v>83.90000000000002</v>
      </c>
      <c r="G25" s="111"/>
      <c r="H25" s="112"/>
      <c r="I25" s="133">
        <f t="shared" si="7"/>
        <v>0</v>
      </c>
      <c r="J25" s="114"/>
      <c r="K25" s="114"/>
      <c r="L25" s="159">
        <f t="shared" si="8"/>
        <v>0</v>
      </c>
      <c r="M25" s="134">
        <f t="shared" si="9"/>
        <v>0</v>
      </c>
      <c r="N25" s="135">
        <f t="shared" si="10"/>
        <v>0</v>
      </c>
      <c r="O25" s="135">
        <f t="shared" si="11"/>
        <v>0</v>
      </c>
      <c r="P25" s="135">
        <f t="shared" si="12"/>
        <v>0</v>
      </c>
      <c r="Q25" s="160">
        <f t="shared" si="13"/>
        <v>0</v>
      </c>
      <c r="R25" s="62"/>
    </row>
    <row r="26" spans="2:18" ht="25.5" x14ac:dyDescent="0.2">
      <c r="B26" s="176">
        <v>7</v>
      </c>
      <c r="C26" s="177"/>
      <c r="D26" s="178" t="s">
        <v>69</v>
      </c>
      <c r="E26" s="179" t="s">
        <v>59</v>
      </c>
      <c r="F26" s="180">
        <v>9</v>
      </c>
      <c r="G26" s="111"/>
      <c r="H26" s="112"/>
      <c r="I26" s="133">
        <f t="shared" si="7"/>
        <v>0</v>
      </c>
      <c r="J26" s="114"/>
      <c r="K26" s="114"/>
      <c r="L26" s="159">
        <f t="shared" si="8"/>
        <v>0</v>
      </c>
      <c r="M26" s="134">
        <f t="shared" si="9"/>
        <v>0</v>
      </c>
      <c r="N26" s="135">
        <f t="shared" si="10"/>
        <v>0</v>
      </c>
      <c r="O26" s="135">
        <f t="shared" si="11"/>
        <v>0</v>
      </c>
      <c r="P26" s="135">
        <f t="shared" si="12"/>
        <v>0</v>
      </c>
      <c r="Q26" s="160">
        <f t="shared" si="13"/>
        <v>0</v>
      </c>
      <c r="R26" s="62"/>
    </row>
    <row r="27" spans="2:18" x14ac:dyDescent="0.2">
      <c r="B27" s="176">
        <v>8</v>
      </c>
      <c r="C27" s="177"/>
      <c r="D27" s="178" t="s">
        <v>70</v>
      </c>
      <c r="E27" s="179" t="s">
        <v>34</v>
      </c>
      <c r="F27" s="180">
        <v>6</v>
      </c>
      <c r="G27" s="111"/>
      <c r="H27" s="112"/>
      <c r="I27" s="133">
        <f t="shared" si="7"/>
        <v>0</v>
      </c>
      <c r="J27" s="114"/>
      <c r="K27" s="114"/>
      <c r="L27" s="159">
        <f t="shared" si="8"/>
        <v>0</v>
      </c>
      <c r="M27" s="134">
        <f t="shared" si="9"/>
        <v>0</v>
      </c>
      <c r="N27" s="135">
        <f t="shared" si="10"/>
        <v>0</v>
      </c>
      <c r="O27" s="135">
        <f t="shared" si="11"/>
        <v>0</v>
      </c>
      <c r="P27" s="135">
        <f t="shared" si="12"/>
        <v>0</v>
      </c>
      <c r="Q27" s="160">
        <f t="shared" si="13"/>
        <v>0</v>
      </c>
      <c r="R27" s="62"/>
    </row>
    <row r="28" spans="2:18" x14ac:dyDescent="0.2">
      <c r="B28" s="176">
        <v>9</v>
      </c>
      <c r="C28" s="177"/>
      <c r="D28" s="178" t="s">
        <v>71</v>
      </c>
      <c r="E28" s="179" t="s">
        <v>34</v>
      </c>
      <c r="F28" s="180">
        <v>140</v>
      </c>
      <c r="G28" s="111"/>
      <c r="H28" s="112"/>
      <c r="I28" s="133">
        <f t="shared" si="7"/>
        <v>0</v>
      </c>
      <c r="J28" s="114"/>
      <c r="K28" s="114"/>
      <c r="L28" s="159">
        <f t="shared" si="8"/>
        <v>0</v>
      </c>
      <c r="M28" s="134">
        <f t="shared" si="9"/>
        <v>0</v>
      </c>
      <c r="N28" s="135">
        <f t="shared" si="10"/>
        <v>0</v>
      </c>
      <c r="O28" s="135">
        <f t="shared" si="11"/>
        <v>0</v>
      </c>
      <c r="P28" s="135">
        <f t="shared" si="12"/>
        <v>0</v>
      </c>
      <c r="Q28" s="160">
        <f t="shared" si="13"/>
        <v>0</v>
      </c>
      <c r="R28" s="62"/>
    </row>
    <row r="29" spans="2:18" x14ac:dyDescent="0.2">
      <c r="B29" s="176">
        <v>10</v>
      </c>
      <c r="C29" s="177"/>
      <c r="D29" s="178" t="s">
        <v>72</v>
      </c>
      <c r="E29" s="179" t="s">
        <v>33</v>
      </c>
      <c r="F29" s="180">
        <v>41.95000000000001</v>
      </c>
      <c r="G29" s="111"/>
      <c r="H29" s="112"/>
      <c r="I29" s="133">
        <f t="shared" si="7"/>
        <v>0</v>
      </c>
      <c r="J29" s="114"/>
      <c r="K29" s="114"/>
      <c r="L29" s="159">
        <f t="shared" si="8"/>
        <v>0</v>
      </c>
      <c r="M29" s="134">
        <f t="shared" si="9"/>
        <v>0</v>
      </c>
      <c r="N29" s="135">
        <f t="shared" si="10"/>
        <v>0</v>
      </c>
      <c r="O29" s="135">
        <f t="shared" si="11"/>
        <v>0</v>
      </c>
      <c r="P29" s="135">
        <f t="shared" si="12"/>
        <v>0</v>
      </c>
      <c r="Q29" s="160">
        <f t="shared" si="13"/>
        <v>0</v>
      </c>
      <c r="R29" s="62"/>
    </row>
    <row r="30" spans="2:18" x14ac:dyDescent="0.2">
      <c r="B30" s="176">
        <v>11</v>
      </c>
      <c r="C30" s="177"/>
      <c r="D30" s="178" t="s">
        <v>73</v>
      </c>
      <c r="E30" s="179" t="s">
        <v>32</v>
      </c>
      <c r="F30" s="180">
        <v>83.90000000000002</v>
      </c>
      <c r="G30" s="111"/>
      <c r="H30" s="112"/>
      <c r="I30" s="133">
        <f t="shared" si="7"/>
        <v>0</v>
      </c>
      <c r="J30" s="114"/>
      <c r="K30" s="114"/>
      <c r="L30" s="159">
        <f t="shared" si="8"/>
        <v>0</v>
      </c>
      <c r="M30" s="134">
        <f t="shared" si="9"/>
        <v>0</v>
      </c>
      <c r="N30" s="135">
        <f t="shared" si="10"/>
        <v>0</v>
      </c>
      <c r="O30" s="135">
        <f t="shared" si="11"/>
        <v>0</v>
      </c>
      <c r="P30" s="135">
        <f t="shared" si="12"/>
        <v>0</v>
      </c>
      <c r="Q30" s="160">
        <f t="shared" si="13"/>
        <v>0</v>
      </c>
      <c r="R30" s="62"/>
    </row>
    <row r="31" spans="2:18" x14ac:dyDescent="0.2">
      <c r="B31" s="176">
        <v>12</v>
      </c>
      <c r="C31" s="177"/>
      <c r="D31" s="178" t="s">
        <v>63</v>
      </c>
      <c r="E31" s="179" t="s">
        <v>35</v>
      </c>
      <c r="F31" s="180">
        <v>1</v>
      </c>
      <c r="G31" s="111"/>
      <c r="H31" s="112"/>
      <c r="I31" s="133">
        <f t="shared" si="7"/>
        <v>0</v>
      </c>
      <c r="J31" s="114"/>
      <c r="K31" s="114"/>
      <c r="L31" s="159">
        <f t="shared" si="8"/>
        <v>0</v>
      </c>
      <c r="M31" s="134">
        <f t="shared" si="9"/>
        <v>0</v>
      </c>
      <c r="N31" s="135">
        <f t="shared" si="10"/>
        <v>0</v>
      </c>
      <c r="O31" s="135">
        <f t="shared" si="11"/>
        <v>0</v>
      </c>
      <c r="P31" s="135">
        <f t="shared" si="12"/>
        <v>0</v>
      </c>
      <c r="Q31" s="160">
        <f t="shared" si="13"/>
        <v>0</v>
      </c>
      <c r="R31" s="62"/>
    </row>
    <row r="32" spans="2:18" ht="25.5" x14ac:dyDescent="0.2">
      <c r="B32" s="176">
        <v>13</v>
      </c>
      <c r="C32" s="177"/>
      <c r="D32" s="178" t="s">
        <v>62</v>
      </c>
      <c r="E32" s="179" t="s">
        <v>35</v>
      </c>
      <c r="F32" s="180">
        <v>1</v>
      </c>
      <c r="G32" s="111"/>
      <c r="H32" s="112"/>
      <c r="I32" s="133">
        <f t="shared" si="7"/>
        <v>0</v>
      </c>
      <c r="J32" s="114"/>
      <c r="K32" s="114"/>
      <c r="L32" s="159">
        <f t="shared" si="8"/>
        <v>0</v>
      </c>
      <c r="M32" s="134">
        <f t="shared" si="9"/>
        <v>0</v>
      </c>
      <c r="N32" s="135">
        <f t="shared" si="10"/>
        <v>0</v>
      </c>
      <c r="O32" s="135">
        <f t="shared" si="11"/>
        <v>0</v>
      </c>
      <c r="P32" s="135">
        <f t="shared" si="12"/>
        <v>0</v>
      </c>
      <c r="Q32" s="160">
        <f t="shared" si="13"/>
        <v>0</v>
      </c>
      <c r="R32" s="62"/>
    </row>
    <row r="33" spans="2:18" ht="25.5" x14ac:dyDescent="0.2">
      <c r="B33" s="176">
        <v>14</v>
      </c>
      <c r="C33" s="177"/>
      <c r="D33" s="178" t="s">
        <v>61</v>
      </c>
      <c r="E33" s="179" t="s">
        <v>35</v>
      </c>
      <c r="F33" s="180">
        <v>1</v>
      </c>
      <c r="G33" s="111"/>
      <c r="H33" s="112"/>
      <c r="I33" s="133">
        <f t="shared" si="7"/>
        <v>0</v>
      </c>
      <c r="J33" s="114"/>
      <c r="K33" s="114"/>
      <c r="L33" s="159">
        <f t="shared" si="8"/>
        <v>0</v>
      </c>
      <c r="M33" s="134">
        <f t="shared" si="9"/>
        <v>0</v>
      </c>
      <c r="N33" s="135">
        <f t="shared" si="10"/>
        <v>0</v>
      </c>
      <c r="O33" s="135">
        <f t="shared" si="11"/>
        <v>0</v>
      </c>
      <c r="P33" s="135">
        <f t="shared" si="12"/>
        <v>0</v>
      </c>
      <c r="Q33" s="160">
        <f t="shared" si="13"/>
        <v>0</v>
      </c>
      <c r="R33" s="62"/>
    </row>
    <row r="34" spans="2:18" x14ac:dyDescent="0.2">
      <c r="B34" s="176">
        <v>15</v>
      </c>
      <c r="C34" s="177"/>
      <c r="D34" s="178" t="s">
        <v>60</v>
      </c>
      <c r="E34" s="179" t="s">
        <v>35</v>
      </c>
      <c r="F34" s="180">
        <v>1</v>
      </c>
      <c r="G34" s="111"/>
      <c r="H34" s="112"/>
      <c r="I34" s="133">
        <f t="shared" si="7"/>
        <v>0</v>
      </c>
      <c r="J34" s="114"/>
      <c r="K34" s="114"/>
      <c r="L34" s="159">
        <f t="shared" si="8"/>
        <v>0</v>
      </c>
      <c r="M34" s="134">
        <f t="shared" si="9"/>
        <v>0</v>
      </c>
      <c r="N34" s="135">
        <f t="shared" si="10"/>
        <v>0</v>
      </c>
      <c r="O34" s="135">
        <f t="shared" si="11"/>
        <v>0</v>
      </c>
      <c r="P34" s="135">
        <f t="shared" si="12"/>
        <v>0</v>
      </c>
      <c r="Q34" s="160">
        <f t="shared" si="13"/>
        <v>0</v>
      </c>
      <c r="R34" s="62"/>
    </row>
    <row r="35" spans="2:18" ht="13.5" thickBot="1" x14ac:dyDescent="0.25">
      <c r="B35" s="34"/>
      <c r="C35" s="127"/>
      <c r="D35" s="11"/>
      <c r="E35" s="33"/>
      <c r="F35" s="63"/>
      <c r="G35" s="83"/>
      <c r="H35" s="84"/>
      <c r="I35" s="85"/>
      <c r="J35" s="86"/>
      <c r="K35" s="86"/>
      <c r="L35" s="153"/>
      <c r="M35" s="87"/>
      <c r="N35" s="88"/>
      <c r="O35" s="88"/>
      <c r="P35" s="88"/>
      <c r="Q35" s="161"/>
      <c r="R35" s="62"/>
    </row>
    <row r="36" spans="2:18" ht="13.5" customHeight="1" thickBot="1" x14ac:dyDescent="0.25">
      <c r="B36" s="129"/>
      <c r="C36" s="39"/>
      <c r="D36" s="143"/>
      <c r="E36" s="143"/>
      <c r="F36" s="143"/>
      <c r="G36" s="143"/>
      <c r="H36" s="143"/>
      <c r="I36" s="143"/>
      <c r="J36" s="143"/>
      <c r="K36" s="143"/>
      <c r="L36" s="187" t="s">
        <v>4</v>
      </c>
      <c r="M36" s="141">
        <f>SUM(M20:M35)</f>
        <v>0</v>
      </c>
      <c r="N36" s="169">
        <f>SUM(N20:N35)</f>
        <v>0</v>
      </c>
      <c r="O36" s="170">
        <f>SUM(O20:O35)</f>
        <v>0</v>
      </c>
      <c r="P36" s="170">
        <f>SUM(P20:P35)</f>
        <v>0</v>
      </c>
      <c r="Q36" s="162">
        <f>SUM(Q20:Q35)</f>
        <v>0</v>
      </c>
    </row>
    <row r="37" spans="2:18" ht="13.5" customHeight="1" thickBot="1" x14ac:dyDescent="0.25">
      <c r="B37" s="129"/>
      <c r="C37" s="270" t="s">
        <v>43</v>
      </c>
      <c r="D37" s="270"/>
      <c r="E37" s="270"/>
      <c r="F37" s="270"/>
      <c r="G37" s="270"/>
      <c r="H37" s="270"/>
      <c r="I37" s="270"/>
      <c r="J37" s="270"/>
      <c r="K37" s="270"/>
      <c r="L37" s="149"/>
      <c r="M37" s="139"/>
      <c r="N37" s="171"/>
      <c r="O37" s="163">
        <f>ROUND(L37*O36,2)</f>
        <v>0</v>
      </c>
      <c r="P37" s="171"/>
      <c r="Q37" s="163">
        <f t="shared" ref="Q37:Q38" si="14">SUM(N37:P37)</f>
        <v>0</v>
      </c>
    </row>
    <row r="38" spans="2:18" ht="13.5" customHeight="1" thickBot="1" x14ac:dyDescent="0.25">
      <c r="B38" s="129"/>
      <c r="C38" s="39"/>
      <c r="D38" s="143"/>
      <c r="E38" s="143"/>
      <c r="F38" s="143"/>
      <c r="G38" s="143"/>
      <c r="H38" s="143"/>
      <c r="I38" s="143"/>
      <c r="J38" s="143"/>
      <c r="L38" s="186" t="s">
        <v>44</v>
      </c>
      <c r="M38" s="139"/>
      <c r="N38" s="169">
        <f>SUM(N36:N37)</f>
        <v>0</v>
      </c>
      <c r="O38" s="170">
        <f>SUM(O36:O37)</f>
        <v>0</v>
      </c>
      <c r="P38" s="170">
        <f>SUM(P36:P37)</f>
        <v>0</v>
      </c>
      <c r="Q38" s="162">
        <f t="shared" si="14"/>
        <v>0</v>
      </c>
    </row>
    <row r="39" spans="2:18" ht="13.5" customHeight="1" x14ac:dyDescent="0.2">
      <c r="B39" s="129"/>
      <c r="C39" s="143"/>
      <c r="D39" s="143"/>
      <c r="E39" s="143"/>
      <c r="F39" s="143"/>
      <c r="G39" s="143"/>
      <c r="H39" s="143"/>
      <c r="I39" s="143"/>
      <c r="J39" s="143"/>
      <c r="M39" s="139"/>
      <c r="N39" s="141"/>
      <c r="O39" s="182" t="s">
        <v>47</v>
      </c>
      <c r="P39" s="154"/>
      <c r="Q39" s="164">
        <f>ROUND(P39*Q38,2)</f>
        <v>0</v>
      </c>
    </row>
    <row r="40" spans="2:18" ht="13.5" customHeight="1" x14ac:dyDescent="0.2">
      <c r="B40" s="129"/>
      <c r="C40" s="143"/>
      <c r="D40" s="143"/>
      <c r="E40" s="143"/>
      <c r="F40" s="143"/>
      <c r="G40" s="143"/>
      <c r="H40" s="143"/>
      <c r="I40" s="143"/>
      <c r="J40" s="143"/>
      <c r="M40" s="139"/>
      <c r="N40" s="141"/>
      <c r="O40" s="183" t="s">
        <v>51</v>
      </c>
      <c r="P40" s="150"/>
      <c r="Q40" s="165">
        <f>ROUND(P40*Q39,2)</f>
        <v>0</v>
      </c>
    </row>
    <row r="41" spans="2:18" ht="13.5" customHeight="1" x14ac:dyDescent="0.2">
      <c r="B41" s="129"/>
      <c r="C41" s="39"/>
      <c r="D41" s="144"/>
      <c r="E41" s="144"/>
      <c r="F41" s="144"/>
      <c r="G41" s="144"/>
      <c r="H41" s="144"/>
      <c r="I41" s="144"/>
      <c r="J41" s="144"/>
      <c r="M41" s="139"/>
      <c r="N41" s="141"/>
      <c r="O41" s="182" t="s">
        <v>45</v>
      </c>
      <c r="P41" s="151">
        <v>0.2409</v>
      </c>
      <c r="Q41" s="166">
        <f>ROUND(P41*N38,2)</f>
        <v>0</v>
      </c>
    </row>
    <row r="42" spans="2:18" ht="13.5" customHeight="1" thickBot="1" x14ac:dyDescent="0.25">
      <c r="B42" s="129"/>
      <c r="C42" s="39"/>
      <c r="D42" s="144"/>
      <c r="E42" s="144"/>
      <c r="F42" s="144"/>
      <c r="G42" s="144"/>
      <c r="H42" s="144"/>
      <c r="I42" s="144"/>
      <c r="J42" s="144"/>
      <c r="M42" s="139"/>
      <c r="N42" s="141"/>
      <c r="O42" s="182" t="s">
        <v>49</v>
      </c>
      <c r="P42" s="149"/>
      <c r="Q42" s="167">
        <f>ROUND(P42*Q38,2)</f>
        <v>0</v>
      </c>
    </row>
    <row r="43" spans="2:18" ht="13.5" customHeight="1" thickBot="1" x14ac:dyDescent="0.25">
      <c r="B43" s="129"/>
      <c r="C43" s="142"/>
      <c r="D43" s="142"/>
      <c r="E43" s="142"/>
      <c r="F43" s="142"/>
      <c r="G43" s="142"/>
      <c r="H43" s="142"/>
      <c r="I43" s="142"/>
      <c r="J43" s="142"/>
      <c r="M43" s="139"/>
      <c r="N43" s="131"/>
      <c r="O43" s="142"/>
      <c r="P43" s="184" t="s">
        <v>48</v>
      </c>
      <c r="Q43" s="168">
        <f>SUM(Q38:Q39,Q41,Q42)</f>
        <v>0</v>
      </c>
    </row>
    <row r="44" spans="2:18" ht="13.5" customHeight="1" thickBot="1" x14ac:dyDescent="0.25">
      <c r="B44" s="129"/>
      <c r="C44" s="142"/>
      <c r="D44" s="142"/>
      <c r="E44" s="142"/>
      <c r="F44" s="142"/>
      <c r="G44" s="142"/>
      <c r="H44" s="142"/>
      <c r="I44" s="142"/>
      <c r="J44" s="142"/>
      <c r="M44" s="139"/>
      <c r="N44" s="141"/>
      <c r="O44" s="185" t="s">
        <v>18</v>
      </c>
      <c r="P44" s="181">
        <v>0.21</v>
      </c>
      <c r="Q44" s="163">
        <f>ROUND(P44*Q43,2)</f>
        <v>0</v>
      </c>
    </row>
    <row r="45" spans="2:18" ht="13.5" customHeight="1" thickBot="1" x14ac:dyDescent="0.25">
      <c r="B45" s="157" t="str">
        <f>Koptāme!B25</f>
        <v>Tāme sastādīta 2019.gada cenās, pamatojoties uz projektu, iepirkuma dokumentāciju un Objekta apsekošanu dabā.</v>
      </c>
      <c r="C45" s="142"/>
      <c r="D45" s="142"/>
      <c r="E45" s="142"/>
      <c r="F45" s="142"/>
      <c r="G45" s="142"/>
      <c r="H45" s="142"/>
      <c r="I45" s="142"/>
      <c r="J45" s="142"/>
      <c r="M45" s="139"/>
      <c r="N45" s="131"/>
      <c r="O45" s="142"/>
      <c r="P45" s="184" t="s">
        <v>46</v>
      </c>
      <c r="Q45" s="168">
        <f>SUM(Q43:Q44)</f>
        <v>0</v>
      </c>
    </row>
    <row r="46" spans="2:18" ht="13.5" customHeight="1" x14ac:dyDescent="0.2">
      <c r="B46" s="129"/>
      <c r="C46" s="142"/>
      <c r="D46" s="142"/>
      <c r="E46" s="142"/>
      <c r="F46" s="142"/>
      <c r="G46" s="142"/>
      <c r="H46" s="142"/>
      <c r="I46" s="142"/>
      <c r="J46" s="142"/>
      <c r="K46" s="142"/>
      <c r="L46" s="140"/>
      <c r="M46" s="139"/>
      <c r="N46" s="141"/>
      <c r="O46" s="141"/>
      <c r="P46" s="141"/>
      <c r="Q46" s="141"/>
    </row>
    <row r="47" spans="2:18" ht="13.5" customHeight="1" x14ac:dyDescent="0.2">
      <c r="B47" s="129"/>
      <c r="C47" s="142"/>
      <c r="D47" s="104" t="s">
        <v>53</v>
      </c>
      <c r="E47" s="255">
        <f>Koptāme!D28</f>
        <v>0</v>
      </c>
      <c r="F47" s="255"/>
      <c r="G47" s="255"/>
      <c r="H47" s="255"/>
      <c r="I47" s="255"/>
      <c r="J47" s="255"/>
      <c r="K47" s="142"/>
      <c r="L47" s="140"/>
      <c r="M47" s="139"/>
      <c r="N47" s="141"/>
      <c r="O47" s="141"/>
      <c r="P47" s="141"/>
      <c r="Q47" s="141"/>
    </row>
    <row r="48" spans="2:18" ht="13.5" customHeight="1" x14ac:dyDescent="0.2">
      <c r="B48" s="129"/>
      <c r="C48" s="142"/>
      <c r="D48" s="104"/>
      <c r="E48" s="27"/>
      <c r="F48" s="27"/>
      <c r="G48" s="27"/>
      <c r="H48" s="27"/>
      <c r="I48" s="27"/>
      <c r="J48" s="27"/>
      <c r="K48" s="142"/>
      <c r="L48" s="140"/>
      <c r="M48" s="139"/>
      <c r="N48" s="141"/>
      <c r="O48" s="141"/>
      <c r="P48" s="141"/>
      <c r="Q48" s="141"/>
    </row>
    <row r="49" spans="2:17" ht="13.5" customHeight="1" x14ac:dyDescent="0.2">
      <c r="B49" s="129"/>
      <c r="C49" s="142"/>
      <c r="D49" s="104" t="s">
        <v>54</v>
      </c>
      <c r="E49" s="256">
        <f ca="1">Koptāme!D30</f>
        <v>43628</v>
      </c>
      <c r="F49" s="256"/>
      <c r="G49" s="256"/>
      <c r="H49" s="256"/>
      <c r="I49" s="14"/>
      <c r="J49" s="14"/>
      <c r="K49" s="142"/>
      <c r="L49" s="140"/>
      <c r="M49" s="139"/>
      <c r="N49" s="141"/>
      <c r="O49" s="141"/>
      <c r="P49" s="141"/>
      <c r="Q49" s="141"/>
    </row>
    <row r="50" spans="2:17" ht="13.5" customHeight="1" x14ac:dyDescent="0.2">
      <c r="B50" s="129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1"/>
      <c r="N50" s="131"/>
      <c r="O50" s="131"/>
      <c r="P50" s="131"/>
      <c r="Q50" s="131"/>
    </row>
    <row r="51" spans="2:17" s="78" customFormat="1" x14ac:dyDescent="0.2">
      <c r="B51" s="79"/>
      <c r="C51" s="35"/>
    </row>
    <row r="52" spans="2:17" s="78" customFormat="1" x14ac:dyDescent="0.2">
      <c r="B52" s="79"/>
      <c r="C52" s="35"/>
    </row>
    <row r="53" spans="2:17" s="78" customFormat="1" x14ac:dyDescent="0.2"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2:17" s="78" customFormat="1" x14ac:dyDescent="0.2">
      <c r="B54" s="79"/>
      <c r="C54" s="35"/>
    </row>
    <row r="56" spans="2:17" s="3" customFormat="1" x14ac:dyDescent="0.2">
      <c r="K56" s="156"/>
      <c r="L56" s="156"/>
    </row>
    <row r="57" spans="2:17" s="3" customFormat="1" ht="11.1" customHeight="1" x14ac:dyDescent="0.2"/>
    <row r="58" spans="2:17" s="3" customFormat="1" ht="15" customHeight="1" x14ac:dyDescent="0.2">
      <c r="K58" s="14"/>
      <c r="L58" s="14"/>
    </row>
    <row r="59" spans="2:17" ht="11.1" customHeight="1" x14ac:dyDescent="0.2">
      <c r="B59" s="64"/>
      <c r="C59" s="64"/>
      <c r="D59" s="65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2"/>
    </row>
  </sheetData>
  <sheetProtection selectLockedCells="1"/>
  <mergeCells count="18">
    <mergeCell ref="E9:Q9"/>
    <mergeCell ref="D4:L4"/>
    <mergeCell ref="D5:L5"/>
    <mergeCell ref="E6:L6"/>
    <mergeCell ref="E7:Q7"/>
    <mergeCell ref="E8:Q8"/>
    <mergeCell ref="E47:J47"/>
    <mergeCell ref="E49:H49"/>
    <mergeCell ref="E10:Q10"/>
    <mergeCell ref="E11:Q11"/>
    <mergeCell ref="B16:B17"/>
    <mergeCell ref="C16:C17"/>
    <mergeCell ref="D16:D17"/>
    <mergeCell ref="E16:E17"/>
    <mergeCell ref="F16:F17"/>
    <mergeCell ref="G16:L16"/>
    <mergeCell ref="M16:Q16"/>
    <mergeCell ref="C37:K37"/>
  </mergeCells>
  <printOptions horizontalCentered="1"/>
  <pageMargins left="0.39000000000000007" right="0.39000000000000007" top="0.98314960629921255" bottom="0.59" header="0.05" footer="0.05"/>
  <pageSetup paperSize="9" scale="8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65"/>
  <sheetViews>
    <sheetView zoomScale="110" zoomScaleNormal="110" zoomScalePageLayoutView="140" workbookViewId="0">
      <selection activeCell="B2" sqref="B2:Q56"/>
    </sheetView>
  </sheetViews>
  <sheetFormatPr defaultColWidth="8.85546875" defaultRowHeight="12.75" x14ac:dyDescent="0.2"/>
  <cols>
    <col min="1" max="1" width="1.140625" style="39" customWidth="1"/>
    <col min="2" max="2" width="5.140625" style="35" customWidth="1"/>
    <col min="3" max="3" width="6.140625" style="35" customWidth="1"/>
    <col min="4" max="4" width="36.28515625" style="39" customWidth="1"/>
    <col min="5" max="5" width="8.140625" style="39" customWidth="1"/>
    <col min="6" max="6" width="8.85546875" style="39" customWidth="1"/>
    <col min="7" max="7" width="8" style="39" customWidth="1"/>
    <col min="8" max="8" width="7.28515625" style="39" bestFit="1" customWidth="1"/>
    <col min="9" max="9" width="7.7109375" style="39" customWidth="1"/>
    <col min="10" max="10" width="8.85546875" style="39" customWidth="1"/>
    <col min="11" max="11" width="9.140625" style="39" customWidth="1"/>
    <col min="12" max="12" width="8.85546875" style="39"/>
    <col min="13" max="13" width="9.7109375" style="39" customWidth="1"/>
    <col min="14" max="14" width="10.85546875" style="39" customWidth="1"/>
    <col min="15" max="15" width="12.140625" style="39" customWidth="1"/>
    <col min="16" max="16" width="8" style="39" customWidth="1"/>
    <col min="17" max="17" width="10.42578125" style="39" customWidth="1"/>
    <col min="18" max="18" width="8.85546875" style="39"/>
    <col min="19" max="19" width="35.7109375" style="39" customWidth="1"/>
    <col min="20" max="16384" width="8.85546875" style="39"/>
  </cols>
  <sheetData>
    <row r="1" spans="2:17" ht="6" customHeight="1" x14ac:dyDescent="0.2"/>
    <row r="2" spans="2:17" s="67" customFormat="1" ht="15.75" x14ac:dyDescent="0.25">
      <c r="C2" s="43"/>
      <c r="E2" s="36"/>
      <c r="F2" s="71" t="s">
        <v>26</v>
      </c>
      <c r="G2" s="72" t="str">
        <f ca="1">"LT-"&amp;RIGHT(CELL("filename",A1),LEN(CELL("filename",A1))-FIND("]",CELL("filename",A1)))</f>
        <v>LT-2</v>
      </c>
      <c r="H2" s="43"/>
      <c r="I2" s="43"/>
      <c r="J2" s="43"/>
      <c r="K2" s="43"/>
      <c r="L2" s="43"/>
      <c r="M2" s="68"/>
      <c r="N2" s="68"/>
      <c r="O2" s="68"/>
      <c r="P2" s="68"/>
      <c r="Q2" s="69"/>
    </row>
    <row r="3" spans="2:17" s="67" customFormat="1" ht="6.95" customHeight="1" x14ac:dyDescent="0.25">
      <c r="C3" s="43"/>
      <c r="E3" s="36"/>
      <c r="F3" s="43"/>
      <c r="G3" s="70"/>
      <c r="H3" s="43"/>
      <c r="I3" s="43"/>
      <c r="J3" s="43"/>
      <c r="K3" s="43"/>
      <c r="L3" s="43"/>
      <c r="M3" s="68"/>
      <c r="N3" s="68"/>
      <c r="O3" s="68"/>
      <c r="P3" s="68"/>
      <c r="Q3" s="69"/>
    </row>
    <row r="4" spans="2:17" ht="17.100000000000001" customHeight="1" x14ac:dyDescent="0.25">
      <c r="C4" s="40"/>
      <c r="D4" s="272" t="s">
        <v>84</v>
      </c>
      <c r="E4" s="272"/>
      <c r="F4" s="272"/>
      <c r="G4" s="272"/>
      <c r="H4" s="272"/>
      <c r="I4" s="272"/>
      <c r="J4" s="272"/>
      <c r="K4" s="272"/>
      <c r="L4" s="272"/>
      <c r="M4" s="37"/>
      <c r="N4" s="37"/>
      <c r="O4" s="37"/>
      <c r="P4" s="37"/>
      <c r="Q4" s="38"/>
    </row>
    <row r="5" spans="2:17" x14ac:dyDescent="0.2">
      <c r="B5" s="41"/>
      <c r="C5" s="41"/>
      <c r="D5" s="273" t="s">
        <v>5</v>
      </c>
      <c r="E5" s="273"/>
      <c r="F5" s="273"/>
      <c r="G5" s="273"/>
      <c r="H5" s="273"/>
      <c r="I5" s="273"/>
      <c r="J5" s="273"/>
      <c r="K5" s="273"/>
      <c r="L5" s="273"/>
      <c r="M5" s="37"/>
      <c r="N5" s="37"/>
      <c r="O5" s="37"/>
      <c r="P5" s="37"/>
      <c r="Q5" s="38"/>
    </row>
    <row r="6" spans="2:17" ht="3.95" customHeight="1" x14ac:dyDescent="0.2">
      <c r="B6" s="42"/>
      <c r="C6" s="42"/>
      <c r="D6" s="43"/>
      <c r="E6" s="257"/>
      <c r="F6" s="257"/>
      <c r="G6" s="257"/>
      <c r="H6" s="257"/>
      <c r="I6" s="257"/>
      <c r="J6" s="257"/>
      <c r="K6" s="257"/>
      <c r="L6" s="257"/>
      <c r="M6" s="37"/>
      <c r="N6" s="37"/>
      <c r="O6" s="37"/>
      <c r="P6" s="37"/>
      <c r="Q6" s="38"/>
    </row>
    <row r="7" spans="2:17" x14ac:dyDescent="0.2">
      <c r="B7" s="42"/>
      <c r="C7" s="42"/>
      <c r="D7" s="44" t="str">
        <f>Koptāme!B10</f>
        <v>Objekta nosaukums:</v>
      </c>
      <c r="E7" s="257" t="str">
        <f>Koptāme!D10</f>
        <v>Daudzdzīvokļu dzīvojamo ēku teritorijas labiekārtošana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</row>
    <row r="8" spans="2:17" x14ac:dyDescent="0.2">
      <c r="B8" s="42"/>
      <c r="C8" s="42"/>
      <c r="D8" s="44" t="str">
        <f>Koptāme!B11</f>
        <v>Būves nosaukums:</v>
      </c>
      <c r="E8" s="257" t="str">
        <f>Koptāme!D11</f>
        <v>Lietus ūdens kanalizācijas tīklu izbūve un labiekārtošanas darbi</v>
      </c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</row>
    <row r="9" spans="2:17" x14ac:dyDescent="0.2">
      <c r="B9" s="42"/>
      <c r="C9" s="42"/>
      <c r="D9" s="44" t="str">
        <f>Koptāme!B12</f>
        <v>Objekta adrese:</v>
      </c>
      <c r="E9" s="271" t="str">
        <f>Koptāme!D12</f>
        <v>Melioratoru iela 2 un Pulkveža Brieža iela 80, Sigulda</v>
      </c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</row>
    <row r="10" spans="2:17" x14ac:dyDescent="0.2">
      <c r="B10" s="45"/>
      <c r="C10" s="45"/>
      <c r="D10" s="44" t="str">
        <f>Koptāme!B13</f>
        <v>Iepirkuma identifikācija:</v>
      </c>
      <c r="E10" s="257">
        <f>Koptāme!D13</f>
        <v>0</v>
      </c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</row>
    <row r="11" spans="2:17" x14ac:dyDescent="0.2">
      <c r="B11" s="45"/>
      <c r="C11" s="45"/>
      <c r="D11" s="44" t="str">
        <f>Koptāme!B14</f>
        <v>Pasūtītājs:</v>
      </c>
      <c r="E11" s="257" t="str">
        <f>Koptāme!D14</f>
        <v>Siguldas novada pašvaldība, reģ.Nr. 90000048152</v>
      </c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</row>
    <row r="12" spans="2:17" x14ac:dyDescent="0.2">
      <c r="B12" s="45"/>
      <c r="C12" s="45"/>
      <c r="D12" s="37"/>
      <c r="E12" s="46"/>
      <c r="F12" s="37"/>
      <c r="G12" s="37"/>
      <c r="H12" s="37"/>
      <c r="I12" s="37"/>
      <c r="J12" s="37"/>
      <c r="K12" s="37"/>
      <c r="M12" s="47"/>
      <c r="N12" s="47"/>
      <c r="O12" s="48" t="s">
        <v>1</v>
      </c>
      <c r="P12" s="37"/>
      <c r="Q12" s="158">
        <f ca="1">Koptāme!G16</f>
        <v>43628</v>
      </c>
    </row>
    <row r="13" spans="2:17" x14ac:dyDescent="0.2">
      <c r="B13" s="45"/>
      <c r="C13" s="45"/>
      <c r="D13" s="37"/>
      <c r="E13" s="46"/>
      <c r="F13" s="37"/>
      <c r="G13" s="37"/>
      <c r="H13" s="37"/>
      <c r="I13" s="37"/>
      <c r="J13" s="37"/>
      <c r="K13" s="37"/>
      <c r="M13" s="49"/>
      <c r="N13" s="49"/>
      <c r="O13" s="48" t="s">
        <v>50</v>
      </c>
      <c r="P13" s="49"/>
      <c r="Q13" s="2">
        <f>Q51</f>
        <v>0</v>
      </c>
    </row>
    <row r="14" spans="2:17" ht="5.0999999999999996" customHeight="1" x14ac:dyDescent="0.2">
      <c r="B14" s="45"/>
      <c r="C14" s="45"/>
      <c r="D14" s="37"/>
      <c r="E14" s="46"/>
      <c r="F14" s="37"/>
      <c r="G14" s="37"/>
      <c r="H14" s="37"/>
      <c r="I14" s="37"/>
      <c r="J14" s="37"/>
      <c r="K14" s="37"/>
      <c r="L14" s="50"/>
      <c r="M14" s="49"/>
      <c r="N14" s="49"/>
      <c r="O14" s="49"/>
      <c r="P14" s="49"/>
      <c r="Q14" s="2"/>
    </row>
    <row r="15" spans="2:17" s="75" customFormat="1" ht="9" thickBot="1" x14ac:dyDescent="0.2">
      <c r="B15" s="76"/>
      <c r="C15" s="76"/>
      <c r="D15" s="77"/>
      <c r="E15" s="77"/>
      <c r="F15" s="77"/>
      <c r="G15" s="77"/>
      <c r="H15" s="77"/>
      <c r="I15" s="77"/>
      <c r="J15" s="77"/>
      <c r="K15" s="77"/>
      <c r="L15" s="73"/>
      <c r="M15" s="74"/>
      <c r="N15" s="74"/>
      <c r="O15" s="74"/>
      <c r="P15" s="74"/>
      <c r="Q15" s="74"/>
    </row>
    <row r="16" spans="2:17" ht="15.95" customHeight="1" thickBot="1" x14ac:dyDescent="0.25">
      <c r="B16" s="243" t="s">
        <v>7</v>
      </c>
      <c r="C16" s="258" t="s">
        <v>27</v>
      </c>
      <c r="D16" s="260" t="s">
        <v>28</v>
      </c>
      <c r="E16" s="262" t="s">
        <v>8</v>
      </c>
      <c r="F16" s="264" t="s">
        <v>9</v>
      </c>
      <c r="G16" s="266" t="s">
        <v>10</v>
      </c>
      <c r="H16" s="267"/>
      <c r="I16" s="267"/>
      <c r="J16" s="267"/>
      <c r="K16" s="267"/>
      <c r="L16" s="268"/>
      <c r="M16" s="269" t="s">
        <v>11</v>
      </c>
      <c r="N16" s="267"/>
      <c r="O16" s="267"/>
      <c r="P16" s="267"/>
      <c r="Q16" s="268"/>
    </row>
    <row r="17" spans="2:18" ht="86.25" customHeight="1" thickBot="1" x14ac:dyDescent="0.25">
      <c r="B17" s="244"/>
      <c r="C17" s="259"/>
      <c r="D17" s="261"/>
      <c r="E17" s="263"/>
      <c r="F17" s="265"/>
      <c r="G17" s="51" t="s">
        <v>12</v>
      </c>
      <c r="H17" s="126" t="s">
        <v>13</v>
      </c>
      <c r="I17" s="126" t="s">
        <v>14</v>
      </c>
      <c r="J17" s="126" t="s">
        <v>29</v>
      </c>
      <c r="K17" s="126" t="s">
        <v>15</v>
      </c>
      <c r="L17" s="52" t="s">
        <v>16</v>
      </c>
      <c r="M17" s="53" t="s">
        <v>12</v>
      </c>
      <c r="N17" s="126" t="s">
        <v>14</v>
      </c>
      <c r="O17" s="126" t="s">
        <v>29</v>
      </c>
      <c r="P17" s="126" t="s">
        <v>15</v>
      </c>
      <c r="Q17" s="52" t="s">
        <v>30</v>
      </c>
    </row>
    <row r="18" spans="2:18" ht="13.5" thickBot="1" x14ac:dyDescent="0.25">
      <c r="B18" s="54">
        <v>1</v>
      </c>
      <c r="C18" s="55">
        <v>2</v>
      </c>
      <c r="D18" s="56">
        <v>3</v>
      </c>
      <c r="E18" s="56">
        <v>4</v>
      </c>
      <c r="F18" s="125">
        <v>5</v>
      </c>
      <c r="G18" s="57">
        <v>6</v>
      </c>
      <c r="H18" s="58">
        <v>7</v>
      </c>
      <c r="I18" s="58">
        <v>8</v>
      </c>
      <c r="J18" s="58">
        <v>9</v>
      </c>
      <c r="K18" s="58">
        <v>10</v>
      </c>
      <c r="L18" s="59">
        <v>11</v>
      </c>
      <c r="M18" s="60">
        <v>12</v>
      </c>
      <c r="N18" s="58">
        <v>13</v>
      </c>
      <c r="O18" s="58">
        <v>14</v>
      </c>
      <c r="P18" s="58">
        <v>15</v>
      </c>
      <c r="Q18" s="59">
        <v>16</v>
      </c>
    </row>
    <row r="19" spans="2:18" x14ac:dyDescent="0.2">
      <c r="B19" s="9"/>
      <c r="C19" s="10"/>
      <c r="D19" s="188" t="s">
        <v>58</v>
      </c>
      <c r="E19" s="123"/>
      <c r="F19" s="61"/>
      <c r="G19" s="81"/>
      <c r="H19" s="132"/>
      <c r="I19" s="82"/>
      <c r="J19" s="82"/>
      <c r="K19" s="82"/>
      <c r="L19" s="152"/>
      <c r="M19" s="81"/>
      <c r="N19" s="82"/>
      <c r="O19" s="82"/>
      <c r="P19" s="82"/>
      <c r="Q19" s="136"/>
    </row>
    <row r="20" spans="2:18" x14ac:dyDescent="0.2">
      <c r="B20" s="122">
        <v>1</v>
      </c>
      <c r="C20" s="137"/>
      <c r="D20" s="119" t="s">
        <v>65</v>
      </c>
      <c r="E20" s="190" t="s">
        <v>32</v>
      </c>
      <c r="F20" s="121">
        <v>66.09999999999998</v>
      </c>
      <c r="G20" s="111"/>
      <c r="H20" s="112"/>
      <c r="I20" s="133">
        <f>ROUND(G20*H20,2)</f>
        <v>0</v>
      </c>
      <c r="J20" s="114"/>
      <c r="K20" s="114"/>
      <c r="L20" s="159">
        <f>ROUND(SUM(I20:K20),2)</f>
        <v>0</v>
      </c>
      <c r="M20" s="134">
        <f>ROUND(F20*G20,2)</f>
        <v>0</v>
      </c>
      <c r="N20" s="135">
        <f>ROUND(F20*I20,2)</f>
        <v>0</v>
      </c>
      <c r="O20" s="135">
        <f>ROUND(F20*J20,2)</f>
        <v>0</v>
      </c>
      <c r="P20" s="135">
        <f>ROUND(F20*K20,2)</f>
        <v>0</v>
      </c>
      <c r="Q20" s="160">
        <f>ROUND(SUM(N20:P20),2)</f>
        <v>0</v>
      </c>
      <c r="R20" s="62"/>
    </row>
    <row r="21" spans="2:18" x14ac:dyDescent="0.2">
      <c r="B21" s="122">
        <v>2</v>
      </c>
      <c r="C21" s="137"/>
      <c r="D21" s="119" t="s">
        <v>78</v>
      </c>
      <c r="E21" s="120" t="s">
        <v>32</v>
      </c>
      <c r="F21" s="113">
        <v>80</v>
      </c>
      <c r="G21" s="111"/>
      <c r="H21" s="112"/>
      <c r="I21" s="133">
        <f t="shared" ref="I21:I22" si="0">ROUND(G21*H21,2)</f>
        <v>0</v>
      </c>
      <c r="J21" s="114"/>
      <c r="K21" s="114"/>
      <c r="L21" s="159">
        <f t="shared" ref="L21:L22" si="1">ROUND(SUM(I21:K21),2)</f>
        <v>0</v>
      </c>
      <c r="M21" s="134">
        <f t="shared" ref="M21:M22" si="2">ROUND(F21*G21,2)</f>
        <v>0</v>
      </c>
      <c r="N21" s="135">
        <f t="shared" ref="N21:N22" si="3">ROUND(F21*I21,2)</f>
        <v>0</v>
      </c>
      <c r="O21" s="135">
        <f t="shared" ref="O21:O22" si="4">ROUND(F21*J21,2)</f>
        <v>0</v>
      </c>
      <c r="P21" s="135">
        <f t="shared" ref="P21:P22" si="5">ROUND(F21*K21,2)</f>
        <v>0</v>
      </c>
      <c r="Q21" s="160">
        <f t="shared" ref="Q21:Q22" si="6">ROUND(SUM(N21:P21),2)</f>
        <v>0</v>
      </c>
      <c r="R21" s="62"/>
    </row>
    <row r="22" spans="2:18" x14ac:dyDescent="0.2">
      <c r="B22" s="122">
        <v>3</v>
      </c>
      <c r="C22" s="137"/>
      <c r="D22" s="119" t="s">
        <v>79</v>
      </c>
      <c r="E22" s="120" t="s">
        <v>32</v>
      </c>
      <c r="F22" s="113">
        <v>150</v>
      </c>
      <c r="G22" s="111"/>
      <c r="H22" s="112"/>
      <c r="I22" s="133">
        <f t="shared" si="0"/>
        <v>0</v>
      </c>
      <c r="J22" s="114"/>
      <c r="K22" s="114"/>
      <c r="L22" s="159">
        <f t="shared" si="1"/>
        <v>0</v>
      </c>
      <c r="M22" s="134">
        <f t="shared" si="2"/>
        <v>0</v>
      </c>
      <c r="N22" s="135">
        <f t="shared" si="3"/>
        <v>0</v>
      </c>
      <c r="O22" s="135">
        <f t="shared" si="4"/>
        <v>0</v>
      </c>
      <c r="P22" s="135">
        <f t="shared" si="5"/>
        <v>0</v>
      </c>
      <c r="Q22" s="160">
        <f t="shared" si="6"/>
        <v>0</v>
      </c>
      <c r="R22" s="62"/>
    </row>
    <row r="23" spans="2:18" x14ac:dyDescent="0.2">
      <c r="B23" s="122">
        <v>4</v>
      </c>
      <c r="C23" s="177"/>
      <c r="D23" s="178" t="s">
        <v>66</v>
      </c>
      <c r="E23" s="179" t="s">
        <v>35</v>
      </c>
      <c r="F23" s="180">
        <v>1</v>
      </c>
      <c r="G23" s="111"/>
      <c r="H23" s="112"/>
      <c r="I23" s="133">
        <f t="shared" ref="I23:I40" si="7">ROUND(G23*H23,2)</f>
        <v>0</v>
      </c>
      <c r="J23" s="114"/>
      <c r="K23" s="114"/>
      <c r="L23" s="159">
        <f t="shared" ref="L23:L40" si="8">ROUND(SUM(I23:K23),2)</f>
        <v>0</v>
      </c>
      <c r="M23" s="134">
        <f t="shared" ref="M23:M40" si="9">ROUND(F23*G23,2)</f>
        <v>0</v>
      </c>
      <c r="N23" s="135">
        <f t="shared" ref="N23:N40" si="10">ROUND(F23*I23,2)</f>
        <v>0</v>
      </c>
      <c r="O23" s="135">
        <f t="shared" ref="O23:O40" si="11">ROUND(F23*J23,2)</f>
        <v>0</v>
      </c>
      <c r="P23" s="135">
        <f t="shared" ref="P23:P40" si="12">ROUND(F23*K23,2)</f>
        <v>0</v>
      </c>
      <c r="Q23" s="160">
        <f t="shared" ref="Q23:Q40" si="13">ROUND(SUM(N23:P23),2)</f>
        <v>0</v>
      </c>
      <c r="R23" s="62"/>
    </row>
    <row r="24" spans="2:18" x14ac:dyDescent="0.2">
      <c r="B24" s="122">
        <v>5</v>
      </c>
      <c r="C24" s="177"/>
      <c r="D24" s="178" t="s">
        <v>68</v>
      </c>
      <c r="E24" s="179" t="s">
        <v>32</v>
      </c>
      <c r="F24" s="180">
        <v>296.09999999999997</v>
      </c>
      <c r="G24" s="111"/>
      <c r="H24" s="112"/>
      <c r="I24" s="133">
        <f t="shared" si="7"/>
        <v>0</v>
      </c>
      <c r="J24" s="114"/>
      <c r="K24" s="114"/>
      <c r="L24" s="159">
        <f t="shared" si="8"/>
        <v>0</v>
      </c>
      <c r="M24" s="134">
        <f t="shared" si="9"/>
        <v>0</v>
      </c>
      <c r="N24" s="135">
        <f t="shared" si="10"/>
        <v>0</v>
      </c>
      <c r="O24" s="135">
        <f t="shared" si="11"/>
        <v>0</v>
      </c>
      <c r="P24" s="135">
        <f t="shared" si="12"/>
        <v>0</v>
      </c>
      <c r="Q24" s="160">
        <f t="shared" si="13"/>
        <v>0</v>
      </c>
      <c r="R24" s="62"/>
    </row>
    <row r="25" spans="2:18" ht="38.25" x14ac:dyDescent="0.2">
      <c r="B25" s="122">
        <v>6</v>
      </c>
      <c r="C25" s="177"/>
      <c r="D25" s="178" t="s">
        <v>74</v>
      </c>
      <c r="E25" s="179" t="s">
        <v>35</v>
      </c>
      <c r="F25" s="180">
        <v>2</v>
      </c>
      <c r="G25" s="111"/>
      <c r="H25" s="112"/>
      <c r="I25" s="133">
        <f t="shared" si="7"/>
        <v>0</v>
      </c>
      <c r="J25" s="114"/>
      <c r="K25" s="114"/>
      <c r="L25" s="159">
        <f t="shared" si="8"/>
        <v>0</v>
      </c>
      <c r="M25" s="134">
        <f t="shared" si="9"/>
        <v>0</v>
      </c>
      <c r="N25" s="135">
        <f t="shared" si="10"/>
        <v>0</v>
      </c>
      <c r="O25" s="135">
        <f t="shared" si="11"/>
        <v>0</v>
      </c>
      <c r="P25" s="135">
        <f t="shared" si="12"/>
        <v>0</v>
      </c>
      <c r="Q25" s="160">
        <f t="shared" si="13"/>
        <v>0</v>
      </c>
      <c r="R25" s="62"/>
    </row>
    <row r="26" spans="2:18" ht="38.25" x14ac:dyDescent="0.2">
      <c r="B26" s="122">
        <v>7</v>
      </c>
      <c r="C26" s="177"/>
      <c r="D26" s="178" t="s">
        <v>75</v>
      </c>
      <c r="E26" s="179" t="s">
        <v>35</v>
      </c>
      <c r="F26" s="180">
        <v>11</v>
      </c>
      <c r="G26" s="111"/>
      <c r="H26" s="112"/>
      <c r="I26" s="133">
        <f t="shared" si="7"/>
        <v>0</v>
      </c>
      <c r="J26" s="114"/>
      <c r="K26" s="114"/>
      <c r="L26" s="159">
        <f t="shared" si="8"/>
        <v>0</v>
      </c>
      <c r="M26" s="134">
        <f t="shared" si="9"/>
        <v>0</v>
      </c>
      <c r="N26" s="135">
        <f t="shared" si="10"/>
        <v>0</v>
      </c>
      <c r="O26" s="135">
        <f t="shared" si="11"/>
        <v>0</v>
      </c>
      <c r="P26" s="135">
        <f t="shared" si="12"/>
        <v>0</v>
      </c>
      <c r="Q26" s="160">
        <f t="shared" si="13"/>
        <v>0</v>
      </c>
      <c r="R26" s="62"/>
    </row>
    <row r="27" spans="2:18" ht="51" x14ac:dyDescent="0.2">
      <c r="B27" s="122">
        <v>8</v>
      </c>
      <c r="C27" s="177"/>
      <c r="D27" s="178" t="s">
        <v>76</v>
      </c>
      <c r="E27" s="179" t="s">
        <v>35</v>
      </c>
      <c r="F27" s="180">
        <v>1</v>
      </c>
      <c r="G27" s="111"/>
      <c r="H27" s="112"/>
      <c r="I27" s="133">
        <f t="shared" si="7"/>
        <v>0</v>
      </c>
      <c r="J27" s="114"/>
      <c r="K27" s="114"/>
      <c r="L27" s="159">
        <f t="shared" si="8"/>
        <v>0</v>
      </c>
      <c r="M27" s="134">
        <f t="shared" si="9"/>
        <v>0</v>
      </c>
      <c r="N27" s="135">
        <f t="shared" si="10"/>
        <v>0</v>
      </c>
      <c r="O27" s="135">
        <f t="shared" si="11"/>
        <v>0</v>
      </c>
      <c r="P27" s="135">
        <f t="shared" si="12"/>
        <v>0</v>
      </c>
      <c r="Q27" s="160">
        <f t="shared" si="13"/>
        <v>0</v>
      </c>
      <c r="R27" s="62"/>
    </row>
    <row r="28" spans="2:18" ht="38.25" x14ac:dyDescent="0.2">
      <c r="B28" s="122">
        <v>9</v>
      </c>
      <c r="C28" s="177"/>
      <c r="D28" s="178" t="s">
        <v>77</v>
      </c>
      <c r="E28" s="179" t="s">
        <v>35</v>
      </c>
      <c r="F28" s="180">
        <v>5</v>
      </c>
      <c r="G28" s="111"/>
      <c r="H28" s="112"/>
      <c r="I28" s="133">
        <f t="shared" si="7"/>
        <v>0</v>
      </c>
      <c r="J28" s="114"/>
      <c r="K28" s="114"/>
      <c r="L28" s="159">
        <f t="shared" si="8"/>
        <v>0</v>
      </c>
      <c r="M28" s="134">
        <f t="shared" si="9"/>
        <v>0</v>
      </c>
      <c r="N28" s="135">
        <f t="shared" si="10"/>
        <v>0</v>
      </c>
      <c r="O28" s="135">
        <f t="shared" si="11"/>
        <v>0</v>
      </c>
      <c r="P28" s="135">
        <f t="shared" si="12"/>
        <v>0</v>
      </c>
      <c r="Q28" s="160">
        <f t="shared" si="13"/>
        <v>0</v>
      </c>
      <c r="R28" s="62"/>
    </row>
    <row r="29" spans="2:18" ht="25.5" x14ac:dyDescent="0.2">
      <c r="B29" s="122">
        <v>10</v>
      </c>
      <c r="C29" s="177"/>
      <c r="D29" s="178" t="s">
        <v>80</v>
      </c>
      <c r="E29" s="179" t="s">
        <v>35</v>
      </c>
      <c r="F29" s="180">
        <v>1</v>
      </c>
      <c r="G29" s="111"/>
      <c r="H29" s="112"/>
      <c r="I29" s="133">
        <f t="shared" si="7"/>
        <v>0</v>
      </c>
      <c r="J29" s="114"/>
      <c r="K29" s="114"/>
      <c r="L29" s="159">
        <f t="shared" si="8"/>
        <v>0</v>
      </c>
      <c r="M29" s="134">
        <f t="shared" si="9"/>
        <v>0</v>
      </c>
      <c r="N29" s="135">
        <f t="shared" si="10"/>
        <v>0</v>
      </c>
      <c r="O29" s="135">
        <f t="shared" si="11"/>
        <v>0</v>
      </c>
      <c r="P29" s="135">
        <f t="shared" si="12"/>
        <v>0</v>
      </c>
      <c r="Q29" s="160">
        <f t="shared" si="13"/>
        <v>0</v>
      </c>
      <c r="R29" s="62"/>
    </row>
    <row r="30" spans="2:18" x14ac:dyDescent="0.2">
      <c r="B30" s="122">
        <v>11</v>
      </c>
      <c r="C30" s="177"/>
      <c r="D30" s="178" t="s">
        <v>81</v>
      </c>
      <c r="E30" s="179" t="s">
        <v>32</v>
      </c>
      <c r="F30" s="180">
        <v>64</v>
      </c>
      <c r="G30" s="111"/>
      <c r="H30" s="112"/>
      <c r="I30" s="133">
        <f t="shared" si="7"/>
        <v>0</v>
      </c>
      <c r="J30" s="114"/>
      <c r="K30" s="114"/>
      <c r="L30" s="159">
        <f t="shared" si="8"/>
        <v>0</v>
      </c>
      <c r="M30" s="134">
        <f t="shared" si="9"/>
        <v>0</v>
      </c>
      <c r="N30" s="135">
        <f t="shared" si="10"/>
        <v>0</v>
      </c>
      <c r="O30" s="135">
        <f t="shared" si="11"/>
        <v>0</v>
      </c>
      <c r="P30" s="135">
        <f t="shared" si="12"/>
        <v>0</v>
      </c>
      <c r="Q30" s="160">
        <f t="shared" si="13"/>
        <v>0</v>
      </c>
      <c r="R30" s="62"/>
    </row>
    <row r="31" spans="2:18" ht="25.5" x14ac:dyDescent="0.2">
      <c r="B31" s="122">
        <v>12</v>
      </c>
      <c r="C31" s="177"/>
      <c r="D31" s="178" t="s">
        <v>69</v>
      </c>
      <c r="E31" s="179" t="s">
        <v>59</v>
      </c>
      <c r="F31" s="180">
        <v>21</v>
      </c>
      <c r="G31" s="111"/>
      <c r="H31" s="112"/>
      <c r="I31" s="133">
        <f t="shared" si="7"/>
        <v>0</v>
      </c>
      <c r="J31" s="114"/>
      <c r="K31" s="114"/>
      <c r="L31" s="159">
        <f t="shared" si="8"/>
        <v>0</v>
      </c>
      <c r="M31" s="134">
        <f t="shared" si="9"/>
        <v>0</v>
      </c>
      <c r="N31" s="135">
        <f t="shared" si="10"/>
        <v>0</v>
      </c>
      <c r="O31" s="135">
        <f t="shared" si="11"/>
        <v>0</v>
      </c>
      <c r="P31" s="135">
        <f t="shared" si="12"/>
        <v>0</v>
      </c>
      <c r="Q31" s="160">
        <f t="shared" si="13"/>
        <v>0</v>
      </c>
      <c r="R31" s="62"/>
    </row>
    <row r="32" spans="2:18" x14ac:dyDescent="0.2">
      <c r="B32" s="122">
        <v>13</v>
      </c>
      <c r="C32" s="172"/>
      <c r="D32" s="173" t="s">
        <v>70</v>
      </c>
      <c r="E32" s="174" t="s">
        <v>34</v>
      </c>
      <c r="F32" s="175">
        <v>24</v>
      </c>
      <c r="G32" s="111"/>
      <c r="H32" s="112"/>
      <c r="I32" s="133">
        <f t="shared" si="7"/>
        <v>0</v>
      </c>
      <c r="J32" s="114"/>
      <c r="K32" s="114"/>
      <c r="L32" s="159">
        <f t="shared" si="8"/>
        <v>0</v>
      </c>
      <c r="M32" s="134">
        <f t="shared" si="9"/>
        <v>0</v>
      </c>
      <c r="N32" s="135">
        <f t="shared" si="10"/>
        <v>0</v>
      </c>
      <c r="O32" s="135">
        <f t="shared" si="11"/>
        <v>0</v>
      </c>
      <c r="P32" s="135">
        <f t="shared" si="12"/>
        <v>0</v>
      </c>
      <c r="Q32" s="160">
        <f t="shared" si="13"/>
        <v>0</v>
      </c>
      <c r="R32" s="62"/>
    </row>
    <row r="33" spans="2:18" x14ac:dyDescent="0.2">
      <c r="B33" s="122">
        <v>14</v>
      </c>
      <c r="C33" s="177"/>
      <c r="D33" s="178" t="s">
        <v>71</v>
      </c>
      <c r="E33" s="179" t="s">
        <v>34</v>
      </c>
      <c r="F33" s="180">
        <v>560</v>
      </c>
      <c r="G33" s="111"/>
      <c r="H33" s="112"/>
      <c r="I33" s="133">
        <f t="shared" si="7"/>
        <v>0</v>
      </c>
      <c r="J33" s="114"/>
      <c r="K33" s="114"/>
      <c r="L33" s="159">
        <f t="shared" si="8"/>
        <v>0</v>
      </c>
      <c r="M33" s="134">
        <f t="shared" si="9"/>
        <v>0</v>
      </c>
      <c r="N33" s="135">
        <f t="shared" si="10"/>
        <v>0</v>
      </c>
      <c r="O33" s="135">
        <f t="shared" si="11"/>
        <v>0</v>
      </c>
      <c r="P33" s="135">
        <f t="shared" si="12"/>
        <v>0</v>
      </c>
      <c r="Q33" s="160">
        <f t="shared" si="13"/>
        <v>0</v>
      </c>
      <c r="R33" s="62"/>
    </row>
    <row r="34" spans="2:18" x14ac:dyDescent="0.2">
      <c r="B34" s="122">
        <v>15</v>
      </c>
      <c r="C34" s="177"/>
      <c r="D34" s="178" t="s">
        <v>82</v>
      </c>
      <c r="E34" s="179" t="s">
        <v>33</v>
      </c>
      <c r="F34" s="180">
        <v>280</v>
      </c>
      <c r="G34" s="111"/>
      <c r="H34" s="112"/>
      <c r="I34" s="133">
        <f t="shared" si="7"/>
        <v>0</v>
      </c>
      <c r="J34" s="114"/>
      <c r="K34" s="114"/>
      <c r="L34" s="159">
        <f t="shared" si="8"/>
        <v>0</v>
      </c>
      <c r="M34" s="134">
        <f t="shared" si="9"/>
        <v>0</v>
      </c>
      <c r="N34" s="135">
        <f t="shared" si="10"/>
        <v>0</v>
      </c>
      <c r="O34" s="135">
        <f t="shared" si="11"/>
        <v>0</v>
      </c>
      <c r="P34" s="135">
        <f t="shared" si="12"/>
        <v>0</v>
      </c>
      <c r="Q34" s="160">
        <f t="shared" si="13"/>
        <v>0</v>
      </c>
      <c r="R34" s="62"/>
    </row>
    <row r="35" spans="2:18" x14ac:dyDescent="0.2">
      <c r="B35" s="122">
        <v>16</v>
      </c>
      <c r="C35" s="177"/>
      <c r="D35" s="178" t="s">
        <v>72</v>
      </c>
      <c r="E35" s="179" t="s">
        <v>33</v>
      </c>
      <c r="F35" s="180">
        <v>78.049999999999983</v>
      </c>
      <c r="G35" s="111"/>
      <c r="H35" s="112"/>
      <c r="I35" s="133">
        <f t="shared" si="7"/>
        <v>0</v>
      </c>
      <c r="J35" s="114"/>
      <c r="K35" s="114"/>
      <c r="L35" s="159">
        <f t="shared" si="8"/>
        <v>0</v>
      </c>
      <c r="M35" s="134">
        <f t="shared" si="9"/>
        <v>0</v>
      </c>
      <c r="N35" s="135">
        <f t="shared" si="10"/>
        <v>0</v>
      </c>
      <c r="O35" s="135">
        <f t="shared" si="11"/>
        <v>0</v>
      </c>
      <c r="P35" s="135">
        <f t="shared" si="12"/>
        <v>0</v>
      </c>
      <c r="Q35" s="160">
        <f t="shared" si="13"/>
        <v>0</v>
      </c>
      <c r="R35" s="62"/>
    </row>
    <row r="36" spans="2:18" x14ac:dyDescent="0.2">
      <c r="B36" s="122">
        <v>17</v>
      </c>
      <c r="C36" s="177"/>
      <c r="D36" s="178" t="s">
        <v>73</v>
      </c>
      <c r="E36" s="179" t="s">
        <v>32</v>
      </c>
      <c r="F36" s="180">
        <v>296.09999999999997</v>
      </c>
      <c r="G36" s="111"/>
      <c r="H36" s="112"/>
      <c r="I36" s="133">
        <f t="shared" si="7"/>
        <v>0</v>
      </c>
      <c r="J36" s="114"/>
      <c r="K36" s="114"/>
      <c r="L36" s="159">
        <f t="shared" si="8"/>
        <v>0</v>
      </c>
      <c r="M36" s="134">
        <f t="shared" si="9"/>
        <v>0</v>
      </c>
      <c r="N36" s="135">
        <f t="shared" si="10"/>
        <v>0</v>
      </c>
      <c r="O36" s="135">
        <f t="shared" si="11"/>
        <v>0</v>
      </c>
      <c r="P36" s="135">
        <f t="shared" si="12"/>
        <v>0</v>
      </c>
      <c r="Q36" s="160">
        <f t="shared" si="13"/>
        <v>0</v>
      </c>
      <c r="R36" s="62"/>
    </row>
    <row r="37" spans="2:18" x14ac:dyDescent="0.2">
      <c r="B37" s="122">
        <v>18</v>
      </c>
      <c r="C37" s="177"/>
      <c r="D37" s="178" t="s">
        <v>63</v>
      </c>
      <c r="E37" s="179" t="s">
        <v>35</v>
      </c>
      <c r="F37" s="180">
        <v>1</v>
      </c>
      <c r="G37" s="111"/>
      <c r="H37" s="112"/>
      <c r="I37" s="133">
        <f t="shared" si="7"/>
        <v>0</v>
      </c>
      <c r="J37" s="114"/>
      <c r="K37" s="114"/>
      <c r="L37" s="159">
        <f t="shared" si="8"/>
        <v>0</v>
      </c>
      <c r="M37" s="134">
        <f t="shared" si="9"/>
        <v>0</v>
      </c>
      <c r="N37" s="135">
        <f t="shared" si="10"/>
        <v>0</v>
      </c>
      <c r="O37" s="135">
        <f t="shared" si="11"/>
        <v>0</v>
      </c>
      <c r="P37" s="135">
        <f t="shared" si="12"/>
        <v>0</v>
      </c>
      <c r="Q37" s="160">
        <f t="shared" si="13"/>
        <v>0</v>
      </c>
      <c r="R37" s="62"/>
    </row>
    <row r="38" spans="2:18" ht="25.5" x14ac:dyDescent="0.2">
      <c r="B38" s="122">
        <v>19</v>
      </c>
      <c r="C38" s="177"/>
      <c r="D38" s="178" t="s">
        <v>62</v>
      </c>
      <c r="E38" s="179" t="s">
        <v>35</v>
      </c>
      <c r="F38" s="180">
        <v>1</v>
      </c>
      <c r="G38" s="111"/>
      <c r="H38" s="112"/>
      <c r="I38" s="133">
        <f t="shared" si="7"/>
        <v>0</v>
      </c>
      <c r="J38" s="114"/>
      <c r="K38" s="114"/>
      <c r="L38" s="159">
        <f t="shared" si="8"/>
        <v>0</v>
      </c>
      <c r="M38" s="134">
        <f t="shared" si="9"/>
        <v>0</v>
      </c>
      <c r="N38" s="135">
        <f t="shared" si="10"/>
        <v>0</v>
      </c>
      <c r="O38" s="135">
        <f t="shared" si="11"/>
        <v>0</v>
      </c>
      <c r="P38" s="135">
        <f t="shared" si="12"/>
        <v>0</v>
      </c>
      <c r="Q38" s="160">
        <f t="shared" si="13"/>
        <v>0</v>
      </c>
      <c r="R38" s="62"/>
    </row>
    <row r="39" spans="2:18" ht="25.5" x14ac:dyDescent="0.2">
      <c r="B39" s="122">
        <v>20</v>
      </c>
      <c r="C39" s="177"/>
      <c r="D39" s="178" t="s">
        <v>61</v>
      </c>
      <c r="E39" s="179" t="s">
        <v>35</v>
      </c>
      <c r="F39" s="180">
        <v>1</v>
      </c>
      <c r="G39" s="111"/>
      <c r="H39" s="112"/>
      <c r="I39" s="133">
        <f t="shared" si="7"/>
        <v>0</v>
      </c>
      <c r="J39" s="114"/>
      <c r="K39" s="114"/>
      <c r="L39" s="159">
        <f t="shared" si="8"/>
        <v>0</v>
      </c>
      <c r="M39" s="134">
        <f t="shared" si="9"/>
        <v>0</v>
      </c>
      <c r="N39" s="135">
        <f t="shared" si="10"/>
        <v>0</v>
      </c>
      <c r="O39" s="135">
        <f t="shared" si="11"/>
        <v>0</v>
      </c>
      <c r="P39" s="135">
        <f t="shared" si="12"/>
        <v>0</v>
      </c>
      <c r="Q39" s="160">
        <f t="shared" si="13"/>
        <v>0</v>
      </c>
      <c r="R39" s="62"/>
    </row>
    <row r="40" spans="2:18" x14ac:dyDescent="0.2">
      <c r="B40" s="122">
        <v>21</v>
      </c>
      <c r="C40" s="177"/>
      <c r="D40" s="178" t="s">
        <v>60</v>
      </c>
      <c r="E40" s="179" t="s">
        <v>35</v>
      </c>
      <c r="F40" s="180">
        <v>1</v>
      </c>
      <c r="G40" s="111"/>
      <c r="H40" s="112"/>
      <c r="I40" s="133">
        <f t="shared" si="7"/>
        <v>0</v>
      </c>
      <c r="J40" s="114"/>
      <c r="K40" s="114"/>
      <c r="L40" s="159">
        <f t="shared" si="8"/>
        <v>0</v>
      </c>
      <c r="M40" s="134">
        <f t="shared" si="9"/>
        <v>0</v>
      </c>
      <c r="N40" s="135">
        <f t="shared" si="10"/>
        <v>0</v>
      </c>
      <c r="O40" s="135">
        <f t="shared" si="11"/>
        <v>0</v>
      </c>
      <c r="P40" s="135">
        <f t="shared" si="12"/>
        <v>0</v>
      </c>
      <c r="Q40" s="160">
        <f t="shared" si="13"/>
        <v>0</v>
      </c>
      <c r="R40" s="62"/>
    </row>
    <row r="41" spans="2:18" ht="13.5" thickBot="1" x14ac:dyDescent="0.25">
      <c r="B41" s="34"/>
      <c r="C41" s="127"/>
      <c r="D41" s="11"/>
      <c r="E41" s="33"/>
      <c r="F41" s="63"/>
      <c r="G41" s="83"/>
      <c r="H41" s="84"/>
      <c r="I41" s="85"/>
      <c r="J41" s="86"/>
      <c r="K41" s="86"/>
      <c r="L41" s="153"/>
      <c r="M41" s="87"/>
      <c r="N41" s="88"/>
      <c r="O41" s="88"/>
      <c r="P41" s="88"/>
      <c r="Q41" s="161"/>
      <c r="R41" s="62"/>
    </row>
    <row r="42" spans="2:18" ht="13.5" customHeight="1" thickBot="1" x14ac:dyDescent="0.25">
      <c r="B42" s="129"/>
      <c r="C42" s="274" t="s">
        <v>4</v>
      </c>
      <c r="D42" s="274"/>
      <c r="E42" s="274"/>
      <c r="F42" s="274"/>
      <c r="G42" s="274"/>
      <c r="H42" s="274"/>
      <c r="I42" s="274"/>
      <c r="J42" s="274"/>
      <c r="K42" s="274"/>
      <c r="L42" s="274"/>
      <c r="M42" s="141">
        <f>SUM(M20:M41)</f>
        <v>0</v>
      </c>
      <c r="N42" s="169">
        <f>SUM(N20:N41)</f>
        <v>0</v>
      </c>
      <c r="O42" s="170">
        <f>SUM(O20:O41)</f>
        <v>0</v>
      </c>
      <c r="P42" s="170">
        <f>SUM(P20:P41)</f>
        <v>0</v>
      </c>
      <c r="Q42" s="162">
        <f>SUM(Q20:Q41)</f>
        <v>0</v>
      </c>
    </row>
    <row r="43" spans="2:18" ht="13.5" customHeight="1" thickBot="1" x14ac:dyDescent="0.25">
      <c r="B43" s="129"/>
      <c r="C43" s="275" t="s">
        <v>43</v>
      </c>
      <c r="D43" s="275"/>
      <c r="E43" s="275"/>
      <c r="F43" s="275"/>
      <c r="G43" s="275"/>
      <c r="H43" s="275"/>
      <c r="I43" s="275"/>
      <c r="J43" s="275"/>
      <c r="K43" s="275"/>
      <c r="L43" s="149">
        <f>'1'!L37</f>
        <v>0</v>
      </c>
      <c r="M43" s="139"/>
      <c r="N43" s="171"/>
      <c r="O43" s="163">
        <f>ROUND(L43*O42,2)</f>
        <v>0</v>
      </c>
      <c r="P43" s="171"/>
      <c r="Q43" s="163">
        <f t="shared" ref="Q43:Q44" si="14">SUM(N43:P43)</f>
        <v>0</v>
      </c>
    </row>
    <row r="44" spans="2:18" ht="13.5" customHeight="1" thickBot="1" x14ac:dyDescent="0.25">
      <c r="B44" s="129"/>
      <c r="C44" s="39"/>
      <c r="D44" s="143"/>
      <c r="E44" s="143"/>
      <c r="F44" s="143"/>
      <c r="G44" s="143"/>
      <c r="H44" s="143"/>
      <c r="I44" s="143"/>
      <c r="J44" s="143"/>
      <c r="L44" s="145" t="s">
        <v>44</v>
      </c>
      <c r="M44" s="139"/>
      <c r="N44" s="169">
        <f>SUM(N42:N43)</f>
        <v>0</v>
      </c>
      <c r="O44" s="170">
        <f>SUM(O42:O43)</f>
        <v>0</v>
      </c>
      <c r="P44" s="170">
        <f>SUM(P42:P43)</f>
        <v>0</v>
      </c>
      <c r="Q44" s="162">
        <f t="shared" si="14"/>
        <v>0</v>
      </c>
    </row>
    <row r="45" spans="2:18" ht="13.5" customHeight="1" x14ac:dyDescent="0.2">
      <c r="B45" s="129"/>
      <c r="C45" s="143"/>
      <c r="D45" s="143"/>
      <c r="E45" s="143"/>
      <c r="F45" s="143"/>
      <c r="G45" s="143"/>
      <c r="H45" s="143"/>
      <c r="I45" s="143"/>
      <c r="J45" s="143"/>
      <c r="M45" s="139"/>
      <c r="N45" s="141"/>
      <c r="O45" s="146" t="s">
        <v>47</v>
      </c>
      <c r="P45" s="154">
        <f>'1'!P39</f>
        <v>0</v>
      </c>
      <c r="Q45" s="164">
        <f>ROUND(P45*Q44,2)</f>
        <v>0</v>
      </c>
    </row>
    <row r="46" spans="2:18" ht="13.5" customHeight="1" x14ac:dyDescent="0.2">
      <c r="B46" s="129"/>
      <c r="C46" s="143"/>
      <c r="D46" s="143"/>
      <c r="E46" s="143"/>
      <c r="F46" s="143"/>
      <c r="G46" s="143"/>
      <c r="H46" s="143"/>
      <c r="I46" s="143"/>
      <c r="J46" s="143"/>
      <c r="M46" s="139"/>
      <c r="N46" s="141"/>
      <c r="O46" s="147" t="s">
        <v>51</v>
      </c>
      <c r="P46" s="150">
        <f>'1'!P40</f>
        <v>0</v>
      </c>
      <c r="Q46" s="165">
        <f>ROUND(P46*Q45,2)</f>
        <v>0</v>
      </c>
    </row>
    <row r="47" spans="2:18" ht="13.5" customHeight="1" x14ac:dyDescent="0.2">
      <c r="B47" s="129"/>
      <c r="C47" s="39"/>
      <c r="D47" s="144"/>
      <c r="E47" s="144"/>
      <c r="F47" s="144"/>
      <c r="G47" s="144"/>
      <c r="H47" s="144"/>
      <c r="I47" s="144"/>
      <c r="J47" s="144"/>
      <c r="M47" s="139"/>
      <c r="N47" s="141"/>
      <c r="O47" s="146" t="s">
        <v>45</v>
      </c>
      <c r="P47" s="151">
        <v>0.2409</v>
      </c>
      <c r="Q47" s="166">
        <f>ROUND(P47*N44,2)</f>
        <v>0</v>
      </c>
    </row>
    <row r="48" spans="2:18" ht="13.5" customHeight="1" thickBot="1" x14ac:dyDescent="0.25">
      <c r="B48" s="129"/>
      <c r="C48" s="39"/>
      <c r="D48" s="144"/>
      <c r="E48" s="144"/>
      <c r="F48" s="144"/>
      <c r="G48" s="144"/>
      <c r="H48" s="144"/>
      <c r="I48" s="144"/>
      <c r="J48" s="144"/>
      <c r="M48" s="139"/>
      <c r="N48" s="141"/>
      <c r="O48" s="146" t="s">
        <v>49</v>
      </c>
      <c r="P48" s="149">
        <f>'1'!P42</f>
        <v>0</v>
      </c>
      <c r="Q48" s="167">
        <f>ROUND(P48*Q44,2)</f>
        <v>0</v>
      </c>
    </row>
    <row r="49" spans="2:17" ht="13.5" customHeight="1" thickBot="1" x14ac:dyDescent="0.25">
      <c r="B49" s="129"/>
      <c r="C49" s="142"/>
      <c r="D49" s="142"/>
      <c r="E49" s="142"/>
      <c r="F49" s="142"/>
      <c r="G49" s="142"/>
      <c r="H49" s="142"/>
      <c r="I49" s="142"/>
      <c r="J49" s="142"/>
      <c r="M49" s="139"/>
      <c r="N49" s="131"/>
      <c r="O49" s="142"/>
      <c r="P49" s="148" t="s">
        <v>48</v>
      </c>
      <c r="Q49" s="168">
        <f>SUM(Q44:Q45,Q47,Q48)</f>
        <v>0</v>
      </c>
    </row>
    <row r="50" spans="2:17" ht="13.5" customHeight="1" thickBot="1" x14ac:dyDescent="0.25">
      <c r="B50" s="129"/>
      <c r="C50" s="142"/>
      <c r="D50" s="142"/>
      <c r="E50" s="142"/>
      <c r="F50" s="142"/>
      <c r="G50" s="142"/>
      <c r="H50" s="142"/>
      <c r="I50" s="142"/>
      <c r="J50" s="142"/>
      <c r="M50" s="139"/>
      <c r="N50" s="141"/>
      <c r="O50" s="142" t="s">
        <v>18</v>
      </c>
      <c r="P50" s="181">
        <v>0.21</v>
      </c>
      <c r="Q50" s="163">
        <f>ROUND(P50*Q49,2)</f>
        <v>0</v>
      </c>
    </row>
    <row r="51" spans="2:17" ht="13.5" customHeight="1" thickBot="1" x14ac:dyDescent="0.25">
      <c r="B51" s="157" t="str">
        <f>Koptāme!B25</f>
        <v>Tāme sastādīta 2019.gada cenās, pamatojoties uz projektu, iepirkuma dokumentāciju un Objekta apsekošanu dabā.</v>
      </c>
      <c r="C51" s="142"/>
      <c r="D51" s="142"/>
      <c r="E51" s="142"/>
      <c r="F51" s="142"/>
      <c r="G51" s="142"/>
      <c r="H51" s="142"/>
      <c r="I51" s="142"/>
      <c r="J51" s="142"/>
      <c r="M51" s="139"/>
      <c r="N51" s="131"/>
      <c r="O51" s="142"/>
      <c r="P51" s="148" t="s">
        <v>46</v>
      </c>
      <c r="Q51" s="168">
        <f>SUM(Q49:Q50)</f>
        <v>0</v>
      </c>
    </row>
    <row r="52" spans="2:17" ht="13.5" customHeight="1" x14ac:dyDescent="0.2">
      <c r="B52" s="129"/>
      <c r="C52" s="142"/>
      <c r="D52" s="142"/>
      <c r="E52" s="142"/>
      <c r="F52" s="142"/>
      <c r="G52" s="142"/>
      <c r="H52" s="142"/>
      <c r="I52" s="142"/>
      <c r="J52" s="142"/>
      <c r="K52" s="142"/>
      <c r="L52" s="140"/>
      <c r="M52" s="139"/>
      <c r="N52" s="141"/>
      <c r="O52" s="141"/>
      <c r="P52" s="141"/>
      <c r="Q52" s="141"/>
    </row>
    <row r="53" spans="2:17" ht="13.5" customHeight="1" x14ac:dyDescent="0.2">
      <c r="B53" s="129"/>
      <c r="C53" s="142"/>
      <c r="D53" s="104" t="s">
        <v>53</v>
      </c>
      <c r="E53" s="255">
        <f>Koptāme!D28</f>
        <v>0</v>
      </c>
      <c r="F53" s="255"/>
      <c r="G53" s="255"/>
      <c r="H53" s="255"/>
      <c r="I53" s="255"/>
      <c r="J53" s="255"/>
      <c r="K53" s="142"/>
      <c r="L53" s="140"/>
      <c r="M53" s="139"/>
      <c r="N53" s="141"/>
      <c r="O53" s="141"/>
      <c r="P53" s="141"/>
      <c r="Q53" s="141"/>
    </row>
    <row r="54" spans="2:17" ht="13.5" customHeight="1" x14ac:dyDescent="0.2">
      <c r="B54" s="129"/>
      <c r="C54" s="142"/>
      <c r="D54" s="104"/>
      <c r="E54" s="27"/>
      <c r="F54" s="27"/>
      <c r="G54" s="27"/>
      <c r="H54" s="27"/>
      <c r="I54" s="27"/>
      <c r="J54" s="27"/>
      <c r="K54" s="142"/>
      <c r="L54" s="140"/>
      <c r="M54" s="139"/>
      <c r="N54" s="141"/>
      <c r="O54" s="141"/>
      <c r="P54" s="141"/>
      <c r="Q54" s="141"/>
    </row>
    <row r="55" spans="2:17" ht="13.5" customHeight="1" x14ac:dyDescent="0.2">
      <c r="B55" s="129"/>
      <c r="C55" s="142"/>
      <c r="D55" s="104" t="s">
        <v>54</v>
      </c>
      <c r="E55" s="256">
        <f ca="1">Koptāme!D30</f>
        <v>43628</v>
      </c>
      <c r="F55" s="256"/>
      <c r="G55" s="256"/>
      <c r="H55" s="256"/>
      <c r="I55" s="14"/>
      <c r="J55" s="14"/>
      <c r="K55" s="142"/>
      <c r="L55" s="140"/>
      <c r="M55" s="139"/>
      <c r="N55" s="141"/>
      <c r="O55" s="141"/>
      <c r="P55" s="141"/>
      <c r="Q55" s="141"/>
    </row>
    <row r="56" spans="2:17" ht="13.5" customHeight="1" x14ac:dyDescent="0.2"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1"/>
      <c r="N56" s="131"/>
      <c r="O56" s="131"/>
      <c r="P56" s="131"/>
      <c r="Q56" s="131"/>
    </row>
    <row r="57" spans="2:17" s="78" customFormat="1" x14ac:dyDescent="0.2">
      <c r="B57" s="79"/>
      <c r="C57" s="35"/>
    </row>
    <row r="58" spans="2:17" s="78" customFormat="1" x14ac:dyDescent="0.2">
      <c r="B58" s="79"/>
      <c r="C58" s="35"/>
    </row>
    <row r="59" spans="2:17" s="78" customFormat="1" x14ac:dyDescent="0.2"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2:17" s="78" customFormat="1" x14ac:dyDescent="0.2">
      <c r="B60" s="79"/>
      <c r="C60" s="35"/>
    </row>
    <row r="62" spans="2:17" s="3" customFormat="1" x14ac:dyDescent="0.2">
      <c r="K62" s="156"/>
      <c r="L62" s="156"/>
    </row>
    <row r="63" spans="2:17" s="3" customFormat="1" ht="11.1" customHeight="1" x14ac:dyDescent="0.2"/>
    <row r="64" spans="2:17" s="3" customFormat="1" ht="15" customHeight="1" x14ac:dyDescent="0.2">
      <c r="K64" s="14"/>
      <c r="L64" s="14"/>
    </row>
    <row r="65" spans="2:17" ht="11.1" customHeight="1" x14ac:dyDescent="0.2">
      <c r="B65" s="64"/>
      <c r="C65" s="64"/>
      <c r="D65" s="65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2"/>
    </row>
  </sheetData>
  <sheetProtection selectLockedCells="1"/>
  <mergeCells count="19">
    <mergeCell ref="E9:Q9"/>
    <mergeCell ref="D4:L4"/>
    <mergeCell ref="D5:L5"/>
    <mergeCell ref="E6:L6"/>
    <mergeCell ref="E7:Q7"/>
    <mergeCell ref="E8:Q8"/>
    <mergeCell ref="B16:B17"/>
    <mergeCell ref="C16:C17"/>
    <mergeCell ref="D16:D17"/>
    <mergeCell ref="E16:E17"/>
    <mergeCell ref="F16:F17"/>
    <mergeCell ref="C42:L42"/>
    <mergeCell ref="C43:K43"/>
    <mergeCell ref="E53:J53"/>
    <mergeCell ref="E55:H55"/>
    <mergeCell ref="E10:Q10"/>
    <mergeCell ref="E11:Q11"/>
    <mergeCell ref="G16:L16"/>
    <mergeCell ref="M16:Q16"/>
  </mergeCells>
  <printOptions horizontalCentered="1"/>
  <pageMargins left="0.39000000000000007" right="0.39000000000000007" top="0.98314960629921255" bottom="0.59" header="0.05" footer="0.05"/>
  <pageSetup paperSize="9" scale="84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R69"/>
  <sheetViews>
    <sheetView zoomScale="110" zoomScaleNormal="110" zoomScalePageLayoutView="140" workbookViewId="0">
      <selection activeCell="B2" sqref="B2:Q60"/>
    </sheetView>
  </sheetViews>
  <sheetFormatPr defaultColWidth="8.85546875" defaultRowHeight="12.75" x14ac:dyDescent="0.2"/>
  <cols>
    <col min="1" max="1" width="1.140625" style="39" customWidth="1"/>
    <col min="2" max="2" width="5.140625" style="35" customWidth="1"/>
    <col min="3" max="3" width="6.140625" style="35" customWidth="1"/>
    <col min="4" max="4" width="47.140625" style="39" customWidth="1"/>
    <col min="5" max="5" width="5.28515625" style="39" customWidth="1"/>
    <col min="6" max="6" width="8.85546875" style="39" customWidth="1"/>
    <col min="7" max="7" width="8" style="39" customWidth="1"/>
    <col min="8" max="8" width="7.28515625" style="39" bestFit="1" customWidth="1"/>
    <col min="9" max="9" width="7.7109375" style="39" customWidth="1"/>
    <col min="10" max="10" width="8.85546875" style="39" customWidth="1"/>
    <col min="11" max="11" width="9.140625" style="39" customWidth="1"/>
    <col min="12" max="12" width="8.85546875" style="39"/>
    <col min="13" max="13" width="9.7109375" style="39" customWidth="1"/>
    <col min="14" max="14" width="10.85546875" style="39" customWidth="1"/>
    <col min="15" max="15" width="12.140625" style="39" customWidth="1"/>
    <col min="16" max="16" width="8" style="39" customWidth="1"/>
    <col min="17" max="17" width="10.42578125" style="39" customWidth="1"/>
    <col min="18" max="18" width="8.85546875" style="39"/>
    <col min="19" max="19" width="35.7109375" style="39" customWidth="1"/>
    <col min="20" max="16384" width="8.85546875" style="39"/>
  </cols>
  <sheetData>
    <row r="1" spans="2:17" ht="6" customHeight="1" x14ac:dyDescent="0.2"/>
    <row r="2" spans="2:17" s="67" customFormat="1" ht="15.75" x14ac:dyDescent="0.25">
      <c r="C2" s="43"/>
      <c r="E2" s="36"/>
      <c r="F2" s="71" t="s">
        <v>26</v>
      </c>
      <c r="G2" s="72" t="str">
        <f ca="1">"LT-"&amp;RIGHT(CELL("filename",A1),LEN(CELL("filename",A1))-FIND("]",CELL("filename",A1)))</f>
        <v>LT-3</v>
      </c>
      <c r="H2" s="43"/>
      <c r="I2" s="43"/>
      <c r="J2" s="43"/>
      <c r="K2" s="43"/>
      <c r="L2" s="43"/>
      <c r="M2" s="68"/>
      <c r="N2" s="68"/>
      <c r="O2" s="68"/>
      <c r="P2" s="68"/>
      <c r="Q2" s="69"/>
    </row>
    <row r="3" spans="2:17" s="67" customFormat="1" ht="6.95" customHeight="1" x14ac:dyDescent="0.25">
      <c r="C3" s="43"/>
      <c r="E3" s="36"/>
      <c r="F3" s="43"/>
      <c r="G3" s="70"/>
      <c r="H3" s="43"/>
      <c r="I3" s="43"/>
      <c r="J3" s="43"/>
      <c r="K3" s="43"/>
      <c r="L3" s="43"/>
      <c r="M3" s="68"/>
      <c r="N3" s="68"/>
      <c r="O3" s="68"/>
      <c r="P3" s="68"/>
      <c r="Q3" s="69"/>
    </row>
    <row r="4" spans="2:17" ht="17.100000000000001" customHeight="1" x14ac:dyDescent="0.25">
      <c r="C4" s="40"/>
      <c r="D4" s="272" t="s">
        <v>85</v>
      </c>
      <c r="E4" s="272"/>
      <c r="F4" s="272"/>
      <c r="G4" s="272"/>
      <c r="H4" s="272"/>
      <c r="I4" s="272"/>
      <c r="J4" s="272"/>
      <c r="K4" s="272"/>
      <c r="L4" s="272"/>
      <c r="M4" s="37"/>
      <c r="N4" s="37"/>
      <c r="O4" s="37"/>
      <c r="P4" s="37"/>
      <c r="Q4" s="38"/>
    </row>
    <row r="5" spans="2:17" x14ac:dyDescent="0.2">
      <c r="B5" s="41"/>
      <c r="C5" s="41"/>
      <c r="D5" s="273" t="s">
        <v>5</v>
      </c>
      <c r="E5" s="273"/>
      <c r="F5" s="273"/>
      <c r="G5" s="273"/>
      <c r="H5" s="273"/>
      <c r="I5" s="273"/>
      <c r="J5" s="273"/>
      <c r="K5" s="273"/>
      <c r="L5" s="273"/>
      <c r="M5" s="37"/>
      <c r="N5" s="37"/>
      <c r="O5" s="37"/>
      <c r="P5" s="37"/>
      <c r="Q5" s="38"/>
    </row>
    <row r="6" spans="2:17" ht="3.95" customHeight="1" x14ac:dyDescent="0.2">
      <c r="B6" s="42"/>
      <c r="C6" s="42"/>
      <c r="D6" s="43"/>
      <c r="E6" s="257"/>
      <c r="F6" s="257"/>
      <c r="G6" s="257"/>
      <c r="H6" s="257"/>
      <c r="I6" s="257"/>
      <c r="J6" s="257"/>
      <c r="K6" s="257"/>
      <c r="L6" s="257"/>
      <c r="M6" s="37"/>
      <c r="N6" s="37"/>
      <c r="O6" s="37"/>
      <c r="P6" s="37"/>
      <c r="Q6" s="38"/>
    </row>
    <row r="7" spans="2:17" x14ac:dyDescent="0.2">
      <c r="B7" s="42"/>
      <c r="C7" s="42"/>
      <c r="D7" s="44" t="str">
        <f>Koptāme!B10</f>
        <v>Objekta nosaukums:</v>
      </c>
      <c r="E7" s="257" t="str">
        <f>Koptāme!D10</f>
        <v>Daudzdzīvokļu dzīvojamo ēku teritorijas labiekārtošana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</row>
    <row r="8" spans="2:17" x14ac:dyDescent="0.2">
      <c r="B8" s="42"/>
      <c r="C8" s="42"/>
      <c r="D8" s="44" t="str">
        <f>Koptāme!B11</f>
        <v>Būves nosaukums:</v>
      </c>
      <c r="E8" s="257" t="str">
        <f>Koptāme!D11</f>
        <v>Lietus ūdens kanalizācijas tīklu izbūve un labiekārtošanas darbi</v>
      </c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</row>
    <row r="9" spans="2:17" x14ac:dyDescent="0.2">
      <c r="B9" s="42"/>
      <c r="C9" s="42"/>
      <c r="D9" s="44" t="str">
        <f>Koptāme!B12</f>
        <v>Objekta adrese:</v>
      </c>
      <c r="E9" s="271" t="str">
        <f>Koptāme!D12</f>
        <v>Melioratoru iela 2 un Pulkveža Brieža iela 80, Sigulda</v>
      </c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</row>
    <row r="10" spans="2:17" x14ac:dyDescent="0.2">
      <c r="B10" s="45"/>
      <c r="C10" s="45"/>
      <c r="D10" s="44" t="str">
        <f>Koptāme!B13</f>
        <v>Iepirkuma identifikācija:</v>
      </c>
      <c r="E10" s="257">
        <f>Koptāme!D13</f>
        <v>0</v>
      </c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</row>
    <row r="11" spans="2:17" x14ac:dyDescent="0.2">
      <c r="B11" s="45"/>
      <c r="C11" s="45"/>
      <c r="D11" s="44" t="str">
        <f>Koptāme!B14</f>
        <v>Pasūtītājs:</v>
      </c>
      <c r="E11" s="257" t="str">
        <f>Koptāme!D14</f>
        <v>Siguldas novada pašvaldība, reģ.Nr. 90000048152</v>
      </c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</row>
    <row r="12" spans="2:17" x14ac:dyDescent="0.2">
      <c r="B12" s="45"/>
      <c r="C12" s="45"/>
      <c r="D12" s="37"/>
      <c r="E12" s="46"/>
      <c r="F12" s="37"/>
      <c r="G12" s="37"/>
      <c r="H12" s="37"/>
      <c r="I12" s="37"/>
      <c r="J12" s="37"/>
      <c r="K12" s="37"/>
      <c r="M12" s="47"/>
      <c r="N12" s="47"/>
      <c r="O12" s="48" t="s">
        <v>1</v>
      </c>
      <c r="P12" s="37"/>
      <c r="Q12" s="158">
        <f ca="1">Koptāme!G16</f>
        <v>43628</v>
      </c>
    </row>
    <row r="13" spans="2:17" x14ac:dyDescent="0.2">
      <c r="B13" s="45"/>
      <c r="C13" s="45"/>
      <c r="D13" s="37"/>
      <c r="E13" s="46"/>
      <c r="F13" s="37"/>
      <c r="G13" s="37"/>
      <c r="H13" s="37"/>
      <c r="I13" s="37"/>
      <c r="J13" s="37"/>
      <c r="K13" s="37"/>
      <c r="M13" s="49"/>
      <c r="N13" s="49"/>
      <c r="O13" s="48" t="s">
        <v>50</v>
      </c>
      <c r="P13" s="49"/>
      <c r="Q13" s="2">
        <f>Q55</f>
        <v>0</v>
      </c>
    </row>
    <row r="14" spans="2:17" ht="5.0999999999999996" customHeight="1" x14ac:dyDescent="0.2">
      <c r="B14" s="45"/>
      <c r="C14" s="45"/>
      <c r="D14" s="37"/>
      <c r="E14" s="46"/>
      <c r="F14" s="37"/>
      <c r="G14" s="37"/>
      <c r="H14" s="37"/>
      <c r="I14" s="37"/>
      <c r="J14" s="37"/>
      <c r="K14" s="37"/>
      <c r="L14" s="50"/>
      <c r="M14" s="49"/>
      <c r="N14" s="49"/>
      <c r="O14" s="49"/>
      <c r="P14" s="49"/>
      <c r="Q14" s="2"/>
    </row>
    <row r="15" spans="2:17" s="75" customFormat="1" ht="9" thickBot="1" x14ac:dyDescent="0.2">
      <c r="B15" s="76"/>
      <c r="C15" s="76"/>
      <c r="D15" s="77"/>
      <c r="E15" s="77"/>
      <c r="F15" s="77"/>
      <c r="G15" s="77"/>
      <c r="H15" s="77"/>
      <c r="I15" s="77"/>
      <c r="J15" s="77"/>
      <c r="K15" s="77"/>
      <c r="L15" s="73"/>
      <c r="M15" s="74"/>
      <c r="N15" s="74"/>
      <c r="O15" s="74"/>
      <c r="P15" s="74"/>
      <c r="Q15" s="74"/>
    </row>
    <row r="16" spans="2:17" ht="15.95" customHeight="1" thickBot="1" x14ac:dyDescent="0.25">
      <c r="B16" s="243" t="s">
        <v>7</v>
      </c>
      <c r="C16" s="258" t="s">
        <v>27</v>
      </c>
      <c r="D16" s="260" t="s">
        <v>28</v>
      </c>
      <c r="E16" s="262" t="s">
        <v>8</v>
      </c>
      <c r="F16" s="264" t="s">
        <v>9</v>
      </c>
      <c r="G16" s="266" t="s">
        <v>10</v>
      </c>
      <c r="H16" s="267"/>
      <c r="I16" s="267"/>
      <c r="J16" s="267"/>
      <c r="K16" s="267"/>
      <c r="L16" s="268"/>
      <c r="M16" s="269" t="s">
        <v>11</v>
      </c>
      <c r="N16" s="267"/>
      <c r="O16" s="267"/>
      <c r="P16" s="267"/>
      <c r="Q16" s="268"/>
    </row>
    <row r="17" spans="2:18" ht="86.25" customHeight="1" thickBot="1" x14ac:dyDescent="0.25">
      <c r="B17" s="244"/>
      <c r="C17" s="259"/>
      <c r="D17" s="261"/>
      <c r="E17" s="263"/>
      <c r="F17" s="265"/>
      <c r="G17" s="51" t="s">
        <v>12</v>
      </c>
      <c r="H17" s="126" t="s">
        <v>13</v>
      </c>
      <c r="I17" s="126" t="s">
        <v>14</v>
      </c>
      <c r="J17" s="126" t="s">
        <v>29</v>
      </c>
      <c r="K17" s="126" t="s">
        <v>15</v>
      </c>
      <c r="L17" s="52" t="s">
        <v>16</v>
      </c>
      <c r="M17" s="53" t="s">
        <v>12</v>
      </c>
      <c r="N17" s="126" t="s">
        <v>14</v>
      </c>
      <c r="O17" s="126" t="s">
        <v>29</v>
      </c>
      <c r="P17" s="126" t="s">
        <v>15</v>
      </c>
      <c r="Q17" s="52" t="s">
        <v>30</v>
      </c>
    </row>
    <row r="18" spans="2:18" ht="13.5" thickBot="1" x14ac:dyDescent="0.25">
      <c r="B18" s="54">
        <v>1</v>
      </c>
      <c r="C18" s="55">
        <v>2</v>
      </c>
      <c r="D18" s="56">
        <v>3</v>
      </c>
      <c r="E18" s="56">
        <v>4</v>
      </c>
      <c r="F18" s="125">
        <v>5</v>
      </c>
      <c r="G18" s="57">
        <v>6</v>
      </c>
      <c r="H18" s="58">
        <v>7</v>
      </c>
      <c r="I18" s="58">
        <v>8</v>
      </c>
      <c r="J18" s="58">
        <v>9</v>
      </c>
      <c r="K18" s="58">
        <v>10</v>
      </c>
      <c r="L18" s="59">
        <v>11</v>
      </c>
      <c r="M18" s="60">
        <v>12</v>
      </c>
      <c r="N18" s="58">
        <v>13</v>
      </c>
      <c r="O18" s="58">
        <v>14</v>
      </c>
      <c r="P18" s="58">
        <v>15</v>
      </c>
      <c r="Q18" s="59">
        <v>16</v>
      </c>
    </row>
    <row r="19" spans="2:18" x14ac:dyDescent="0.2">
      <c r="B19" s="9">
        <v>1</v>
      </c>
      <c r="C19" s="10"/>
      <c r="D19" s="192" t="s">
        <v>87</v>
      </c>
      <c r="E19" s="123"/>
      <c r="F19" s="61"/>
      <c r="G19" s="81"/>
      <c r="H19" s="132"/>
      <c r="I19" s="82"/>
      <c r="J19" s="82"/>
      <c r="K19" s="82"/>
      <c r="L19" s="152"/>
      <c r="M19" s="81"/>
      <c r="N19" s="82"/>
      <c r="O19" s="82"/>
      <c r="P19" s="82"/>
      <c r="Q19" s="136"/>
    </row>
    <row r="20" spans="2:18" x14ac:dyDescent="0.2">
      <c r="B20" s="122">
        <v>1.1000000000000001</v>
      </c>
      <c r="C20" s="137"/>
      <c r="D20" s="193" t="s">
        <v>88</v>
      </c>
      <c r="E20" s="190" t="s">
        <v>36</v>
      </c>
      <c r="F20" s="121">
        <v>7</v>
      </c>
      <c r="G20" s="111"/>
      <c r="H20" s="112"/>
      <c r="I20" s="133">
        <f>ROUND(G20*H20,2)</f>
        <v>0</v>
      </c>
      <c r="J20" s="114"/>
      <c r="K20" s="114"/>
      <c r="L20" s="159">
        <f>ROUND(SUM(I20:K20),2)</f>
        <v>0</v>
      </c>
      <c r="M20" s="134">
        <f>ROUND(F20*G20,2)</f>
        <v>0</v>
      </c>
      <c r="N20" s="135">
        <f>ROUND(F20*I20,2)</f>
        <v>0</v>
      </c>
      <c r="O20" s="135">
        <f>ROUND(F20*J20,2)</f>
        <v>0</v>
      </c>
      <c r="P20" s="135">
        <f>ROUND(F20*K20,2)</f>
        <v>0</v>
      </c>
      <c r="Q20" s="160">
        <f>ROUND(SUM(N20:P20),2)</f>
        <v>0</v>
      </c>
      <c r="R20" s="62"/>
    </row>
    <row r="21" spans="2:18" x14ac:dyDescent="0.2">
      <c r="B21" s="176">
        <v>1.2</v>
      </c>
      <c r="C21" s="177"/>
      <c r="D21" s="194" t="s">
        <v>89</v>
      </c>
      <c r="E21" s="191" t="s">
        <v>34</v>
      </c>
      <c r="F21" s="189">
        <v>236</v>
      </c>
      <c r="G21" s="111"/>
      <c r="H21" s="112"/>
      <c r="I21" s="133">
        <f t="shared" ref="I21:I31" si="0">ROUND(G21*H21,2)</f>
        <v>0</v>
      </c>
      <c r="J21" s="114"/>
      <c r="K21" s="114"/>
      <c r="L21" s="159">
        <f t="shared" ref="L21:L31" si="1">ROUND(SUM(I21:K21),2)</f>
        <v>0</v>
      </c>
      <c r="M21" s="134">
        <f t="shared" ref="M21:M31" si="2">ROUND(F21*G21,2)</f>
        <v>0</v>
      </c>
      <c r="N21" s="135">
        <f t="shared" ref="N21:N31" si="3">ROUND(F21*I21,2)</f>
        <v>0</v>
      </c>
      <c r="O21" s="135">
        <f t="shared" ref="O21:O31" si="4">ROUND(F21*J21,2)</f>
        <v>0</v>
      </c>
      <c r="P21" s="135">
        <f t="shared" ref="P21:P31" si="5">ROUND(F21*K21,2)</f>
        <v>0</v>
      </c>
      <c r="Q21" s="160">
        <f t="shared" ref="Q21:Q31" si="6">ROUND(SUM(N21:P21),2)</f>
        <v>0</v>
      </c>
      <c r="R21" s="62"/>
    </row>
    <row r="22" spans="2:18" x14ac:dyDescent="0.2">
      <c r="B22" s="176">
        <v>1.3</v>
      </c>
      <c r="C22" s="177"/>
      <c r="D22" s="194" t="s">
        <v>90</v>
      </c>
      <c r="E22" s="191" t="s">
        <v>34</v>
      </c>
      <c r="F22" s="189">
        <v>139</v>
      </c>
      <c r="G22" s="111"/>
      <c r="H22" s="112"/>
      <c r="I22" s="133">
        <f t="shared" si="0"/>
        <v>0</v>
      </c>
      <c r="J22" s="114"/>
      <c r="K22" s="114"/>
      <c r="L22" s="159">
        <f t="shared" si="1"/>
        <v>0</v>
      </c>
      <c r="M22" s="134">
        <f t="shared" si="2"/>
        <v>0</v>
      </c>
      <c r="N22" s="135">
        <f t="shared" si="3"/>
        <v>0</v>
      </c>
      <c r="O22" s="135">
        <f t="shared" si="4"/>
        <v>0</v>
      </c>
      <c r="P22" s="135">
        <f t="shared" si="5"/>
        <v>0</v>
      </c>
      <c r="Q22" s="160">
        <f t="shared" si="6"/>
        <v>0</v>
      </c>
      <c r="R22" s="62"/>
    </row>
    <row r="23" spans="2:18" x14ac:dyDescent="0.2">
      <c r="B23" s="176">
        <v>1.4</v>
      </c>
      <c r="C23" s="177"/>
      <c r="D23" s="194" t="s">
        <v>91</v>
      </c>
      <c r="E23" s="191" t="s">
        <v>34</v>
      </c>
      <c r="F23" s="189">
        <v>160</v>
      </c>
      <c r="G23" s="111"/>
      <c r="H23" s="112"/>
      <c r="I23" s="133">
        <f t="shared" si="0"/>
        <v>0</v>
      </c>
      <c r="J23" s="114"/>
      <c r="K23" s="114"/>
      <c r="L23" s="159">
        <f t="shared" si="1"/>
        <v>0</v>
      </c>
      <c r="M23" s="134">
        <f t="shared" si="2"/>
        <v>0</v>
      </c>
      <c r="N23" s="135">
        <f t="shared" si="3"/>
        <v>0</v>
      </c>
      <c r="O23" s="135">
        <f t="shared" si="4"/>
        <v>0</v>
      </c>
      <c r="P23" s="135">
        <f t="shared" si="5"/>
        <v>0</v>
      </c>
      <c r="Q23" s="160">
        <f t="shared" si="6"/>
        <v>0</v>
      </c>
      <c r="R23" s="62"/>
    </row>
    <row r="24" spans="2:18" x14ac:dyDescent="0.2">
      <c r="B24" s="176">
        <v>1.5</v>
      </c>
      <c r="C24" s="177"/>
      <c r="D24" s="194" t="s">
        <v>92</v>
      </c>
      <c r="E24" s="191" t="s">
        <v>33</v>
      </c>
      <c r="F24" s="189">
        <v>5000</v>
      </c>
      <c r="G24" s="111"/>
      <c r="H24" s="112"/>
      <c r="I24" s="133">
        <f t="shared" si="0"/>
        <v>0</v>
      </c>
      <c r="J24" s="114"/>
      <c r="K24" s="114"/>
      <c r="L24" s="159">
        <f t="shared" si="1"/>
        <v>0</v>
      </c>
      <c r="M24" s="134">
        <f t="shared" si="2"/>
        <v>0</v>
      </c>
      <c r="N24" s="135">
        <f t="shared" si="3"/>
        <v>0</v>
      </c>
      <c r="O24" s="135">
        <f t="shared" si="4"/>
        <v>0</v>
      </c>
      <c r="P24" s="135">
        <f t="shared" si="5"/>
        <v>0</v>
      </c>
      <c r="Q24" s="160">
        <f t="shared" si="6"/>
        <v>0</v>
      </c>
      <c r="R24" s="62"/>
    </row>
    <row r="25" spans="2:18" x14ac:dyDescent="0.2">
      <c r="B25" s="176">
        <v>2</v>
      </c>
      <c r="C25" s="177"/>
      <c r="D25" s="195" t="s">
        <v>93</v>
      </c>
      <c r="E25" s="191"/>
      <c r="F25" s="189"/>
      <c r="G25" s="111"/>
      <c r="H25" s="112"/>
      <c r="I25" s="133">
        <f t="shared" si="0"/>
        <v>0</v>
      </c>
      <c r="J25" s="114"/>
      <c r="K25" s="114"/>
      <c r="L25" s="159">
        <f t="shared" si="1"/>
        <v>0</v>
      </c>
      <c r="M25" s="134">
        <f t="shared" si="2"/>
        <v>0</v>
      </c>
      <c r="N25" s="135">
        <f t="shared" si="3"/>
        <v>0</v>
      </c>
      <c r="O25" s="135">
        <f t="shared" si="4"/>
        <v>0</v>
      </c>
      <c r="P25" s="135">
        <f t="shared" si="5"/>
        <v>0</v>
      </c>
      <c r="Q25" s="160">
        <f t="shared" si="6"/>
        <v>0</v>
      </c>
      <c r="R25" s="62"/>
    </row>
    <row r="26" spans="2:18" x14ac:dyDescent="0.2">
      <c r="B26" s="176">
        <v>2.1</v>
      </c>
      <c r="C26" s="177"/>
      <c r="D26" s="194" t="s">
        <v>94</v>
      </c>
      <c r="E26" s="191" t="s">
        <v>33</v>
      </c>
      <c r="F26" s="189">
        <v>645</v>
      </c>
      <c r="G26" s="111"/>
      <c r="H26" s="112"/>
      <c r="I26" s="133">
        <f t="shared" si="0"/>
        <v>0</v>
      </c>
      <c r="J26" s="114"/>
      <c r="K26" s="114"/>
      <c r="L26" s="159">
        <f t="shared" si="1"/>
        <v>0</v>
      </c>
      <c r="M26" s="134">
        <f t="shared" si="2"/>
        <v>0</v>
      </c>
      <c r="N26" s="135">
        <f t="shared" si="3"/>
        <v>0</v>
      </c>
      <c r="O26" s="135">
        <f t="shared" si="4"/>
        <v>0</v>
      </c>
      <c r="P26" s="135">
        <f t="shared" si="5"/>
        <v>0</v>
      </c>
      <c r="Q26" s="160">
        <f t="shared" si="6"/>
        <v>0</v>
      </c>
      <c r="R26" s="62"/>
    </row>
    <row r="27" spans="2:18" x14ac:dyDescent="0.2">
      <c r="B27" s="176">
        <v>2.2000000000000002</v>
      </c>
      <c r="C27" s="177"/>
      <c r="D27" s="194" t="s">
        <v>95</v>
      </c>
      <c r="E27" s="191" t="s">
        <v>34</v>
      </c>
      <c r="F27" s="189">
        <v>19.349999999999998</v>
      </c>
      <c r="G27" s="111"/>
      <c r="H27" s="112"/>
      <c r="I27" s="133">
        <f t="shared" si="0"/>
        <v>0</v>
      </c>
      <c r="J27" s="114"/>
      <c r="K27" s="114"/>
      <c r="L27" s="159">
        <f t="shared" si="1"/>
        <v>0</v>
      </c>
      <c r="M27" s="134">
        <f t="shared" si="2"/>
        <v>0</v>
      </c>
      <c r="N27" s="135">
        <f t="shared" si="3"/>
        <v>0</v>
      </c>
      <c r="O27" s="135">
        <f t="shared" si="4"/>
        <v>0</v>
      </c>
      <c r="P27" s="135">
        <f t="shared" si="5"/>
        <v>0</v>
      </c>
      <c r="Q27" s="160">
        <f t="shared" si="6"/>
        <v>0</v>
      </c>
      <c r="R27" s="62"/>
    </row>
    <row r="28" spans="2:18" x14ac:dyDescent="0.2">
      <c r="B28" s="176">
        <v>2.2999999999999998</v>
      </c>
      <c r="C28" s="177"/>
      <c r="D28" s="194" t="s">
        <v>96</v>
      </c>
      <c r="E28" s="191" t="s">
        <v>34</v>
      </c>
      <c r="F28" s="189">
        <v>96.75</v>
      </c>
      <c r="G28" s="111"/>
      <c r="H28" s="112"/>
      <c r="I28" s="133">
        <f t="shared" si="0"/>
        <v>0</v>
      </c>
      <c r="J28" s="114"/>
      <c r="K28" s="114"/>
      <c r="L28" s="159">
        <f t="shared" si="1"/>
        <v>0</v>
      </c>
      <c r="M28" s="134">
        <f t="shared" si="2"/>
        <v>0</v>
      </c>
      <c r="N28" s="135">
        <f t="shared" si="3"/>
        <v>0</v>
      </c>
      <c r="O28" s="135">
        <f t="shared" si="4"/>
        <v>0</v>
      </c>
      <c r="P28" s="135">
        <f t="shared" si="5"/>
        <v>0</v>
      </c>
      <c r="Q28" s="160">
        <f t="shared" si="6"/>
        <v>0</v>
      </c>
      <c r="R28" s="62"/>
    </row>
    <row r="29" spans="2:18" ht="25.5" x14ac:dyDescent="0.2">
      <c r="B29" s="176">
        <v>2.4</v>
      </c>
      <c r="C29" s="177"/>
      <c r="D29" s="194" t="s">
        <v>97</v>
      </c>
      <c r="E29" s="191" t="s">
        <v>34</v>
      </c>
      <c r="F29" s="189">
        <v>129</v>
      </c>
      <c r="G29" s="111"/>
      <c r="H29" s="112"/>
      <c r="I29" s="133">
        <f t="shared" si="0"/>
        <v>0</v>
      </c>
      <c r="J29" s="114"/>
      <c r="K29" s="114"/>
      <c r="L29" s="159">
        <f t="shared" si="1"/>
        <v>0</v>
      </c>
      <c r="M29" s="134">
        <f t="shared" si="2"/>
        <v>0</v>
      </c>
      <c r="N29" s="135">
        <f t="shared" si="3"/>
        <v>0</v>
      </c>
      <c r="O29" s="135">
        <f t="shared" si="4"/>
        <v>0</v>
      </c>
      <c r="P29" s="135">
        <f t="shared" si="5"/>
        <v>0</v>
      </c>
      <c r="Q29" s="160">
        <f t="shared" si="6"/>
        <v>0</v>
      </c>
      <c r="R29" s="62"/>
    </row>
    <row r="30" spans="2:18" x14ac:dyDescent="0.2">
      <c r="B30" s="176">
        <v>2.5</v>
      </c>
      <c r="C30" s="177"/>
      <c r="D30" s="194" t="s">
        <v>98</v>
      </c>
      <c r="E30" s="191" t="s">
        <v>33</v>
      </c>
      <c r="F30" s="189">
        <v>500</v>
      </c>
      <c r="G30" s="111"/>
      <c r="H30" s="112"/>
      <c r="I30" s="133">
        <f t="shared" si="0"/>
        <v>0</v>
      </c>
      <c r="J30" s="114"/>
      <c r="K30" s="114"/>
      <c r="L30" s="159">
        <f t="shared" si="1"/>
        <v>0</v>
      </c>
      <c r="M30" s="134">
        <f t="shared" si="2"/>
        <v>0</v>
      </c>
      <c r="N30" s="135">
        <f t="shared" si="3"/>
        <v>0</v>
      </c>
      <c r="O30" s="135">
        <f t="shared" si="4"/>
        <v>0</v>
      </c>
      <c r="P30" s="135">
        <f t="shared" si="5"/>
        <v>0</v>
      </c>
      <c r="Q30" s="160">
        <f t="shared" si="6"/>
        <v>0</v>
      </c>
      <c r="R30" s="62"/>
    </row>
    <row r="31" spans="2:18" x14ac:dyDescent="0.2">
      <c r="B31" s="176">
        <v>2.6</v>
      </c>
      <c r="C31" s="177"/>
      <c r="D31" s="194" t="s">
        <v>99</v>
      </c>
      <c r="E31" s="191" t="s">
        <v>34</v>
      </c>
      <c r="F31" s="189">
        <v>50</v>
      </c>
      <c r="G31" s="111"/>
      <c r="H31" s="112"/>
      <c r="I31" s="133">
        <f t="shared" si="0"/>
        <v>0</v>
      </c>
      <c r="J31" s="114"/>
      <c r="K31" s="114"/>
      <c r="L31" s="159">
        <f t="shared" si="1"/>
        <v>0</v>
      </c>
      <c r="M31" s="134">
        <f t="shared" si="2"/>
        <v>0</v>
      </c>
      <c r="N31" s="135">
        <f t="shared" si="3"/>
        <v>0</v>
      </c>
      <c r="O31" s="135">
        <f t="shared" si="4"/>
        <v>0</v>
      </c>
      <c r="P31" s="135">
        <f t="shared" si="5"/>
        <v>0</v>
      </c>
      <c r="Q31" s="160">
        <f t="shared" si="6"/>
        <v>0</v>
      </c>
      <c r="R31" s="62"/>
    </row>
    <row r="32" spans="2:18" x14ac:dyDescent="0.2">
      <c r="B32" s="176">
        <v>3</v>
      </c>
      <c r="C32" s="137"/>
      <c r="D32" s="196" t="s">
        <v>100</v>
      </c>
      <c r="E32" s="120"/>
      <c r="F32" s="113"/>
      <c r="G32" s="111"/>
      <c r="H32" s="112"/>
      <c r="I32" s="133">
        <f t="shared" ref="I32:I44" si="7">ROUND(G32*H32,2)</f>
        <v>0</v>
      </c>
      <c r="J32" s="114"/>
      <c r="K32" s="114"/>
      <c r="L32" s="159">
        <f t="shared" ref="L32:L44" si="8">ROUND(SUM(I32:K32),2)</f>
        <v>0</v>
      </c>
      <c r="M32" s="134">
        <f t="shared" ref="M32:M44" si="9">ROUND(F32*G32,2)</f>
        <v>0</v>
      </c>
      <c r="N32" s="135">
        <f t="shared" ref="N32:N44" si="10">ROUND(F32*I32,2)</f>
        <v>0</v>
      </c>
      <c r="O32" s="135">
        <f t="shared" ref="O32:O44" si="11">ROUND(F32*J32,2)</f>
        <v>0</v>
      </c>
      <c r="P32" s="135">
        <f t="shared" ref="P32:P44" si="12">ROUND(F32*K32,2)</f>
        <v>0</v>
      </c>
      <c r="Q32" s="160">
        <f t="shared" ref="Q32:Q44" si="13">ROUND(SUM(N32:P32),2)</f>
        <v>0</v>
      </c>
      <c r="R32" s="62"/>
    </row>
    <row r="33" spans="2:18" x14ac:dyDescent="0.2">
      <c r="B33" s="176">
        <v>3.1</v>
      </c>
      <c r="C33" s="137"/>
      <c r="D33" s="193" t="s">
        <v>101</v>
      </c>
      <c r="E33" s="120" t="s">
        <v>102</v>
      </c>
      <c r="F33" s="113">
        <v>111</v>
      </c>
      <c r="G33" s="111"/>
      <c r="H33" s="112"/>
      <c r="I33" s="133">
        <f t="shared" si="7"/>
        <v>0</v>
      </c>
      <c r="J33" s="114"/>
      <c r="K33" s="114"/>
      <c r="L33" s="159">
        <f t="shared" si="8"/>
        <v>0</v>
      </c>
      <c r="M33" s="134">
        <f t="shared" si="9"/>
        <v>0</v>
      </c>
      <c r="N33" s="135">
        <f t="shared" si="10"/>
        <v>0</v>
      </c>
      <c r="O33" s="135">
        <f t="shared" si="11"/>
        <v>0</v>
      </c>
      <c r="P33" s="135">
        <f t="shared" si="12"/>
        <v>0</v>
      </c>
      <c r="Q33" s="160">
        <f t="shared" si="13"/>
        <v>0</v>
      </c>
      <c r="R33" s="62"/>
    </row>
    <row r="34" spans="2:18" x14ac:dyDescent="0.2">
      <c r="B34" s="176">
        <v>3.2</v>
      </c>
      <c r="C34" s="137"/>
      <c r="D34" s="193" t="s">
        <v>95</v>
      </c>
      <c r="E34" s="120" t="s">
        <v>102</v>
      </c>
      <c r="F34" s="113">
        <v>3.33</v>
      </c>
      <c r="G34" s="111"/>
      <c r="H34" s="112"/>
      <c r="I34" s="133">
        <f t="shared" si="7"/>
        <v>0</v>
      </c>
      <c r="J34" s="114"/>
      <c r="K34" s="114"/>
      <c r="L34" s="159">
        <f t="shared" si="8"/>
        <v>0</v>
      </c>
      <c r="M34" s="134">
        <f t="shared" si="9"/>
        <v>0</v>
      </c>
      <c r="N34" s="135">
        <f t="shared" si="10"/>
        <v>0</v>
      </c>
      <c r="O34" s="135">
        <f t="shared" si="11"/>
        <v>0</v>
      </c>
      <c r="P34" s="135">
        <f t="shared" si="12"/>
        <v>0</v>
      </c>
      <c r="Q34" s="160">
        <f t="shared" si="13"/>
        <v>0</v>
      </c>
      <c r="R34" s="62"/>
    </row>
    <row r="35" spans="2:18" x14ac:dyDescent="0.2">
      <c r="B35" s="176">
        <v>3.3</v>
      </c>
      <c r="C35" s="177"/>
      <c r="D35" s="194" t="s">
        <v>103</v>
      </c>
      <c r="E35" s="179" t="s">
        <v>34</v>
      </c>
      <c r="F35" s="180">
        <v>11.100000000000001</v>
      </c>
      <c r="G35" s="111"/>
      <c r="H35" s="112"/>
      <c r="I35" s="133">
        <f t="shared" ref="I35:I41" si="14">ROUND(G35*H35,2)</f>
        <v>0</v>
      </c>
      <c r="J35" s="114"/>
      <c r="K35" s="114"/>
      <c r="L35" s="159">
        <f t="shared" ref="L35:L41" si="15">ROUND(SUM(I35:K35),2)</f>
        <v>0</v>
      </c>
      <c r="M35" s="134">
        <f t="shared" ref="M35:M41" si="16">ROUND(F35*G35,2)</f>
        <v>0</v>
      </c>
      <c r="N35" s="135">
        <f t="shared" ref="N35:N41" si="17">ROUND(F35*I35,2)</f>
        <v>0</v>
      </c>
      <c r="O35" s="135">
        <f t="shared" ref="O35:O41" si="18">ROUND(F35*J35,2)</f>
        <v>0</v>
      </c>
      <c r="P35" s="135">
        <f t="shared" ref="P35:P41" si="19">ROUND(F35*K35,2)</f>
        <v>0</v>
      </c>
      <c r="Q35" s="160">
        <f t="shared" ref="Q35:Q41" si="20">ROUND(SUM(N35:P35),2)</f>
        <v>0</v>
      </c>
      <c r="R35" s="62"/>
    </row>
    <row r="36" spans="2:18" ht="25.5" x14ac:dyDescent="0.2">
      <c r="B36" s="176">
        <v>3.4</v>
      </c>
      <c r="C36" s="177"/>
      <c r="D36" s="194" t="s">
        <v>104</v>
      </c>
      <c r="E36" s="179" t="s">
        <v>34</v>
      </c>
      <c r="F36" s="180">
        <v>22.200000000000003</v>
      </c>
      <c r="G36" s="111"/>
      <c r="H36" s="112"/>
      <c r="I36" s="133">
        <f t="shared" si="14"/>
        <v>0</v>
      </c>
      <c r="J36" s="114"/>
      <c r="K36" s="114"/>
      <c r="L36" s="159">
        <f t="shared" si="15"/>
        <v>0</v>
      </c>
      <c r="M36" s="134">
        <f t="shared" si="16"/>
        <v>0</v>
      </c>
      <c r="N36" s="135">
        <f t="shared" si="17"/>
        <v>0</v>
      </c>
      <c r="O36" s="135">
        <f t="shared" si="18"/>
        <v>0</v>
      </c>
      <c r="P36" s="135">
        <f t="shared" si="19"/>
        <v>0</v>
      </c>
      <c r="Q36" s="160">
        <f t="shared" si="20"/>
        <v>0</v>
      </c>
      <c r="R36" s="62"/>
    </row>
    <row r="37" spans="2:18" x14ac:dyDescent="0.2">
      <c r="B37" s="176">
        <v>3.5</v>
      </c>
      <c r="C37" s="177"/>
      <c r="D37" s="194" t="s">
        <v>105</v>
      </c>
      <c r="E37" s="179" t="s">
        <v>102</v>
      </c>
      <c r="F37" s="180">
        <v>39.6</v>
      </c>
      <c r="G37" s="111"/>
      <c r="H37" s="112"/>
      <c r="I37" s="133">
        <f t="shared" si="14"/>
        <v>0</v>
      </c>
      <c r="J37" s="114"/>
      <c r="K37" s="114"/>
      <c r="L37" s="159">
        <f t="shared" si="15"/>
        <v>0</v>
      </c>
      <c r="M37" s="134">
        <f t="shared" si="16"/>
        <v>0</v>
      </c>
      <c r="N37" s="135">
        <f t="shared" si="17"/>
        <v>0</v>
      </c>
      <c r="O37" s="135">
        <f t="shared" si="18"/>
        <v>0</v>
      </c>
      <c r="P37" s="135">
        <f t="shared" si="19"/>
        <v>0</v>
      </c>
      <c r="Q37" s="160">
        <f t="shared" si="20"/>
        <v>0</v>
      </c>
      <c r="R37" s="62"/>
    </row>
    <row r="38" spans="2:18" x14ac:dyDescent="0.2">
      <c r="B38" s="176">
        <v>3.6</v>
      </c>
      <c r="C38" s="177"/>
      <c r="D38" s="194" t="s">
        <v>99</v>
      </c>
      <c r="E38" s="179" t="s">
        <v>102</v>
      </c>
      <c r="F38" s="180">
        <v>358</v>
      </c>
      <c r="G38" s="111"/>
      <c r="H38" s="112"/>
      <c r="I38" s="133">
        <f t="shared" si="14"/>
        <v>0</v>
      </c>
      <c r="J38" s="114"/>
      <c r="K38" s="114"/>
      <c r="L38" s="159">
        <f t="shared" si="15"/>
        <v>0</v>
      </c>
      <c r="M38" s="134">
        <f t="shared" si="16"/>
        <v>0</v>
      </c>
      <c r="N38" s="135">
        <f t="shared" si="17"/>
        <v>0</v>
      </c>
      <c r="O38" s="135">
        <f t="shared" si="18"/>
        <v>0</v>
      </c>
      <c r="P38" s="135">
        <f t="shared" si="19"/>
        <v>0</v>
      </c>
      <c r="Q38" s="160">
        <f t="shared" si="20"/>
        <v>0</v>
      </c>
      <c r="R38" s="62"/>
    </row>
    <row r="39" spans="2:18" x14ac:dyDescent="0.2">
      <c r="B39" s="176">
        <v>4</v>
      </c>
      <c r="C39" s="177"/>
      <c r="D39" s="195" t="s">
        <v>106</v>
      </c>
      <c r="E39" s="179"/>
      <c r="F39" s="180"/>
      <c r="G39" s="111"/>
      <c r="H39" s="112"/>
      <c r="I39" s="133">
        <f t="shared" si="14"/>
        <v>0</v>
      </c>
      <c r="J39" s="114"/>
      <c r="K39" s="114"/>
      <c r="L39" s="159">
        <f t="shared" si="15"/>
        <v>0</v>
      </c>
      <c r="M39" s="134">
        <f t="shared" si="16"/>
        <v>0</v>
      </c>
      <c r="N39" s="135">
        <f t="shared" si="17"/>
        <v>0</v>
      </c>
      <c r="O39" s="135">
        <f t="shared" si="18"/>
        <v>0</v>
      </c>
      <c r="P39" s="135">
        <f t="shared" si="19"/>
        <v>0</v>
      </c>
      <c r="Q39" s="160">
        <f t="shared" si="20"/>
        <v>0</v>
      </c>
      <c r="R39" s="62"/>
    </row>
    <row r="40" spans="2:18" x14ac:dyDescent="0.2">
      <c r="B40" s="176">
        <v>4.0999999999999996</v>
      </c>
      <c r="C40" s="177"/>
      <c r="D40" s="194" t="s">
        <v>107</v>
      </c>
      <c r="E40" s="179" t="s">
        <v>102</v>
      </c>
      <c r="F40" s="180">
        <v>63</v>
      </c>
      <c r="G40" s="111"/>
      <c r="H40" s="112"/>
      <c r="I40" s="133">
        <f t="shared" si="14"/>
        <v>0</v>
      </c>
      <c r="J40" s="114"/>
      <c r="K40" s="114"/>
      <c r="L40" s="159">
        <f t="shared" si="15"/>
        <v>0</v>
      </c>
      <c r="M40" s="134">
        <f t="shared" si="16"/>
        <v>0</v>
      </c>
      <c r="N40" s="135">
        <f t="shared" si="17"/>
        <v>0</v>
      </c>
      <c r="O40" s="135">
        <f t="shared" si="18"/>
        <v>0</v>
      </c>
      <c r="P40" s="135">
        <f t="shared" si="19"/>
        <v>0</v>
      </c>
      <c r="Q40" s="160">
        <f t="shared" si="20"/>
        <v>0</v>
      </c>
      <c r="R40" s="62"/>
    </row>
    <row r="41" spans="2:18" x14ac:dyDescent="0.2">
      <c r="B41" s="176">
        <v>4.2</v>
      </c>
      <c r="C41" s="177"/>
      <c r="D41" s="194" t="s">
        <v>108</v>
      </c>
      <c r="E41" s="179" t="s">
        <v>34</v>
      </c>
      <c r="F41" s="180">
        <v>4.5</v>
      </c>
      <c r="G41" s="111"/>
      <c r="H41" s="112"/>
      <c r="I41" s="133">
        <f t="shared" si="14"/>
        <v>0</v>
      </c>
      <c r="J41" s="114"/>
      <c r="K41" s="114"/>
      <c r="L41" s="159">
        <f t="shared" si="15"/>
        <v>0</v>
      </c>
      <c r="M41" s="134">
        <f t="shared" si="16"/>
        <v>0</v>
      </c>
      <c r="N41" s="135">
        <f t="shared" si="17"/>
        <v>0</v>
      </c>
      <c r="O41" s="135">
        <f t="shared" si="18"/>
        <v>0</v>
      </c>
      <c r="P41" s="135">
        <f t="shared" si="19"/>
        <v>0</v>
      </c>
      <c r="Q41" s="160">
        <f t="shared" si="20"/>
        <v>0</v>
      </c>
      <c r="R41" s="62"/>
    </row>
    <row r="42" spans="2:18" x14ac:dyDescent="0.2">
      <c r="B42" s="176">
        <v>4.3</v>
      </c>
      <c r="C42" s="137"/>
      <c r="D42" s="193" t="s">
        <v>109</v>
      </c>
      <c r="E42" s="120" t="s">
        <v>34</v>
      </c>
      <c r="F42" s="113">
        <v>11</v>
      </c>
      <c r="G42" s="111"/>
      <c r="H42" s="112"/>
      <c r="I42" s="133">
        <f t="shared" si="7"/>
        <v>0</v>
      </c>
      <c r="J42" s="114"/>
      <c r="K42" s="114"/>
      <c r="L42" s="159">
        <f t="shared" si="8"/>
        <v>0</v>
      </c>
      <c r="M42" s="134">
        <f t="shared" si="9"/>
        <v>0</v>
      </c>
      <c r="N42" s="135">
        <f t="shared" si="10"/>
        <v>0</v>
      </c>
      <c r="O42" s="135">
        <f t="shared" si="11"/>
        <v>0</v>
      </c>
      <c r="P42" s="135">
        <f t="shared" si="12"/>
        <v>0</v>
      </c>
      <c r="Q42" s="160">
        <f t="shared" si="13"/>
        <v>0</v>
      </c>
      <c r="R42" s="62"/>
    </row>
    <row r="43" spans="2:18" x14ac:dyDescent="0.2">
      <c r="B43" s="176">
        <v>5</v>
      </c>
      <c r="C43" s="137"/>
      <c r="D43" s="196" t="s">
        <v>110</v>
      </c>
      <c r="E43" s="190"/>
      <c r="F43" s="121"/>
      <c r="G43" s="111"/>
      <c r="H43" s="112"/>
      <c r="I43" s="133">
        <f t="shared" si="7"/>
        <v>0</v>
      </c>
      <c r="J43" s="114"/>
      <c r="K43" s="114"/>
      <c r="L43" s="159">
        <f t="shared" si="8"/>
        <v>0</v>
      </c>
      <c r="M43" s="134">
        <f t="shared" si="9"/>
        <v>0</v>
      </c>
      <c r="N43" s="135">
        <f t="shared" si="10"/>
        <v>0</v>
      </c>
      <c r="O43" s="135">
        <f t="shared" si="11"/>
        <v>0</v>
      </c>
      <c r="P43" s="135">
        <f t="shared" si="12"/>
        <v>0</v>
      </c>
      <c r="Q43" s="160">
        <f t="shared" si="13"/>
        <v>0</v>
      </c>
      <c r="R43" s="62"/>
    </row>
    <row r="44" spans="2:18" x14ac:dyDescent="0.2">
      <c r="B44" s="176">
        <v>5.0999999999999996</v>
      </c>
      <c r="C44" s="137"/>
      <c r="D44" s="193" t="s">
        <v>119</v>
      </c>
      <c r="E44" s="120" t="s">
        <v>32</v>
      </c>
      <c r="F44" s="113">
        <v>345</v>
      </c>
      <c r="G44" s="111"/>
      <c r="H44" s="112"/>
      <c r="I44" s="133">
        <f t="shared" si="7"/>
        <v>0</v>
      </c>
      <c r="J44" s="114"/>
      <c r="K44" s="114"/>
      <c r="L44" s="159">
        <f t="shared" si="8"/>
        <v>0</v>
      </c>
      <c r="M44" s="134">
        <f t="shared" si="9"/>
        <v>0</v>
      </c>
      <c r="N44" s="135">
        <f t="shared" si="10"/>
        <v>0</v>
      </c>
      <c r="O44" s="135">
        <f t="shared" si="11"/>
        <v>0</v>
      </c>
      <c r="P44" s="135">
        <f t="shared" si="12"/>
        <v>0</v>
      </c>
      <c r="Q44" s="160">
        <f t="shared" si="13"/>
        <v>0</v>
      </c>
      <c r="R44" s="62"/>
    </row>
    <row r="45" spans="2:18" ht="13.5" thickBot="1" x14ac:dyDescent="0.25">
      <c r="B45" s="34"/>
      <c r="C45" s="127"/>
      <c r="D45" s="11"/>
      <c r="E45" s="33"/>
      <c r="F45" s="63"/>
      <c r="G45" s="83"/>
      <c r="H45" s="84"/>
      <c r="I45" s="85"/>
      <c r="J45" s="86"/>
      <c r="K45" s="86"/>
      <c r="L45" s="153"/>
      <c r="M45" s="87"/>
      <c r="N45" s="88"/>
      <c r="O45" s="88"/>
      <c r="P45" s="88"/>
      <c r="Q45" s="161"/>
      <c r="R45" s="62"/>
    </row>
    <row r="46" spans="2:18" ht="13.5" customHeight="1" thickBot="1" x14ac:dyDescent="0.25">
      <c r="B46" s="129"/>
      <c r="C46" s="274" t="s">
        <v>4</v>
      </c>
      <c r="D46" s="274"/>
      <c r="E46" s="274"/>
      <c r="F46" s="274"/>
      <c r="G46" s="274"/>
      <c r="H46" s="274"/>
      <c r="I46" s="274"/>
      <c r="J46" s="274"/>
      <c r="K46" s="274"/>
      <c r="L46" s="274"/>
      <c r="M46" s="141">
        <f>SUM(M20:M45)</f>
        <v>0</v>
      </c>
      <c r="N46" s="169">
        <f>SUM(N20:N45)</f>
        <v>0</v>
      </c>
      <c r="O46" s="170">
        <f>SUM(O20:O45)</f>
        <v>0</v>
      </c>
      <c r="P46" s="170">
        <f>SUM(P20:P45)</f>
        <v>0</v>
      </c>
      <c r="Q46" s="162">
        <f>SUM(Q20:Q45)</f>
        <v>0</v>
      </c>
    </row>
    <row r="47" spans="2:18" ht="13.5" customHeight="1" thickBot="1" x14ac:dyDescent="0.25">
      <c r="B47" s="129"/>
      <c r="C47" s="275" t="s">
        <v>43</v>
      </c>
      <c r="D47" s="275"/>
      <c r="E47" s="275"/>
      <c r="F47" s="275"/>
      <c r="G47" s="275"/>
      <c r="H47" s="275"/>
      <c r="I47" s="275"/>
      <c r="J47" s="275"/>
      <c r="K47" s="275"/>
      <c r="L47" s="149">
        <f>'1'!L37</f>
        <v>0</v>
      </c>
      <c r="M47" s="139"/>
      <c r="N47" s="171"/>
      <c r="O47" s="163">
        <f>ROUND(L47*O46,2)</f>
        <v>0</v>
      </c>
      <c r="P47" s="171"/>
      <c r="Q47" s="163">
        <f t="shared" ref="Q47:Q48" si="21">SUM(N47:P47)</f>
        <v>0</v>
      </c>
    </row>
    <row r="48" spans="2:18" ht="13.5" customHeight="1" thickBot="1" x14ac:dyDescent="0.25">
      <c r="B48" s="129"/>
      <c r="C48" s="39"/>
      <c r="D48" s="143"/>
      <c r="E48" s="143"/>
      <c r="F48" s="143"/>
      <c r="G48" s="143"/>
      <c r="H48" s="143"/>
      <c r="I48" s="143"/>
      <c r="J48" s="143"/>
      <c r="L48" s="145" t="s">
        <v>44</v>
      </c>
      <c r="M48" s="139"/>
      <c r="N48" s="169">
        <f>SUM(N46:N47)</f>
        <v>0</v>
      </c>
      <c r="O48" s="170">
        <f>SUM(O46:O47)</f>
        <v>0</v>
      </c>
      <c r="P48" s="170">
        <f>SUM(P46:P47)</f>
        <v>0</v>
      </c>
      <c r="Q48" s="162">
        <f t="shared" si="21"/>
        <v>0</v>
      </c>
    </row>
    <row r="49" spans="2:17" ht="13.5" customHeight="1" x14ac:dyDescent="0.2">
      <c r="B49" s="129"/>
      <c r="C49" s="143"/>
      <c r="D49" s="143"/>
      <c r="E49" s="143"/>
      <c r="F49" s="143"/>
      <c r="G49" s="143"/>
      <c r="H49" s="143"/>
      <c r="I49" s="143"/>
      <c r="J49" s="143"/>
      <c r="M49" s="139"/>
      <c r="N49" s="141"/>
      <c r="O49" s="146" t="s">
        <v>47</v>
      </c>
      <c r="P49" s="154">
        <f>'1'!P39</f>
        <v>0</v>
      </c>
      <c r="Q49" s="164">
        <f>ROUND(P49*Q48,2)</f>
        <v>0</v>
      </c>
    </row>
    <row r="50" spans="2:17" ht="13.5" customHeight="1" x14ac:dyDescent="0.2">
      <c r="B50" s="129"/>
      <c r="C50" s="143"/>
      <c r="D50" s="143"/>
      <c r="E50" s="143"/>
      <c r="F50" s="143"/>
      <c r="G50" s="143"/>
      <c r="H50" s="143"/>
      <c r="I50" s="143"/>
      <c r="J50" s="143"/>
      <c r="M50" s="139"/>
      <c r="N50" s="141"/>
      <c r="O50" s="147" t="s">
        <v>51</v>
      </c>
      <c r="P50" s="150">
        <f>'1'!P40</f>
        <v>0</v>
      </c>
      <c r="Q50" s="165">
        <f>ROUND(P50*Q49,2)</f>
        <v>0</v>
      </c>
    </row>
    <row r="51" spans="2:17" ht="13.5" customHeight="1" x14ac:dyDescent="0.2">
      <c r="B51" s="129"/>
      <c r="C51" s="39"/>
      <c r="D51" s="144"/>
      <c r="E51" s="144"/>
      <c r="F51" s="144"/>
      <c r="G51" s="144"/>
      <c r="H51" s="144"/>
      <c r="I51" s="144"/>
      <c r="J51" s="144"/>
      <c r="M51" s="139"/>
      <c r="N51" s="141"/>
      <c r="O51" s="146" t="s">
        <v>45</v>
      </c>
      <c r="P51" s="151">
        <v>0.2409</v>
      </c>
      <c r="Q51" s="166">
        <f>ROUND(P51*N48,2)</f>
        <v>0</v>
      </c>
    </row>
    <row r="52" spans="2:17" ht="13.5" customHeight="1" thickBot="1" x14ac:dyDescent="0.25">
      <c r="B52" s="129"/>
      <c r="C52" s="39"/>
      <c r="D52" s="144"/>
      <c r="E52" s="144"/>
      <c r="F52" s="144"/>
      <c r="G52" s="144"/>
      <c r="H52" s="144"/>
      <c r="I52" s="144"/>
      <c r="J52" s="144"/>
      <c r="M52" s="139"/>
      <c r="N52" s="141"/>
      <c r="O52" s="146" t="s">
        <v>49</v>
      </c>
      <c r="P52" s="149">
        <f>'1'!P42</f>
        <v>0</v>
      </c>
      <c r="Q52" s="167">
        <f>ROUND(P52*Q48,2)</f>
        <v>0</v>
      </c>
    </row>
    <row r="53" spans="2:17" ht="13.5" customHeight="1" thickBot="1" x14ac:dyDescent="0.25">
      <c r="B53" s="129"/>
      <c r="C53" s="142"/>
      <c r="D53" s="142"/>
      <c r="E53" s="142"/>
      <c r="F53" s="142"/>
      <c r="G53" s="142"/>
      <c r="H53" s="142"/>
      <c r="I53" s="142"/>
      <c r="J53" s="142"/>
      <c r="M53" s="139"/>
      <c r="N53" s="131"/>
      <c r="O53" s="142"/>
      <c r="P53" s="148" t="s">
        <v>48</v>
      </c>
      <c r="Q53" s="168">
        <f>SUM(Q48:Q49,Q51,Q52)</f>
        <v>0</v>
      </c>
    </row>
    <row r="54" spans="2:17" ht="13.5" customHeight="1" thickBot="1" x14ac:dyDescent="0.25">
      <c r="B54" s="129"/>
      <c r="C54" s="142"/>
      <c r="D54" s="142"/>
      <c r="E54" s="142"/>
      <c r="F54" s="142"/>
      <c r="G54" s="142"/>
      <c r="H54" s="142"/>
      <c r="I54" s="142"/>
      <c r="J54" s="142"/>
      <c r="M54" s="139"/>
      <c r="N54" s="141"/>
      <c r="O54" s="142" t="s">
        <v>18</v>
      </c>
      <c r="P54" s="181">
        <v>0.21</v>
      </c>
      <c r="Q54" s="163">
        <f>ROUND(P54*Q53,2)</f>
        <v>0</v>
      </c>
    </row>
    <row r="55" spans="2:17" ht="13.5" customHeight="1" thickBot="1" x14ac:dyDescent="0.25">
      <c r="B55" s="157" t="str">
        <f>Koptāme!B25</f>
        <v>Tāme sastādīta 2019.gada cenās, pamatojoties uz projektu, iepirkuma dokumentāciju un Objekta apsekošanu dabā.</v>
      </c>
      <c r="C55" s="142"/>
      <c r="D55" s="142"/>
      <c r="E55" s="142"/>
      <c r="F55" s="142"/>
      <c r="G55" s="142"/>
      <c r="H55" s="142"/>
      <c r="I55" s="142"/>
      <c r="J55" s="142"/>
      <c r="M55" s="139"/>
      <c r="N55" s="131"/>
      <c r="O55" s="142"/>
      <c r="P55" s="148" t="s">
        <v>46</v>
      </c>
      <c r="Q55" s="168">
        <f>SUM(Q53:Q54)</f>
        <v>0</v>
      </c>
    </row>
    <row r="56" spans="2:17" ht="13.5" customHeight="1" x14ac:dyDescent="0.2">
      <c r="B56" s="129"/>
      <c r="C56" s="142"/>
      <c r="D56" s="142"/>
      <c r="E56" s="142"/>
      <c r="F56" s="142"/>
      <c r="G56" s="142"/>
      <c r="H56" s="142"/>
      <c r="I56" s="142"/>
      <c r="J56" s="142"/>
      <c r="K56" s="142"/>
      <c r="L56" s="140"/>
      <c r="M56" s="139"/>
      <c r="N56" s="141"/>
      <c r="O56" s="141"/>
      <c r="P56" s="141"/>
      <c r="Q56" s="141"/>
    </row>
    <row r="57" spans="2:17" ht="13.5" customHeight="1" x14ac:dyDescent="0.2">
      <c r="B57" s="129"/>
      <c r="C57" s="142"/>
      <c r="D57" s="104" t="s">
        <v>53</v>
      </c>
      <c r="E57" s="255">
        <f>Koptāme!D28</f>
        <v>0</v>
      </c>
      <c r="F57" s="255"/>
      <c r="G57" s="255"/>
      <c r="H57" s="255"/>
      <c r="I57" s="255"/>
      <c r="J57" s="255"/>
      <c r="K57" s="142"/>
      <c r="L57" s="140"/>
      <c r="M57" s="139"/>
      <c r="N57" s="141"/>
      <c r="O57" s="141"/>
      <c r="P57" s="141"/>
      <c r="Q57" s="141"/>
    </row>
    <row r="58" spans="2:17" ht="13.5" customHeight="1" x14ac:dyDescent="0.2">
      <c r="B58" s="129"/>
      <c r="C58" s="142"/>
      <c r="D58" s="104"/>
      <c r="E58" s="27"/>
      <c r="F58" s="27"/>
      <c r="G58" s="27"/>
      <c r="H58" s="27"/>
      <c r="I58" s="27"/>
      <c r="J58" s="27"/>
      <c r="K58" s="142"/>
      <c r="L58" s="140"/>
      <c r="M58" s="139"/>
      <c r="N58" s="141"/>
      <c r="O58" s="141"/>
      <c r="P58" s="141"/>
      <c r="Q58" s="141"/>
    </row>
    <row r="59" spans="2:17" ht="13.5" customHeight="1" x14ac:dyDescent="0.2">
      <c r="B59" s="129"/>
      <c r="C59" s="142"/>
      <c r="D59" s="104" t="s">
        <v>54</v>
      </c>
      <c r="E59" s="256">
        <f ca="1">Koptāme!D30</f>
        <v>43628</v>
      </c>
      <c r="F59" s="256"/>
      <c r="G59" s="256"/>
      <c r="H59" s="256"/>
      <c r="I59" s="14"/>
      <c r="J59" s="14"/>
      <c r="K59" s="142"/>
      <c r="L59" s="140"/>
      <c r="M59" s="139"/>
      <c r="N59" s="141"/>
      <c r="O59" s="141"/>
      <c r="P59" s="141"/>
      <c r="Q59" s="141"/>
    </row>
    <row r="60" spans="2:17" ht="13.5" customHeight="1" x14ac:dyDescent="0.2">
      <c r="B60" s="129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1"/>
      <c r="N60" s="131"/>
      <c r="O60" s="131"/>
      <c r="P60" s="131"/>
      <c r="Q60" s="131"/>
    </row>
    <row r="61" spans="2:17" s="78" customFormat="1" x14ac:dyDescent="0.2">
      <c r="B61" s="79"/>
      <c r="C61" s="35"/>
    </row>
    <row r="62" spans="2:17" s="78" customFormat="1" x14ac:dyDescent="0.2">
      <c r="B62" s="79"/>
      <c r="C62" s="35"/>
    </row>
    <row r="63" spans="2:17" s="78" customFormat="1" x14ac:dyDescent="0.2"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2:17" s="78" customFormat="1" x14ac:dyDescent="0.2">
      <c r="B64" s="79"/>
      <c r="C64" s="35"/>
    </row>
    <row r="66" spans="2:17" s="3" customFormat="1" x14ac:dyDescent="0.2">
      <c r="K66" s="156"/>
      <c r="L66" s="156"/>
    </row>
    <row r="67" spans="2:17" s="3" customFormat="1" ht="11.1" customHeight="1" x14ac:dyDescent="0.2"/>
    <row r="68" spans="2:17" s="3" customFormat="1" ht="15" customHeight="1" x14ac:dyDescent="0.2">
      <c r="K68" s="14"/>
      <c r="L68" s="14"/>
    </row>
    <row r="69" spans="2:17" ht="11.1" customHeight="1" x14ac:dyDescent="0.2">
      <c r="B69" s="64"/>
      <c r="C69" s="64"/>
      <c r="D69" s="65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2"/>
    </row>
  </sheetData>
  <sheetProtection selectLockedCells="1"/>
  <mergeCells count="19">
    <mergeCell ref="E9:Q9"/>
    <mergeCell ref="D4:L4"/>
    <mergeCell ref="D5:L5"/>
    <mergeCell ref="E6:L6"/>
    <mergeCell ref="E7:Q7"/>
    <mergeCell ref="E8:Q8"/>
    <mergeCell ref="B16:B17"/>
    <mergeCell ref="C16:C17"/>
    <mergeCell ref="D16:D17"/>
    <mergeCell ref="E16:E17"/>
    <mergeCell ref="F16:F17"/>
    <mergeCell ref="C46:L46"/>
    <mergeCell ref="C47:K47"/>
    <mergeCell ref="E57:J57"/>
    <mergeCell ref="E59:H59"/>
    <mergeCell ref="E10:Q10"/>
    <mergeCell ref="E11:Q11"/>
    <mergeCell ref="G16:L16"/>
    <mergeCell ref="M16:Q16"/>
  </mergeCells>
  <printOptions horizontalCentered="1"/>
  <pageMargins left="0.39000000000000007" right="0.39000000000000007" top="0.98314960629921255" bottom="0.59" header="0.05" footer="0.05"/>
  <pageSetup paperSize="9" scale="80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R56"/>
  <sheetViews>
    <sheetView zoomScale="110" zoomScaleNormal="110" zoomScalePageLayoutView="140" workbookViewId="0">
      <selection activeCell="B2" sqref="B2:Q47"/>
    </sheetView>
  </sheetViews>
  <sheetFormatPr defaultColWidth="8.85546875" defaultRowHeight="12.75" x14ac:dyDescent="0.2"/>
  <cols>
    <col min="1" max="1" width="1.140625" style="39" customWidth="1"/>
    <col min="2" max="2" width="5.140625" style="35" customWidth="1"/>
    <col min="3" max="3" width="6.140625" style="35" customWidth="1"/>
    <col min="4" max="4" width="47.140625" style="39" customWidth="1"/>
    <col min="5" max="5" width="5.28515625" style="39" customWidth="1"/>
    <col min="6" max="6" width="8.85546875" style="39" customWidth="1"/>
    <col min="7" max="7" width="8" style="39" customWidth="1"/>
    <col min="8" max="8" width="7.28515625" style="39" bestFit="1" customWidth="1"/>
    <col min="9" max="9" width="7.7109375" style="39" customWidth="1"/>
    <col min="10" max="10" width="8.85546875" style="39" customWidth="1"/>
    <col min="11" max="11" width="9.140625" style="39" customWidth="1"/>
    <col min="12" max="12" width="8.85546875" style="39"/>
    <col min="13" max="13" width="9.7109375" style="39" customWidth="1"/>
    <col min="14" max="14" width="10.85546875" style="39" customWidth="1"/>
    <col min="15" max="15" width="12.140625" style="39" customWidth="1"/>
    <col min="16" max="16" width="8" style="39" customWidth="1"/>
    <col min="17" max="17" width="10.42578125" style="39" customWidth="1"/>
    <col min="18" max="18" width="8.85546875" style="39"/>
    <col min="19" max="19" width="35.7109375" style="39" customWidth="1"/>
    <col min="20" max="16384" width="8.85546875" style="39"/>
  </cols>
  <sheetData>
    <row r="1" spans="2:17" ht="6" customHeight="1" x14ac:dyDescent="0.2"/>
    <row r="2" spans="2:17" s="67" customFormat="1" ht="15.75" x14ac:dyDescent="0.25">
      <c r="C2" s="43"/>
      <c r="E2" s="36"/>
      <c r="F2" s="71" t="s">
        <v>26</v>
      </c>
      <c r="G2" s="72" t="str">
        <f ca="1">"LT-"&amp;RIGHT(CELL("filename",A1),LEN(CELL("filename",A1))-FIND("]",CELL("filename",A1)))</f>
        <v>LT-4</v>
      </c>
      <c r="H2" s="43"/>
      <c r="I2" s="43"/>
      <c r="J2" s="43"/>
      <c r="K2" s="43"/>
      <c r="L2" s="43"/>
      <c r="M2" s="68"/>
      <c r="N2" s="68"/>
      <c r="O2" s="68"/>
      <c r="P2" s="68"/>
      <c r="Q2" s="69"/>
    </row>
    <row r="3" spans="2:17" s="67" customFormat="1" ht="6.95" customHeight="1" x14ac:dyDescent="0.25">
      <c r="C3" s="43"/>
      <c r="E3" s="36"/>
      <c r="F3" s="43"/>
      <c r="G3" s="70"/>
      <c r="H3" s="43"/>
      <c r="I3" s="43"/>
      <c r="J3" s="43"/>
      <c r="K3" s="43"/>
      <c r="L3" s="43"/>
      <c r="M3" s="68"/>
      <c r="N3" s="68"/>
      <c r="O3" s="68"/>
      <c r="P3" s="68"/>
      <c r="Q3" s="69"/>
    </row>
    <row r="4" spans="2:17" ht="17.100000000000001" customHeight="1" x14ac:dyDescent="0.25">
      <c r="C4" s="40"/>
      <c r="D4" s="272" t="s">
        <v>86</v>
      </c>
      <c r="E4" s="272"/>
      <c r="F4" s="272"/>
      <c r="G4" s="272"/>
      <c r="H4" s="272"/>
      <c r="I4" s="272"/>
      <c r="J4" s="272"/>
      <c r="K4" s="272"/>
      <c r="L4" s="272"/>
      <c r="M4" s="37"/>
      <c r="N4" s="37"/>
      <c r="O4" s="37"/>
      <c r="P4" s="37"/>
      <c r="Q4" s="38"/>
    </row>
    <row r="5" spans="2:17" x14ac:dyDescent="0.2">
      <c r="B5" s="41"/>
      <c r="C5" s="41"/>
      <c r="D5" s="273" t="s">
        <v>5</v>
      </c>
      <c r="E5" s="273"/>
      <c r="F5" s="273"/>
      <c r="G5" s="273"/>
      <c r="H5" s="273"/>
      <c r="I5" s="273"/>
      <c r="J5" s="273"/>
      <c r="K5" s="273"/>
      <c r="L5" s="273"/>
      <c r="M5" s="37"/>
      <c r="N5" s="37"/>
      <c r="O5" s="37"/>
      <c r="P5" s="37"/>
      <c r="Q5" s="38"/>
    </row>
    <row r="6" spans="2:17" ht="3.95" customHeight="1" x14ac:dyDescent="0.2">
      <c r="B6" s="42"/>
      <c r="C6" s="42"/>
      <c r="D6" s="43"/>
      <c r="E6" s="257"/>
      <c r="F6" s="257"/>
      <c r="G6" s="257"/>
      <c r="H6" s="257"/>
      <c r="I6" s="257"/>
      <c r="J6" s="257"/>
      <c r="K6" s="257"/>
      <c r="L6" s="257"/>
      <c r="M6" s="37"/>
      <c r="N6" s="37"/>
      <c r="O6" s="37"/>
      <c r="P6" s="37"/>
      <c r="Q6" s="38"/>
    </row>
    <row r="7" spans="2:17" x14ac:dyDescent="0.2">
      <c r="B7" s="42"/>
      <c r="C7" s="42"/>
      <c r="D7" s="44" t="str">
        <f>Koptāme!B10</f>
        <v>Objekta nosaukums:</v>
      </c>
      <c r="E7" s="257" t="str">
        <f>Koptāme!D10</f>
        <v>Daudzdzīvokļu dzīvojamo ēku teritorijas labiekārtošana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</row>
    <row r="8" spans="2:17" x14ac:dyDescent="0.2">
      <c r="B8" s="42"/>
      <c r="C8" s="42"/>
      <c r="D8" s="44" t="str">
        <f>Koptāme!B11</f>
        <v>Būves nosaukums:</v>
      </c>
      <c r="E8" s="257" t="str">
        <f>Koptāme!D11</f>
        <v>Lietus ūdens kanalizācijas tīklu izbūve un labiekārtošanas darbi</v>
      </c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</row>
    <row r="9" spans="2:17" x14ac:dyDescent="0.2">
      <c r="B9" s="42"/>
      <c r="C9" s="42"/>
      <c r="D9" s="44" t="str">
        <f>Koptāme!B12</f>
        <v>Objekta adrese:</v>
      </c>
      <c r="E9" s="271" t="str">
        <f>Koptāme!D12</f>
        <v>Melioratoru iela 2 un Pulkveža Brieža iela 80, Sigulda</v>
      </c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</row>
    <row r="10" spans="2:17" x14ac:dyDescent="0.2">
      <c r="B10" s="45"/>
      <c r="C10" s="45"/>
      <c r="D10" s="44" t="str">
        <f>Koptāme!B13</f>
        <v>Iepirkuma identifikācija:</v>
      </c>
      <c r="E10" s="257">
        <f>Koptāme!D13</f>
        <v>0</v>
      </c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</row>
    <row r="11" spans="2:17" x14ac:dyDescent="0.2">
      <c r="B11" s="45"/>
      <c r="C11" s="45"/>
      <c r="D11" s="44" t="str">
        <f>Koptāme!B14</f>
        <v>Pasūtītājs:</v>
      </c>
      <c r="E11" s="257" t="str">
        <f>Koptāme!D14</f>
        <v>Siguldas novada pašvaldība, reģ.Nr. 90000048152</v>
      </c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</row>
    <row r="12" spans="2:17" x14ac:dyDescent="0.2">
      <c r="B12" s="45"/>
      <c r="C12" s="45"/>
      <c r="D12" s="37"/>
      <c r="E12" s="46"/>
      <c r="F12" s="37"/>
      <c r="G12" s="37"/>
      <c r="H12" s="37"/>
      <c r="I12" s="37"/>
      <c r="J12" s="37"/>
      <c r="K12" s="37"/>
      <c r="M12" s="47"/>
      <c r="N12" s="47"/>
      <c r="O12" s="48" t="s">
        <v>1</v>
      </c>
      <c r="P12" s="37"/>
      <c r="Q12" s="158">
        <f ca="1">Koptāme!G16</f>
        <v>43628</v>
      </c>
    </row>
    <row r="13" spans="2:17" x14ac:dyDescent="0.2">
      <c r="B13" s="45"/>
      <c r="C13" s="45"/>
      <c r="D13" s="37"/>
      <c r="E13" s="46"/>
      <c r="F13" s="37"/>
      <c r="G13" s="37"/>
      <c r="H13" s="37"/>
      <c r="I13" s="37"/>
      <c r="J13" s="37"/>
      <c r="K13" s="37"/>
      <c r="M13" s="49"/>
      <c r="N13" s="49"/>
      <c r="O13" s="48" t="s">
        <v>50</v>
      </c>
      <c r="P13" s="49"/>
      <c r="Q13" s="2">
        <f>Q42</f>
        <v>0</v>
      </c>
    </row>
    <row r="14" spans="2:17" ht="5.0999999999999996" customHeight="1" x14ac:dyDescent="0.2">
      <c r="B14" s="45"/>
      <c r="C14" s="45"/>
      <c r="D14" s="37"/>
      <c r="E14" s="46"/>
      <c r="F14" s="37"/>
      <c r="G14" s="37"/>
      <c r="H14" s="37"/>
      <c r="I14" s="37"/>
      <c r="J14" s="37"/>
      <c r="K14" s="37"/>
      <c r="L14" s="50"/>
      <c r="M14" s="49"/>
      <c r="N14" s="49"/>
      <c r="O14" s="49"/>
      <c r="P14" s="49"/>
      <c r="Q14" s="2"/>
    </row>
    <row r="15" spans="2:17" s="75" customFormat="1" ht="9" thickBot="1" x14ac:dyDescent="0.2">
      <c r="B15" s="76"/>
      <c r="C15" s="76"/>
      <c r="D15" s="77"/>
      <c r="E15" s="77"/>
      <c r="F15" s="77"/>
      <c r="G15" s="77"/>
      <c r="H15" s="77"/>
      <c r="I15" s="77"/>
      <c r="J15" s="77"/>
      <c r="K15" s="77"/>
      <c r="L15" s="73"/>
      <c r="M15" s="74"/>
      <c r="N15" s="74"/>
      <c r="O15" s="74"/>
      <c r="P15" s="74"/>
      <c r="Q15" s="74"/>
    </row>
    <row r="16" spans="2:17" ht="15.95" customHeight="1" thickBot="1" x14ac:dyDescent="0.25">
      <c r="B16" s="243" t="s">
        <v>7</v>
      </c>
      <c r="C16" s="258" t="s">
        <v>27</v>
      </c>
      <c r="D16" s="260" t="s">
        <v>28</v>
      </c>
      <c r="E16" s="262" t="s">
        <v>8</v>
      </c>
      <c r="F16" s="264" t="s">
        <v>9</v>
      </c>
      <c r="G16" s="266" t="s">
        <v>10</v>
      </c>
      <c r="H16" s="267"/>
      <c r="I16" s="267"/>
      <c r="J16" s="267"/>
      <c r="K16" s="267"/>
      <c r="L16" s="268"/>
      <c r="M16" s="269" t="s">
        <v>11</v>
      </c>
      <c r="N16" s="267"/>
      <c r="O16" s="267"/>
      <c r="P16" s="267"/>
      <c r="Q16" s="268"/>
    </row>
    <row r="17" spans="2:18" ht="86.25" customHeight="1" thickBot="1" x14ac:dyDescent="0.25">
      <c r="B17" s="244"/>
      <c r="C17" s="259"/>
      <c r="D17" s="261"/>
      <c r="E17" s="263"/>
      <c r="F17" s="265"/>
      <c r="G17" s="51" t="s">
        <v>12</v>
      </c>
      <c r="H17" s="126" t="s">
        <v>13</v>
      </c>
      <c r="I17" s="126" t="s">
        <v>14</v>
      </c>
      <c r="J17" s="126" t="s">
        <v>29</v>
      </c>
      <c r="K17" s="126" t="s">
        <v>15</v>
      </c>
      <c r="L17" s="52" t="s">
        <v>16</v>
      </c>
      <c r="M17" s="53" t="s">
        <v>12</v>
      </c>
      <c r="N17" s="126" t="s">
        <v>14</v>
      </c>
      <c r="O17" s="126" t="s">
        <v>29</v>
      </c>
      <c r="P17" s="126" t="s">
        <v>15</v>
      </c>
      <c r="Q17" s="52" t="s">
        <v>30</v>
      </c>
    </row>
    <row r="18" spans="2:18" ht="13.5" thickBot="1" x14ac:dyDescent="0.25">
      <c r="B18" s="54">
        <v>1</v>
      </c>
      <c r="C18" s="55">
        <v>2</v>
      </c>
      <c r="D18" s="56">
        <v>3</v>
      </c>
      <c r="E18" s="56">
        <v>4</v>
      </c>
      <c r="F18" s="125">
        <v>5</v>
      </c>
      <c r="G18" s="57">
        <v>6</v>
      </c>
      <c r="H18" s="58">
        <v>7</v>
      </c>
      <c r="I18" s="58">
        <v>8</v>
      </c>
      <c r="J18" s="58">
        <v>9</v>
      </c>
      <c r="K18" s="58">
        <v>10</v>
      </c>
      <c r="L18" s="59">
        <v>11</v>
      </c>
      <c r="M18" s="60">
        <v>12</v>
      </c>
      <c r="N18" s="58">
        <v>13</v>
      </c>
      <c r="O18" s="58">
        <v>14</v>
      </c>
      <c r="P18" s="58">
        <v>15</v>
      </c>
      <c r="Q18" s="59">
        <v>16</v>
      </c>
    </row>
    <row r="19" spans="2:18" x14ac:dyDescent="0.2">
      <c r="B19" s="9">
        <v>1</v>
      </c>
      <c r="C19" s="10"/>
      <c r="D19" s="192" t="s">
        <v>111</v>
      </c>
      <c r="E19" s="123"/>
      <c r="F19" s="61"/>
      <c r="G19" s="81"/>
      <c r="H19" s="132"/>
      <c r="I19" s="82"/>
      <c r="J19" s="82"/>
      <c r="K19" s="82"/>
      <c r="L19" s="152"/>
      <c r="M19" s="81"/>
      <c r="N19" s="82"/>
      <c r="O19" s="82"/>
      <c r="P19" s="82"/>
      <c r="Q19" s="136"/>
    </row>
    <row r="20" spans="2:18" x14ac:dyDescent="0.2">
      <c r="B20" s="122">
        <v>1.1000000000000001</v>
      </c>
      <c r="C20" s="137"/>
      <c r="D20" s="193" t="s">
        <v>112</v>
      </c>
      <c r="E20" s="138" t="s">
        <v>33</v>
      </c>
      <c r="F20" s="121">
        <v>176</v>
      </c>
      <c r="G20" s="111"/>
      <c r="H20" s="112"/>
      <c r="I20" s="133">
        <f>ROUND(G20*H20,2)</f>
        <v>0</v>
      </c>
      <c r="J20" s="114"/>
      <c r="K20" s="114"/>
      <c r="L20" s="159">
        <f>ROUND(SUM(I20:K20),2)</f>
        <v>0</v>
      </c>
      <c r="M20" s="134">
        <f>ROUND(F20*G20,2)</f>
        <v>0</v>
      </c>
      <c r="N20" s="135">
        <f>ROUND(F20*I20,2)</f>
        <v>0</v>
      </c>
      <c r="O20" s="135">
        <f>ROUND(F20*J20,2)</f>
        <v>0</v>
      </c>
      <c r="P20" s="135">
        <f>ROUND(F20*K20,2)</f>
        <v>0</v>
      </c>
      <c r="Q20" s="160">
        <f>ROUND(SUM(N20:P20),2)</f>
        <v>0</v>
      </c>
      <c r="R20" s="62"/>
    </row>
    <row r="21" spans="2:18" x14ac:dyDescent="0.2">
      <c r="B21" s="122">
        <v>1.2</v>
      </c>
      <c r="C21" s="137"/>
      <c r="D21" s="193" t="s">
        <v>95</v>
      </c>
      <c r="E21" s="120" t="s">
        <v>34</v>
      </c>
      <c r="F21" s="113">
        <v>5.2799999999999994</v>
      </c>
      <c r="G21" s="111"/>
      <c r="H21" s="112"/>
      <c r="I21" s="133">
        <f t="shared" ref="I21:I31" si="0">ROUND(G21*H21,2)</f>
        <v>0</v>
      </c>
      <c r="J21" s="114"/>
      <c r="K21" s="114"/>
      <c r="L21" s="159">
        <f t="shared" ref="L21:L31" si="1">ROUND(SUM(I21:K21),2)</f>
        <v>0</v>
      </c>
      <c r="M21" s="134">
        <f t="shared" ref="M21:M31" si="2">ROUND(F21*G21,2)</f>
        <v>0</v>
      </c>
      <c r="N21" s="135">
        <f t="shared" ref="N21:N31" si="3">ROUND(F21*I21,2)</f>
        <v>0</v>
      </c>
      <c r="O21" s="135">
        <f t="shared" ref="O21:O31" si="4">ROUND(F21*J21,2)</f>
        <v>0</v>
      </c>
      <c r="P21" s="135">
        <f t="shared" ref="P21:P31" si="5">ROUND(F21*K21,2)</f>
        <v>0</v>
      </c>
      <c r="Q21" s="160">
        <f t="shared" ref="Q21:Q31" si="6">ROUND(SUM(N21:P21),2)</f>
        <v>0</v>
      </c>
      <c r="R21" s="62"/>
    </row>
    <row r="22" spans="2:18" x14ac:dyDescent="0.2">
      <c r="B22" s="122">
        <v>1.3</v>
      </c>
      <c r="C22" s="137"/>
      <c r="D22" s="193" t="s">
        <v>113</v>
      </c>
      <c r="E22" s="120" t="s">
        <v>34</v>
      </c>
      <c r="F22" s="113">
        <v>26.4</v>
      </c>
      <c r="G22" s="111"/>
      <c r="H22" s="112"/>
      <c r="I22" s="133">
        <f t="shared" si="0"/>
        <v>0</v>
      </c>
      <c r="J22" s="114"/>
      <c r="K22" s="114"/>
      <c r="L22" s="159">
        <f t="shared" si="1"/>
        <v>0</v>
      </c>
      <c r="M22" s="134">
        <f t="shared" si="2"/>
        <v>0</v>
      </c>
      <c r="N22" s="135">
        <f t="shared" si="3"/>
        <v>0</v>
      </c>
      <c r="O22" s="135">
        <f t="shared" si="4"/>
        <v>0</v>
      </c>
      <c r="P22" s="135">
        <f t="shared" si="5"/>
        <v>0</v>
      </c>
      <c r="Q22" s="160">
        <f t="shared" si="6"/>
        <v>0</v>
      </c>
      <c r="R22" s="62"/>
    </row>
    <row r="23" spans="2:18" ht="25.5" x14ac:dyDescent="0.2">
      <c r="B23" s="122">
        <v>1.4</v>
      </c>
      <c r="C23" s="137"/>
      <c r="D23" s="193" t="s">
        <v>97</v>
      </c>
      <c r="E23" s="120" t="s">
        <v>34</v>
      </c>
      <c r="F23" s="113">
        <v>35.200000000000003</v>
      </c>
      <c r="G23" s="111"/>
      <c r="H23" s="112"/>
      <c r="I23" s="133">
        <f t="shared" si="0"/>
        <v>0</v>
      </c>
      <c r="J23" s="114"/>
      <c r="K23" s="114"/>
      <c r="L23" s="159">
        <f t="shared" si="1"/>
        <v>0</v>
      </c>
      <c r="M23" s="134">
        <f t="shared" si="2"/>
        <v>0</v>
      </c>
      <c r="N23" s="135">
        <f t="shared" si="3"/>
        <v>0</v>
      </c>
      <c r="O23" s="135">
        <f t="shared" si="4"/>
        <v>0</v>
      </c>
      <c r="P23" s="135">
        <f t="shared" si="5"/>
        <v>0</v>
      </c>
      <c r="Q23" s="160">
        <f t="shared" si="6"/>
        <v>0</v>
      </c>
      <c r="R23" s="62"/>
    </row>
    <row r="24" spans="2:18" x14ac:dyDescent="0.2">
      <c r="B24" s="122">
        <v>1.5</v>
      </c>
      <c r="C24" s="137"/>
      <c r="D24" s="193" t="s">
        <v>114</v>
      </c>
      <c r="E24" s="120" t="s">
        <v>33</v>
      </c>
      <c r="F24" s="113">
        <v>1138</v>
      </c>
      <c r="G24" s="111"/>
      <c r="H24" s="112"/>
      <c r="I24" s="133">
        <f t="shared" si="0"/>
        <v>0</v>
      </c>
      <c r="J24" s="114"/>
      <c r="K24" s="114"/>
      <c r="L24" s="159">
        <f t="shared" si="1"/>
        <v>0</v>
      </c>
      <c r="M24" s="134">
        <f t="shared" si="2"/>
        <v>0</v>
      </c>
      <c r="N24" s="135">
        <f t="shared" si="3"/>
        <v>0</v>
      </c>
      <c r="O24" s="135">
        <f t="shared" si="4"/>
        <v>0</v>
      </c>
      <c r="P24" s="135">
        <f t="shared" si="5"/>
        <v>0</v>
      </c>
      <c r="Q24" s="160">
        <f t="shared" si="6"/>
        <v>0</v>
      </c>
      <c r="R24" s="62"/>
    </row>
    <row r="25" spans="2:18" x14ac:dyDescent="0.2">
      <c r="B25" s="122">
        <v>1.6</v>
      </c>
      <c r="C25" s="137"/>
      <c r="D25" s="193" t="s">
        <v>99</v>
      </c>
      <c r="E25" s="138" t="s">
        <v>34</v>
      </c>
      <c r="F25" s="121">
        <v>113.80000000000001</v>
      </c>
      <c r="G25" s="111"/>
      <c r="H25" s="112"/>
      <c r="I25" s="133">
        <f t="shared" si="0"/>
        <v>0</v>
      </c>
      <c r="J25" s="114"/>
      <c r="K25" s="114"/>
      <c r="L25" s="159">
        <f t="shared" si="1"/>
        <v>0</v>
      </c>
      <c r="M25" s="134">
        <f t="shared" si="2"/>
        <v>0</v>
      </c>
      <c r="N25" s="135">
        <f t="shared" si="3"/>
        <v>0</v>
      </c>
      <c r="O25" s="135">
        <f t="shared" si="4"/>
        <v>0</v>
      </c>
      <c r="P25" s="135">
        <f t="shared" si="5"/>
        <v>0</v>
      </c>
      <c r="Q25" s="160">
        <f t="shared" si="6"/>
        <v>0</v>
      </c>
      <c r="R25" s="62"/>
    </row>
    <row r="26" spans="2:18" x14ac:dyDescent="0.2">
      <c r="B26" s="122">
        <v>2</v>
      </c>
      <c r="C26" s="137"/>
      <c r="D26" s="196" t="s">
        <v>110</v>
      </c>
      <c r="E26" s="120"/>
      <c r="F26" s="113"/>
      <c r="G26" s="111"/>
      <c r="H26" s="112"/>
      <c r="I26" s="133">
        <f t="shared" si="0"/>
        <v>0</v>
      </c>
      <c r="J26" s="114"/>
      <c r="K26" s="114"/>
      <c r="L26" s="159">
        <f t="shared" si="1"/>
        <v>0</v>
      </c>
      <c r="M26" s="134">
        <f t="shared" si="2"/>
        <v>0</v>
      </c>
      <c r="N26" s="135">
        <f t="shared" si="3"/>
        <v>0</v>
      </c>
      <c r="O26" s="135">
        <f t="shared" si="4"/>
        <v>0</v>
      </c>
      <c r="P26" s="135">
        <f t="shared" si="5"/>
        <v>0</v>
      </c>
      <c r="Q26" s="160">
        <f t="shared" si="6"/>
        <v>0</v>
      </c>
      <c r="R26" s="62"/>
    </row>
    <row r="27" spans="2:18" x14ac:dyDescent="0.2">
      <c r="B27" s="122">
        <v>2.1</v>
      </c>
      <c r="C27" s="137"/>
      <c r="D27" s="193" t="s">
        <v>115</v>
      </c>
      <c r="E27" s="120" t="s">
        <v>32</v>
      </c>
      <c r="F27" s="113">
        <v>737</v>
      </c>
      <c r="G27" s="111"/>
      <c r="H27" s="112"/>
      <c r="I27" s="133">
        <f t="shared" si="0"/>
        <v>0</v>
      </c>
      <c r="J27" s="114"/>
      <c r="K27" s="114"/>
      <c r="L27" s="159">
        <f t="shared" si="1"/>
        <v>0</v>
      </c>
      <c r="M27" s="134">
        <f t="shared" si="2"/>
        <v>0</v>
      </c>
      <c r="N27" s="135">
        <f t="shared" si="3"/>
        <v>0</v>
      </c>
      <c r="O27" s="135">
        <f t="shared" si="4"/>
        <v>0</v>
      </c>
      <c r="P27" s="135">
        <f t="shared" si="5"/>
        <v>0</v>
      </c>
      <c r="Q27" s="160">
        <f t="shared" si="6"/>
        <v>0</v>
      </c>
      <c r="R27" s="62"/>
    </row>
    <row r="28" spans="2:18" x14ac:dyDescent="0.2">
      <c r="B28" s="122">
        <v>2.2000000000000002</v>
      </c>
      <c r="C28" s="137"/>
      <c r="D28" s="193" t="s">
        <v>116</v>
      </c>
      <c r="E28" s="120" t="s">
        <v>32</v>
      </c>
      <c r="F28" s="113">
        <v>221</v>
      </c>
      <c r="G28" s="111"/>
      <c r="H28" s="112"/>
      <c r="I28" s="133">
        <f t="shared" si="0"/>
        <v>0</v>
      </c>
      <c r="J28" s="114"/>
      <c r="K28" s="114"/>
      <c r="L28" s="159">
        <f t="shared" si="1"/>
        <v>0</v>
      </c>
      <c r="M28" s="134">
        <f t="shared" si="2"/>
        <v>0</v>
      </c>
      <c r="N28" s="135">
        <f t="shared" si="3"/>
        <v>0</v>
      </c>
      <c r="O28" s="135">
        <f t="shared" si="4"/>
        <v>0</v>
      </c>
      <c r="P28" s="135">
        <f t="shared" si="5"/>
        <v>0</v>
      </c>
      <c r="Q28" s="160">
        <f t="shared" si="6"/>
        <v>0</v>
      </c>
      <c r="R28" s="62"/>
    </row>
    <row r="29" spans="2:18" x14ac:dyDescent="0.2">
      <c r="B29" s="122">
        <v>2.2999999999999998</v>
      </c>
      <c r="C29" s="137"/>
      <c r="D29" s="193" t="s">
        <v>117</v>
      </c>
      <c r="E29" s="120" t="s">
        <v>34</v>
      </c>
      <c r="F29" s="113">
        <v>86</v>
      </c>
      <c r="G29" s="111"/>
      <c r="H29" s="112"/>
      <c r="I29" s="133">
        <f t="shared" si="0"/>
        <v>0</v>
      </c>
      <c r="J29" s="114"/>
      <c r="K29" s="114"/>
      <c r="L29" s="159">
        <f t="shared" si="1"/>
        <v>0</v>
      </c>
      <c r="M29" s="134">
        <f t="shared" si="2"/>
        <v>0</v>
      </c>
      <c r="N29" s="135">
        <f t="shared" si="3"/>
        <v>0</v>
      </c>
      <c r="O29" s="135">
        <f t="shared" si="4"/>
        <v>0</v>
      </c>
      <c r="P29" s="135">
        <f t="shared" si="5"/>
        <v>0</v>
      </c>
      <c r="Q29" s="160">
        <f t="shared" si="6"/>
        <v>0</v>
      </c>
      <c r="R29" s="62"/>
    </row>
    <row r="30" spans="2:18" x14ac:dyDescent="0.2">
      <c r="B30" s="122">
        <v>2.4</v>
      </c>
      <c r="C30" s="137"/>
      <c r="D30" s="193" t="s">
        <v>118</v>
      </c>
      <c r="E30" s="138" t="s">
        <v>34</v>
      </c>
      <c r="F30" s="121">
        <v>102</v>
      </c>
      <c r="G30" s="111"/>
      <c r="H30" s="112"/>
      <c r="I30" s="133">
        <f t="shared" si="0"/>
        <v>0</v>
      </c>
      <c r="J30" s="114"/>
      <c r="K30" s="114"/>
      <c r="L30" s="159">
        <f t="shared" si="1"/>
        <v>0</v>
      </c>
      <c r="M30" s="134">
        <f t="shared" si="2"/>
        <v>0</v>
      </c>
      <c r="N30" s="135">
        <f t="shared" si="3"/>
        <v>0</v>
      </c>
      <c r="O30" s="135">
        <f t="shared" si="4"/>
        <v>0</v>
      </c>
      <c r="P30" s="135">
        <f t="shared" si="5"/>
        <v>0</v>
      </c>
      <c r="Q30" s="160">
        <f t="shared" si="6"/>
        <v>0</v>
      </c>
      <c r="R30" s="62"/>
    </row>
    <row r="31" spans="2:18" x14ac:dyDescent="0.2">
      <c r="B31" s="122">
        <v>2.5</v>
      </c>
      <c r="C31" s="137"/>
      <c r="D31" s="193" t="s">
        <v>103</v>
      </c>
      <c r="E31" s="120" t="s">
        <v>34</v>
      </c>
      <c r="F31" s="113">
        <v>98.88</v>
      </c>
      <c r="G31" s="111"/>
      <c r="H31" s="112"/>
      <c r="I31" s="133">
        <f t="shared" si="0"/>
        <v>0</v>
      </c>
      <c r="J31" s="114"/>
      <c r="K31" s="114"/>
      <c r="L31" s="159">
        <f t="shared" si="1"/>
        <v>0</v>
      </c>
      <c r="M31" s="134">
        <f t="shared" si="2"/>
        <v>0</v>
      </c>
      <c r="N31" s="135">
        <f t="shared" si="3"/>
        <v>0</v>
      </c>
      <c r="O31" s="135">
        <f t="shared" si="4"/>
        <v>0</v>
      </c>
      <c r="P31" s="135">
        <f t="shared" si="5"/>
        <v>0</v>
      </c>
      <c r="Q31" s="160">
        <f t="shared" si="6"/>
        <v>0</v>
      </c>
      <c r="R31" s="62"/>
    </row>
    <row r="32" spans="2:18" ht="13.5" thickBot="1" x14ac:dyDescent="0.25">
      <c r="B32" s="34"/>
      <c r="C32" s="127"/>
      <c r="D32" s="11"/>
      <c r="E32" s="33"/>
      <c r="F32" s="63"/>
      <c r="G32" s="83"/>
      <c r="H32" s="84"/>
      <c r="I32" s="85"/>
      <c r="J32" s="86"/>
      <c r="K32" s="86"/>
      <c r="L32" s="153"/>
      <c r="M32" s="87"/>
      <c r="N32" s="88"/>
      <c r="O32" s="88"/>
      <c r="P32" s="88"/>
      <c r="Q32" s="161"/>
      <c r="R32" s="62"/>
    </row>
    <row r="33" spans="2:17" ht="13.5" customHeight="1" thickBot="1" x14ac:dyDescent="0.25">
      <c r="B33" s="129"/>
      <c r="C33" s="274" t="s">
        <v>4</v>
      </c>
      <c r="D33" s="274"/>
      <c r="E33" s="274"/>
      <c r="F33" s="274"/>
      <c r="G33" s="274"/>
      <c r="H33" s="274"/>
      <c r="I33" s="274"/>
      <c r="J33" s="274"/>
      <c r="K33" s="274"/>
      <c r="L33" s="274"/>
      <c r="M33" s="141">
        <f>SUM(M20:M32)</f>
        <v>0</v>
      </c>
      <c r="N33" s="169">
        <f>SUM(N20:N32)</f>
        <v>0</v>
      </c>
      <c r="O33" s="170">
        <f>SUM(O20:O32)</f>
        <v>0</v>
      </c>
      <c r="P33" s="170">
        <f>SUM(P20:P32)</f>
        <v>0</v>
      </c>
      <c r="Q33" s="162">
        <f>SUM(Q20:Q32)</f>
        <v>0</v>
      </c>
    </row>
    <row r="34" spans="2:17" ht="13.5" customHeight="1" thickBot="1" x14ac:dyDescent="0.25">
      <c r="B34" s="129"/>
      <c r="C34" s="275" t="s">
        <v>43</v>
      </c>
      <c r="D34" s="275"/>
      <c r="E34" s="275"/>
      <c r="F34" s="275"/>
      <c r="G34" s="275"/>
      <c r="H34" s="275"/>
      <c r="I34" s="275"/>
      <c r="J34" s="275"/>
      <c r="K34" s="275"/>
      <c r="L34" s="149">
        <f>'1'!L37</f>
        <v>0</v>
      </c>
      <c r="M34" s="139"/>
      <c r="N34" s="171"/>
      <c r="O34" s="163">
        <f>ROUND(L34*O33,2)</f>
        <v>0</v>
      </c>
      <c r="P34" s="171"/>
      <c r="Q34" s="163">
        <f t="shared" ref="Q34:Q35" si="7">SUM(N34:P34)</f>
        <v>0</v>
      </c>
    </row>
    <row r="35" spans="2:17" ht="13.5" customHeight="1" thickBot="1" x14ac:dyDescent="0.25">
      <c r="B35" s="129"/>
      <c r="C35" s="39"/>
      <c r="D35" s="143"/>
      <c r="E35" s="143"/>
      <c r="F35" s="143"/>
      <c r="G35" s="143"/>
      <c r="H35" s="143"/>
      <c r="I35" s="143"/>
      <c r="J35" s="143"/>
      <c r="L35" s="145" t="s">
        <v>44</v>
      </c>
      <c r="M35" s="139"/>
      <c r="N35" s="169">
        <f>SUM(N33:N34)</f>
        <v>0</v>
      </c>
      <c r="O35" s="170">
        <f>SUM(O33:O34)</f>
        <v>0</v>
      </c>
      <c r="P35" s="170">
        <f>SUM(P33:P34)</f>
        <v>0</v>
      </c>
      <c r="Q35" s="162">
        <f t="shared" si="7"/>
        <v>0</v>
      </c>
    </row>
    <row r="36" spans="2:17" ht="13.5" customHeight="1" x14ac:dyDescent="0.2">
      <c r="B36" s="129"/>
      <c r="C36" s="143"/>
      <c r="D36" s="143"/>
      <c r="E36" s="143"/>
      <c r="F36" s="143"/>
      <c r="G36" s="143"/>
      <c r="H36" s="143"/>
      <c r="I36" s="143"/>
      <c r="J36" s="143"/>
      <c r="M36" s="139"/>
      <c r="N36" s="141"/>
      <c r="O36" s="146" t="s">
        <v>47</v>
      </c>
      <c r="P36" s="154">
        <f>'1'!P39</f>
        <v>0</v>
      </c>
      <c r="Q36" s="164">
        <f>ROUND(P36*Q35,2)</f>
        <v>0</v>
      </c>
    </row>
    <row r="37" spans="2:17" ht="13.5" customHeight="1" x14ac:dyDescent="0.2">
      <c r="B37" s="129"/>
      <c r="C37" s="143"/>
      <c r="D37" s="143"/>
      <c r="E37" s="143"/>
      <c r="F37" s="143"/>
      <c r="G37" s="143"/>
      <c r="H37" s="143"/>
      <c r="I37" s="143"/>
      <c r="J37" s="143"/>
      <c r="M37" s="139"/>
      <c r="N37" s="141"/>
      <c r="O37" s="147" t="s">
        <v>51</v>
      </c>
      <c r="P37" s="150">
        <f>'1'!P40</f>
        <v>0</v>
      </c>
      <c r="Q37" s="165">
        <f>ROUND(P37*Q36,2)</f>
        <v>0</v>
      </c>
    </row>
    <row r="38" spans="2:17" ht="13.5" customHeight="1" x14ac:dyDescent="0.2">
      <c r="B38" s="129"/>
      <c r="C38" s="39"/>
      <c r="D38" s="144"/>
      <c r="E38" s="144"/>
      <c r="F38" s="144"/>
      <c r="G38" s="144"/>
      <c r="H38" s="144"/>
      <c r="I38" s="144"/>
      <c r="J38" s="144"/>
      <c r="M38" s="139"/>
      <c r="N38" s="141"/>
      <c r="O38" s="146" t="s">
        <v>45</v>
      </c>
      <c r="P38" s="151">
        <v>0.2409</v>
      </c>
      <c r="Q38" s="166">
        <f>ROUND(P38*N35,2)</f>
        <v>0</v>
      </c>
    </row>
    <row r="39" spans="2:17" ht="13.5" customHeight="1" thickBot="1" x14ac:dyDescent="0.25">
      <c r="B39" s="129"/>
      <c r="C39" s="39"/>
      <c r="D39" s="144"/>
      <c r="E39" s="144"/>
      <c r="F39" s="144"/>
      <c r="G39" s="144"/>
      <c r="H39" s="144"/>
      <c r="I39" s="144"/>
      <c r="J39" s="144"/>
      <c r="M39" s="139"/>
      <c r="N39" s="141"/>
      <c r="O39" s="146" t="s">
        <v>49</v>
      </c>
      <c r="P39" s="149">
        <f>'1'!P42</f>
        <v>0</v>
      </c>
      <c r="Q39" s="167">
        <f>ROUND(P39*Q35,2)</f>
        <v>0</v>
      </c>
    </row>
    <row r="40" spans="2:17" ht="13.5" customHeight="1" thickBot="1" x14ac:dyDescent="0.25">
      <c r="B40" s="129"/>
      <c r="C40" s="142"/>
      <c r="D40" s="142"/>
      <c r="E40" s="142"/>
      <c r="F40" s="142"/>
      <c r="G40" s="142"/>
      <c r="H40" s="142"/>
      <c r="I40" s="142"/>
      <c r="J40" s="142"/>
      <c r="M40" s="139"/>
      <c r="N40" s="131"/>
      <c r="O40" s="142"/>
      <c r="P40" s="148" t="s">
        <v>48</v>
      </c>
      <c r="Q40" s="168">
        <f>SUM(Q35:Q36,Q38,Q39)</f>
        <v>0</v>
      </c>
    </row>
    <row r="41" spans="2:17" ht="13.5" customHeight="1" thickBot="1" x14ac:dyDescent="0.25">
      <c r="B41" s="129"/>
      <c r="C41" s="142"/>
      <c r="D41" s="142"/>
      <c r="E41" s="142"/>
      <c r="F41" s="142"/>
      <c r="G41" s="142"/>
      <c r="H41" s="142"/>
      <c r="I41" s="142"/>
      <c r="J41" s="142"/>
      <c r="M41" s="139"/>
      <c r="N41" s="141"/>
      <c r="O41" s="142" t="s">
        <v>18</v>
      </c>
      <c r="P41" s="181">
        <v>0.21</v>
      </c>
      <c r="Q41" s="163">
        <f>ROUND(P41*Q40,2)</f>
        <v>0</v>
      </c>
    </row>
    <row r="42" spans="2:17" ht="13.5" customHeight="1" thickBot="1" x14ac:dyDescent="0.25">
      <c r="B42" s="157" t="str">
        <f>Koptāme!B25</f>
        <v>Tāme sastādīta 2019.gada cenās, pamatojoties uz projektu, iepirkuma dokumentāciju un Objekta apsekošanu dabā.</v>
      </c>
      <c r="C42" s="142"/>
      <c r="D42" s="142"/>
      <c r="E42" s="142"/>
      <c r="F42" s="142"/>
      <c r="G42" s="142"/>
      <c r="H42" s="142"/>
      <c r="I42" s="142"/>
      <c r="J42" s="142"/>
      <c r="M42" s="139"/>
      <c r="N42" s="131"/>
      <c r="O42" s="142"/>
      <c r="P42" s="148" t="s">
        <v>46</v>
      </c>
      <c r="Q42" s="168">
        <f>SUM(Q40:Q41)</f>
        <v>0</v>
      </c>
    </row>
    <row r="43" spans="2:17" ht="13.5" customHeight="1" x14ac:dyDescent="0.2">
      <c r="B43" s="129"/>
      <c r="C43" s="142"/>
      <c r="D43" s="142"/>
      <c r="E43" s="142"/>
      <c r="F43" s="142"/>
      <c r="G43" s="142"/>
      <c r="H43" s="142"/>
      <c r="I43" s="142"/>
      <c r="J43" s="142"/>
      <c r="K43" s="142"/>
      <c r="L43" s="140"/>
      <c r="M43" s="139"/>
      <c r="N43" s="141"/>
      <c r="O43" s="141"/>
      <c r="P43" s="141"/>
      <c r="Q43" s="141"/>
    </row>
    <row r="44" spans="2:17" ht="13.5" customHeight="1" x14ac:dyDescent="0.2">
      <c r="B44" s="129"/>
      <c r="C44" s="142"/>
      <c r="D44" s="104" t="s">
        <v>53</v>
      </c>
      <c r="E44" s="255">
        <f>Koptāme!D28</f>
        <v>0</v>
      </c>
      <c r="F44" s="255"/>
      <c r="G44" s="255"/>
      <c r="H44" s="255"/>
      <c r="I44" s="255"/>
      <c r="J44" s="255"/>
      <c r="K44" s="142"/>
      <c r="L44" s="140"/>
      <c r="M44" s="139"/>
      <c r="N44" s="141"/>
      <c r="O44" s="141"/>
      <c r="P44" s="141"/>
      <c r="Q44" s="141"/>
    </row>
    <row r="45" spans="2:17" ht="13.5" customHeight="1" x14ac:dyDescent="0.2">
      <c r="B45" s="129"/>
      <c r="C45" s="142"/>
      <c r="D45" s="104"/>
      <c r="E45" s="27"/>
      <c r="F45" s="27"/>
      <c r="G45" s="27"/>
      <c r="H45" s="27"/>
      <c r="I45" s="27"/>
      <c r="J45" s="27"/>
      <c r="K45" s="142"/>
      <c r="L45" s="140"/>
      <c r="M45" s="139"/>
      <c r="N45" s="141"/>
      <c r="O45" s="141"/>
      <c r="P45" s="141"/>
      <c r="Q45" s="141"/>
    </row>
    <row r="46" spans="2:17" ht="13.5" customHeight="1" x14ac:dyDescent="0.2">
      <c r="B46" s="129"/>
      <c r="C46" s="142"/>
      <c r="D46" s="104" t="s">
        <v>54</v>
      </c>
      <c r="E46" s="256">
        <f ca="1">Koptāme!D30</f>
        <v>43628</v>
      </c>
      <c r="F46" s="256"/>
      <c r="G46" s="256"/>
      <c r="H46" s="256"/>
      <c r="I46" s="14"/>
      <c r="J46" s="14"/>
      <c r="K46" s="142"/>
      <c r="L46" s="140"/>
      <c r="M46" s="139"/>
      <c r="N46" s="141"/>
      <c r="O46" s="141"/>
      <c r="P46" s="141"/>
      <c r="Q46" s="141"/>
    </row>
    <row r="47" spans="2:17" ht="13.5" customHeight="1" x14ac:dyDescent="0.2">
      <c r="B47" s="129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1"/>
      <c r="N47" s="131"/>
      <c r="O47" s="131"/>
      <c r="P47" s="131"/>
      <c r="Q47" s="131"/>
    </row>
    <row r="48" spans="2:17" s="78" customFormat="1" x14ac:dyDescent="0.2">
      <c r="B48" s="79"/>
      <c r="C48" s="35"/>
    </row>
    <row r="49" spans="2:17" s="78" customFormat="1" x14ac:dyDescent="0.2">
      <c r="B49" s="79"/>
      <c r="C49" s="35"/>
    </row>
    <row r="50" spans="2:17" s="78" customFormat="1" x14ac:dyDescent="0.2"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</row>
    <row r="51" spans="2:17" s="78" customFormat="1" x14ac:dyDescent="0.2">
      <c r="B51" s="79"/>
      <c r="C51" s="35"/>
    </row>
    <row r="53" spans="2:17" s="3" customFormat="1" x14ac:dyDescent="0.2">
      <c r="K53" s="156"/>
      <c r="L53" s="156"/>
    </row>
    <row r="54" spans="2:17" s="3" customFormat="1" ht="11.1" customHeight="1" x14ac:dyDescent="0.2"/>
    <row r="55" spans="2:17" s="3" customFormat="1" ht="15" customHeight="1" x14ac:dyDescent="0.2">
      <c r="K55" s="14"/>
      <c r="L55" s="14"/>
    </row>
    <row r="56" spans="2:17" ht="11.1" customHeight="1" x14ac:dyDescent="0.2">
      <c r="B56" s="64"/>
      <c r="C56" s="64"/>
      <c r="D56" s="65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2"/>
    </row>
  </sheetData>
  <sheetProtection selectLockedCells="1"/>
  <mergeCells count="19">
    <mergeCell ref="E9:Q9"/>
    <mergeCell ref="D4:L4"/>
    <mergeCell ref="D5:L5"/>
    <mergeCell ref="E6:L6"/>
    <mergeCell ref="E7:Q7"/>
    <mergeCell ref="E8:Q8"/>
    <mergeCell ref="B16:B17"/>
    <mergeCell ref="C16:C17"/>
    <mergeCell ref="D16:D17"/>
    <mergeCell ref="E16:E17"/>
    <mergeCell ref="F16:F17"/>
    <mergeCell ref="C33:L33"/>
    <mergeCell ref="C34:K34"/>
    <mergeCell ref="E44:J44"/>
    <mergeCell ref="E46:H46"/>
    <mergeCell ref="E10:Q10"/>
    <mergeCell ref="E11:Q11"/>
    <mergeCell ref="G16:L16"/>
    <mergeCell ref="M16:Q16"/>
  </mergeCells>
  <printOptions horizontalCentered="1"/>
  <pageMargins left="0.39000000000000007" right="0.39000000000000007" top="0.98314960629921255" bottom="0.59" header="0.05" footer="0.05"/>
  <pageSetup paperSize="9" scale="80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R47"/>
  <sheetViews>
    <sheetView zoomScale="110" zoomScaleNormal="110" zoomScalePageLayoutView="140" workbookViewId="0">
      <selection activeCell="B2" sqref="B2:Q38"/>
    </sheetView>
  </sheetViews>
  <sheetFormatPr defaultColWidth="8.85546875" defaultRowHeight="12.75" x14ac:dyDescent="0.2"/>
  <cols>
    <col min="1" max="1" width="1.140625" style="39" customWidth="1"/>
    <col min="2" max="2" width="5.140625" style="35" customWidth="1"/>
    <col min="3" max="3" width="6.140625" style="35" customWidth="1"/>
    <col min="4" max="4" width="47.140625" style="39" customWidth="1"/>
    <col min="5" max="5" width="5.28515625" style="39" customWidth="1"/>
    <col min="6" max="6" width="8.85546875" style="39" customWidth="1"/>
    <col min="7" max="7" width="8" style="39" customWidth="1"/>
    <col min="8" max="8" width="7.28515625" style="39" bestFit="1" customWidth="1"/>
    <col min="9" max="9" width="7.7109375" style="39" customWidth="1"/>
    <col min="10" max="10" width="8.85546875" style="39" customWidth="1"/>
    <col min="11" max="11" width="9.140625" style="39" customWidth="1"/>
    <col min="12" max="12" width="8.85546875" style="39"/>
    <col min="13" max="13" width="9.7109375" style="39" customWidth="1"/>
    <col min="14" max="14" width="10.85546875" style="39" customWidth="1"/>
    <col min="15" max="15" width="12.140625" style="39" customWidth="1"/>
    <col min="16" max="16" width="8" style="39" customWidth="1"/>
    <col min="17" max="17" width="10.42578125" style="39" customWidth="1"/>
    <col min="18" max="18" width="8.85546875" style="39"/>
    <col min="19" max="19" width="35.7109375" style="39" customWidth="1"/>
    <col min="20" max="16384" width="8.85546875" style="39"/>
  </cols>
  <sheetData>
    <row r="1" spans="2:17" ht="6" customHeight="1" x14ac:dyDescent="0.2"/>
    <row r="2" spans="2:17" s="67" customFormat="1" ht="15.75" x14ac:dyDescent="0.25">
      <c r="C2" s="43"/>
      <c r="E2" s="36"/>
      <c r="F2" s="71" t="s">
        <v>26</v>
      </c>
      <c r="G2" s="72" t="str">
        <f ca="1">"LT-"&amp;RIGHT(CELL("filename",A1),LEN(CELL("filename",A1))-FIND("]",CELL("filename",A1)))</f>
        <v>LT-5</v>
      </c>
      <c r="H2" s="43"/>
      <c r="I2" s="43"/>
      <c r="J2" s="43"/>
      <c r="K2" s="43"/>
      <c r="L2" s="43"/>
      <c r="M2" s="68"/>
      <c r="N2" s="68"/>
      <c r="O2" s="68"/>
      <c r="P2" s="68"/>
      <c r="Q2" s="69"/>
    </row>
    <row r="3" spans="2:17" s="67" customFormat="1" ht="6.95" customHeight="1" x14ac:dyDescent="0.25">
      <c r="C3" s="43"/>
      <c r="E3" s="36"/>
      <c r="F3" s="43"/>
      <c r="G3" s="70"/>
      <c r="H3" s="43"/>
      <c r="I3" s="43"/>
      <c r="J3" s="43"/>
      <c r="K3" s="43"/>
      <c r="L3" s="43"/>
      <c r="M3" s="68"/>
      <c r="N3" s="68"/>
      <c r="O3" s="68"/>
      <c r="P3" s="68"/>
      <c r="Q3" s="69"/>
    </row>
    <row r="4" spans="2:17" ht="17.100000000000001" customHeight="1" x14ac:dyDescent="0.25">
      <c r="C4" s="40"/>
      <c r="D4" s="272" t="s">
        <v>120</v>
      </c>
      <c r="E4" s="272"/>
      <c r="F4" s="272"/>
      <c r="G4" s="272"/>
      <c r="H4" s="272"/>
      <c r="I4" s="272"/>
      <c r="J4" s="272"/>
      <c r="K4" s="272"/>
      <c r="L4" s="272"/>
      <c r="M4" s="37"/>
      <c r="N4" s="37"/>
      <c r="O4" s="37"/>
      <c r="P4" s="37"/>
      <c r="Q4" s="38"/>
    </row>
    <row r="5" spans="2:17" x14ac:dyDescent="0.2">
      <c r="B5" s="41"/>
      <c r="C5" s="41"/>
      <c r="D5" s="273" t="s">
        <v>5</v>
      </c>
      <c r="E5" s="273"/>
      <c r="F5" s="273"/>
      <c r="G5" s="273"/>
      <c r="H5" s="273"/>
      <c r="I5" s="273"/>
      <c r="J5" s="273"/>
      <c r="K5" s="273"/>
      <c r="L5" s="273"/>
      <c r="M5" s="37"/>
      <c r="N5" s="37"/>
      <c r="O5" s="37"/>
      <c r="P5" s="37"/>
      <c r="Q5" s="38"/>
    </row>
    <row r="6" spans="2:17" ht="3.95" customHeight="1" x14ac:dyDescent="0.2">
      <c r="B6" s="42"/>
      <c r="C6" s="42"/>
      <c r="D6" s="43"/>
      <c r="E6" s="257"/>
      <c r="F6" s="257"/>
      <c r="G6" s="257"/>
      <c r="H6" s="257"/>
      <c r="I6" s="257"/>
      <c r="J6" s="257"/>
      <c r="K6" s="257"/>
      <c r="L6" s="257"/>
      <c r="M6" s="37"/>
      <c r="N6" s="37"/>
      <c r="O6" s="37"/>
      <c r="P6" s="37"/>
      <c r="Q6" s="38"/>
    </row>
    <row r="7" spans="2:17" x14ac:dyDescent="0.2">
      <c r="B7" s="42"/>
      <c r="C7" s="42"/>
      <c r="D7" s="44" t="str">
        <f>Koptāme!B10</f>
        <v>Objekta nosaukums:</v>
      </c>
      <c r="E7" s="257" t="str">
        <f>Koptāme!D10</f>
        <v>Daudzdzīvokļu dzīvojamo ēku teritorijas labiekārtošana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</row>
    <row r="8" spans="2:17" x14ac:dyDescent="0.2">
      <c r="B8" s="42"/>
      <c r="C8" s="42"/>
      <c r="D8" s="44" t="str">
        <f>Koptāme!B11</f>
        <v>Būves nosaukums:</v>
      </c>
      <c r="E8" s="257" t="str">
        <f>Koptāme!D11</f>
        <v>Lietus ūdens kanalizācijas tīklu izbūve un labiekārtošanas darbi</v>
      </c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</row>
    <row r="9" spans="2:17" x14ac:dyDescent="0.2">
      <c r="B9" s="42"/>
      <c r="C9" s="42"/>
      <c r="D9" s="44" t="str">
        <f>Koptāme!B12</f>
        <v>Objekta adrese:</v>
      </c>
      <c r="E9" s="271" t="str">
        <f>Koptāme!D12</f>
        <v>Melioratoru iela 2 un Pulkveža Brieža iela 80, Sigulda</v>
      </c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</row>
    <row r="10" spans="2:17" x14ac:dyDescent="0.2">
      <c r="B10" s="45"/>
      <c r="C10" s="45"/>
      <c r="D10" s="44" t="str">
        <f>Koptāme!B13</f>
        <v>Iepirkuma identifikācija:</v>
      </c>
      <c r="E10" s="257">
        <f>Koptāme!D13</f>
        <v>0</v>
      </c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</row>
    <row r="11" spans="2:17" x14ac:dyDescent="0.2">
      <c r="B11" s="45"/>
      <c r="C11" s="45"/>
      <c r="D11" s="44" t="str">
        <f>Koptāme!B14</f>
        <v>Pasūtītājs:</v>
      </c>
      <c r="E11" s="257" t="str">
        <f>Koptāme!D14</f>
        <v>Siguldas novada pašvaldība, reģ.Nr. 90000048152</v>
      </c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</row>
    <row r="12" spans="2:17" x14ac:dyDescent="0.2">
      <c r="B12" s="45"/>
      <c r="C12" s="45"/>
      <c r="D12" s="37"/>
      <c r="E12" s="46"/>
      <c r="F12" s="37"/>
      <c r="G12" s="37"/>
      <c r="H12" s="37"/>
      <c r="I12" s="37"/>
      <c r="J12" s="37"/>
      <c r="K12" s="37"/>
      <c r="M12" s="47"/>
      <c r="N12" s="47"/>
      <c r="O12" s="48" t="s">
        <v>1</v>
      </c>
      <c r="P12" s="37"/>
      <c r="Q12" s="158">
        <f ca="1">Koptāme!G16</f>
        <v>43628</v>
      </c>
    </row>
    <row r="13" spans="2:17" x14ac:dyDescent="0.2">
      <c r="B13" s="45"/>
      <c r="C13" s="45"/>
      <c r="D13" s="37"/>
      <c r="E13" s="46"/>
      <c r="F13" s="37"/>
      <c r="G13" s="37"/>
      <c r="H13" s="37"/>
      <c r="I13" s="37"/>
      <c r="J13" s="37"/>
      <c r="K13" s="37"/>
      <c r="M13" s="49"/>
      <c r="N13" s="49"/>
      <c r="O13" s="48" t="s">
        <v>50</v>
      </c>
      <c r="P13" s="49"/>
      <c r="Q13" s="2">
        <f>Q33</f>
        <v>0</v>
      </c>
    </row>
    <row r="14" spans="2:17" ht="5.0999999999999996" customHeight="1" x14ac:dyDescent="0.2">
      <c r="B14" s="45"/>
      <c r="C14" s="45"/>
      <c r="D14" s="37"/>
      <c r="E14" s="46"/>
      <c r="F14" s="37"/>
      <c r="G14" s="37"/>
      <c r="H14" s="37"/>
      <c r="I14" s="37"/>
      <c r="J14" s="37"/>
      <c r="K14" s="37"/>
      <c r="L14" s="50"/>
      <c r="M14" s="49"/>
      <c r="N14" s="49"/>
      <c r="O14" s="49"/>
      <c r="P14" s="49"/>
      <c r="Q14" s="2"/>
    </row>
    <row r="15" spans="2:17" s="75" customFormat="1" ht="9" thickBot="1" x14ac:dyDescent="0.2">
      <c r="B15" s="76"/>
      <c r="C15" s="76"/>
      <c r="D15" s="77"/>
      <c r="E15" s="77"/>
      <c r="F15" s="77"/>
      <c r="G15" s="77"/>
      <c r="H15" s="77"/>
      <c r="I15" s="77"/>
      <c r="J15" s="77"/>
      <c r="K15" s="77"/>
      <c r="L15" s="73"/>
      <c r="M15" s="74"/>
      <c r="N15" s="74"/>
      <c r="O15" s="74"/>
      <c r="P15" s="74"/>
      <c r="Q15" s="74"/>
    </row>
    <row r="16" spans="2:17" ht="15.95" customHeight="1" thickBot="1" x14ac:dyDescent="0.25">
      <c r="B16" s="243" t="s">
        <v>7</v>
      </c>
      <c r="C16" s="258" t="s">
        <v>27</v>
      </c>
      <c r="D16" s="260" t="s">
        <v>28</v>
      </c>
      <c r="E16" s="262" t="s">
        <v>8</v>
      </c>
      <c r="F16" s="264" t="s">
        <v>9</v>
      </c>
      <c r="G16" s="266" t="s">
        <v>10</v>
      </c>
      <c r="H16" s="267"/>
      <c r="I16" s="267"/>
      <c r="J16" s="267"/>
      <c r="K16" s="267"/>
      <c r="L16" s="268"/>
      <c r="M16" s="269" t="s">
        <v>11</v>
      </c>
      <c r="N16" s="267"/>
      <c r="O16" s="267"/>
      <c r="P16" s="267"/>
      <c r="Q16" s="268"/>
    </row>
    <row r="17" spans="2:18" ht="86.25" customHeight="1" thickBot="1" x14ac:dyDescent="0.25">
      <c r="B17" s="244"/>
      <c r="C17" s="259"/>
      <c r="D17" s="261"/>
      <c r="E17" s="263"/>
      <c r="F17" s="265"/>
      <c r="G17" s="51" t="s">
        <v>12</v>
      </c>
      <c r="H17" s="126" t="s">
        <v>13</v>
      </c>
      <c r="I17" s="126" t="s">
        <v>14</v>
      </c>
      <c r="J17" s="126" t="s">
        <v>29</v>
      </c>
      <c r="K17" s="126" t="s">
        <v>15</v>
      </c>
      <c r="L17" s="52" t="s">
        <v>16</v>
      </c>
      <c r="M17" s="53" t="s">
        <v>12</v>
      </c>
      <c r="N17" s="126" t="s">
        <v>14</v>
      </c>
      <c r="O17" s="126" t="s">
        <v>29</v>
      </c>
      <c r="P17" s="126" t="s">
        <v>15</v>
      </c>
      <c r="Q17" s="52" t="s">
        <v>30</v>
      </c>
    </row>
    <row r="18" spans="2:18" ht="13.5" thickBot="1" x14ac:dyDescent="0.25">
      <c r="B18" s="54">
        <v>1</v>
      </c>
      <c r="C18" s="55">
        <v>2</v>
      </c>
      <c r="D18" s="56">
        <v>3</v>
      </c>
      <c r="E18" s="56">
        <v>4</v>
      </c>
      <c r="F18" s="125">
        <v>5</v>
      </c>
      <c r="G18" s="57">
        <v>6</v>
      </c>
      <c r="H18" s="58">
        <v>7</v>
      </c>
      <c r="I18" s="58">
        <v>8</v>
      </c>
      <c r="J18" s="58">
        <v>9</v>
      </c>
      <c r="K18" s="58">
        <v>10</v>
      </c>
      <c r="L18" s="59">
        <v>11</v>
      </c>
      <c r="M18" s="60">
        <v>12</v>
      </c>
      <c r="N18" s="58">
        <v>13</v>
      </c>
      <c r="O18" s="58">
        <v>14</v>
      </c>
      <c r="P18" s="58">
        <v>15</v>
      </c>
      <c r="Q18" s="59">
        <v>16</v>
      </c>
    </row>
    <row r="19" spans="2:18" ht="38.25" x14ac:dyDescent="0.2">
      <c r="B19" s="9">
        <v>1</v>
      </c>
      <c r="C19" s="10"/>
      <c r="D19" s="192" t="s">
        <v>121</v>
      </c>
      <c r="E19" s="123"/>
      <c r="F19" s="61"/>
      <c r="G19" s="81"/>
      <c r="H19" s="132"/>
      <c r="I19" s="82"/>
      <c r="J19" s="82"/>
      <c r="K19" s="82"/>
      <c r="L19" s="152"/>
      <c r="M19" s="81"/>
      <c r="N19" s="82"/>
      <c r="O19" s="82"/>
      <c r="P19" s="82"/>
      <c r="Q19" s="136"/>
    </row>
    <row r="20" spans="2:18" x14ac:dyDescent="0.2">
      <c r="B20" s="122">
        <v>1.1000000000000001</v>
      </c>
      <c r="C20" s="137"/>
      <c r="D20" s="193" t="s">
        <v>122</v>
      </c>
      <c r="E20" s="138" t="s">
        <v>34</v>
      </c>
      <c r="F20" s="121">
        <v>15</v>
      </c>
      <c r="G20" s="111"/>
      <c r="H20" s="112"/>
      <c r="I20" s="133">
        <f>ROUND(G20*H20,2)</f>
        <v>0</v>
      </c>
      <c r="J20" s="114"/>
      <c r="K20" s="114"/>
      <c r="L20" s="159">
        <f>ROUND(SUM(I20:K20),2)</f>
        <v>0</v>
      </c>
      <c r="M20" s="134">
        <f>ROUND(F20*G20,2)</f>
        <v>0</v>
      </c>
      <c r="N20" s="135">
        <f>ROUND(F20*I20,2)</f>
        <v>0</v>
      </c>
      <c r="O20" s="135">
        <f>ROUND(F20*J20,2)</f>
        <v>0</v>
      </c>
      <c r="P20" s="135">
        <f>ROUND(F20*K20,2)</f>
        <v>0</v>
      </c>
      <c r="Q20" s="160">
        <f>ROUND(SUM(N20:P20),2)</f>
        <v>0</v>
      </c>
      <c r="R20" s="62"/>
    </row>
    <row r="21" spans="2:18" x14ac:dyDescent="0.2">
      <c r="B21" s="122">
        <v>1.2</v>
      </c>
      <c r="C21" s="137"/>
      <c r="D21" s="193" t="s">
        <v>123</v>
      </c>
      <c r="E21" s="120" t="s">
        <v>34</v>
      </c>
      <c r="F21" s="113">
        <v>31.5</v>
      </c>
      <c r="G21" s="111"/>
      <c r="H21" s="112"/>
      <c r="I21" s="133">
        <f t="shared" ref="I21:I22" si="0">ROUND(G21*H21,2)</f>
        <v>0</v>
      </c>
      <c r="J21" s="114"/>
      <c r="K21" s="114"/>
      <c r="L21" s="159">
        <f t="shared" ref="L21:L22" si="1">ROUND(SUM(I21:K21),2)</f>
        <v>0</v>
      </c>
      <c r="M21" s="134">
        <f t="shared" ref="M21:M22" si="2">ROUND(F21*G21,2)</f>
        <v>0</v>
      </c>
      <c r="N21" s="135">
        <f t="shared" ref="N21:N22" si="3">ROUND(F21*I21,2)</f>
        <v>0</v>
      </c>
      <c r="O21" s="135">
        <f t="shared" ref="O21:O22" si="4">ROUND(F21*J21,2)</f>
        <v>0</v>
      </c>
      <c r="P21" s="135">
        <f t="shared" ref="P21:P22" si="5">ROUND(F21*K21,2)</f>
        <v>0</v>
      </c>
      <c r="Q21" s="160">
        <f t="shared" ref="Q21:Q22" si="6">ROUND(SUM(N21:P21),2)</f>
        <v>0</v>
      </c>
      <c r="R21" s="62"/>
    </row>
    <row r="22" spans="2:18" x14ac:dyDescent="0.2">
      <c r="B22" s="122">
        <v>1.3</v>
      </c>
      <c r="C22" s="137"/>
      <c r="D22" s="193" t="s">
        <v>124</v>
      </c>
      <c r="E22" s="120" t="s">
        <v>34</v>
      </c>
      <c r="F22" s="113">
        <v>42</v>
      </c>
      <c r="G22" s="111"/>
      <c r="H22" s="112"/>
      <c r="I22" s="133">
        <f t="shared" si="0"/>
        <v>0</v>
      </c>
      <c r="J22" s="114"/>
      <c r="K22" s="114"/>
      <c r="L22" s="159">
        <f t="shared" si="1"/>
        <v>0</v>
      </c>
      <c r="M22" s="134">
        <f t="shared" si="2"/>
        <v>0</v>
      </c>
      <c r="N22" s="135">
        <f t="shared" si="3"/>
        <v>0</v>
      </c>
      <c r="O22" s="135">
        <f t="shared" si="4"/>
        <v>0</v>
      </c>
      <c r="P22" s="135">
        <f t="shared" si="5"/>
        <v>0</v>
      </c>
      <c r="Q22" s="160">
        <f t="shared" si="6"/>
        <v>0</v>
      </c>
      <c r="R22" s="62"/>
    </row>
    <row r="23" spans="2:18" ht="13.5" thickBot="1" x14ac:dyDescent="0.25">
      <c r="B23" s="34"/>
      <c r="C23" s="127"/>
      <c r="D23" s="11"/>
      <c r="E23" s="33"/>
      <c r="F23" s="63"/>
      <c r="G23" s="83"/>
      <c r="H23" s="84"/>
      <c r="I23" s="85"/>
      <c r="J23" s="86"/>
      <c r="K23" s="86"/>
      <c r="L23" s="153"/>
      <c r="M23" s="87"/>
      <c r="N23" s="88"/>
      <c r="O23" s="88"/>
      <c r="P23" s="88"/>
      <c r="Q23" s="161"/>
      <c r="R23" s="62"/>
    </row>
    <row r="24" spans="2:18" ht="13.5" customHeight="1" thickBot="1" x14ac:dyDescent="0.25">
      <c r="B24" s="129"/>
      <c r="C24" s="274" t="s">
        <v>4</v>
      </c>
      <c r="D24" s="274"/>
      <c r="E24" s="274"/>
      <c r="F24" s="274"/>
      <c r="G24" s="274"/>
      <c r="H24" s="274"/>
      <c r="I24" s="274"/>
      <c r="J24" s="274"/>
      <c r="K24" s="274"/>
      <c r="L24" s="274"/>
      <c r="M24" s="141">
        <f>SUM(M20:M23)</f>
        <v>0</v>
      </c>
      <c r="N24" s="169">
        <f>SUM(N20:N23)</f>
        <v>0</v>
      </c>
      <c r="O24" s="170">
        <f>SUM(O20:O23)</f>
        <v>0</v>
      </c>
      <c r="P24" s="170">
        <f>SUM(P20:P23)</f>
        <v>0</v>
      </c>
      <c r="Q24" s="162">
        <f>SUM(Q20:Q23)</f>
        <v>0</v>
      </c>
    </row>
    <row r="25" spans="2:18" ht="13.5" customHeight="1" thickBot="1" x14ac:dyDescent="0.25">
      <c r="B25" s="129"/>
      <c r="C25" s="275" t="s">
        <v>43</v>
      </c>
      <c r="D25" s="275"/>
      <c r="E25" s="275"/>
      <c r="F25" s="275"/>
      <c r="G25" s="275"/>
      <c r="H25" s="275"/>
      <c r="I25" s="275"/>
      <c r="J25" s="275"/>
      <c r="K25" s="275"/>
      <c r="L25" s="149">
        <f>'1'!L37</f>
        <v>0</v>
      </c>
      <c r="M25" s="139"/>
      <c r="N25" s="171"/>
      <c r="O25" s="163">
        <f>ROUND(L25*O24,2)</f>
        <v>0</v>
      </c>
      <c r="P25" s="171"/>
      <c r="Q25" s="163">
        <f t="shared" ref="Q25:Q26" si="7">SUM(N25:P25)</f>
        <v>0</v>
      </c>
    </row>
    <row r="26" spans="2:18" ht="13.5" customHeight="1" thickBot="1" x14ac:dyDescent="0.25">
      <c r="B26" s="129"/>
      <c r="C26" s="39"/>
      <c r="D26" s="143"/>
      <c r="E26" s="143"/>
      <c r="F26" s="143"/>
      <c r="G26" s="143"/>
      <c r="H26" s="143"/>
      <c r="I26" s="143"/>
      <c r="J26" s="143"/>
      <c r="L26" s="145" t="s">
        <v>44</v>
      </c>
      <c r="M26" s="139"/>
      <c r="N26" s="169">
        <f>SUM(N24:N25)</f>
        <v>0</v>
      </c>
      <c r="O26" s="170">
        <f>SUM(O24:O25)</f>
        <v>0</v>
      </c>
      <c r="P26" s="170">
        <f>SUM(P24:P25)</f>
        <v>0</v>
      </c>
      <c r="Q26" s="162">
        <f t="shared" si="7"/>
        <v>0</v>
      </c>
    </row>
    <row r="27" spans="2:18" ht="13.5" customHeight="1" x14ac:dyDescent="0.2">
      <c r="B27" s="129"/>
      <c r="C27" s="143"/>
      <c r="D27" s="143"/>
      <c r="E27" s="143"/>
      <c r="F27" s="143"/>
      <c r="G27" s="143"/>
      <c r="H27" s="143"/>
      <c r="I27" s="143"/>
      <c r="J27" s="143"/>
      <c r="M27" s="139"/>
      <c r="N27" s="141"/>
      <c r="O27" s="146" t="s">
        <v>47</v>
      </c>
      <c r="P27" s="154">
        <f>'1'!P39</f>
        <v>0</v>
      </c>
      <c r="Q27" s="164">
        <f>ROUND(P27*Q26,2)</f>
        <v>0</v>
      </c>
    </row>
    <row r="28" spans="2:18" ht="13.5" customHeight="1" x14ac:dyDescent="0.2">
      <c r="B28" s="129"/>
      <c r="C28" s="143"/>
      <c r="D28" s="143"/>
      <c r="E28" s="143"/>
      <c r="F28" s="143"/>
      <c r="G28" s="143"/>
      <c r="H28" s="143"/>
      <c r="I28" s="143"/>
      <c r="J28" s="143"/>
      <c r="M28" s="139"/>
      <c r="N28" s="141"/>
      <c r="O28" s="147" t="s">
        <v>51</v>
      </c>
      <c r="P28" s="150">
        <f>'1'!P40</f>
        <v>0</v>
      </c>
      <c r="Q28" s="165">
        <f>ROUND(P28*Q27,2)</f>
        <v>0</v>
      </c>
    </row>
    <row r="29" spans="2:18" ht="13.5" customHeight="1" x14ac:dyDescent="0.2">
      <c r="B29" s="129"/>
      <c r="C29" s="39"/>
      <c r="D29" s="144"/>
      <c r="E29" s="144"/>
      <c r="F29" s="144"/>
      <c r="G29" s="144"/>
      <c r="H29" s="144"/>
      <c r="I29" s="144"/>
      <c r="J29" s="144"/>
      <c r="M29" s="139"/>
      <c r="N29" s="141"/>
      <c r="O29" s="146" t="s">
        <v>45</v>
      </c>
      <c r="P29" s="151">
        <v>0.2409</v>
      </c>
      <c r="Q29" s="166">
        <f>ROUND(P29*N26,2)</f>
        <v>0</v>
      </c>
    </row>
    <row r="30" spans="2:18" ht="13.5" customHeight="1" thickBot="1" x14ac:dyDescent="0.25">
      <c r="B30" s="129"/>
      <c r="C30" s="39"/>
      <c r="D30" s="144"/>
      <c r="E30" s="144"/>
      <c r="F30" s="144"/>
      <c r="G30" s="144"/>
      <c r="H30" s="144"/>
      <c r="I30" s="144"/>
      <c r="J30" s="144"/>
      <c r="M30" s="139"/>
      <c r="N30" s="141"/>
      <c r="O30" s="146" t="s">
        <v>49</v>
      </c>
      <c r="P30" s="149">
        <f>'1'!P42</f>
        <v>0</v>
      </c>
      <c r="Q30" s="167">
        <f>ROUND(P30*Q26,2)</f>
        <v>0</v>
      </c>
    </row>
    <row r="31" spans="2:18" ht="13.5" customHeight="1" thickBot="1" x14ac:dyDescent="0.25">
      <c r="B31" s="129"/>
      <c r="C31" s="142"/>
      <c r="D31" s="142"/>
      <c r="E31" s="142"/>
      <c r="F31" s="142"/>
      <c r="G31" s="142"/>
      <c r="H31" s="142"/>
      <c r="I31" s="142"/>
      <c r="J31" s="142"/>
      <c r="M31" s="139"/>
      <c r="N31" s="131"/>
      <c r="O31" s="142"/>
      <c r="P31" s="148" t="s">
        <v>48</v>
      </c>
      <c r="Q31" s="168">
        <f>SUM(Q26:Q27,Q29,Q30)</f>
        <v>0</v>
      </c>
    </row>
    <row r="32" spans="2:18" ht="13.5" customHeight="1" thickBot="1" x14ac:dyDescent="0.25">
      <c r="B32" s="129"/>
      <c r="C32" s="142"/>
      <c r="D32" s="142"/>
      <c r="E32" s="142"/>
      <c r="F32" s="142"/>
      <c r="G32" s="142"/>
      <c r="H32" s="142"/>
      <c r="I32" s="142"/>
      <c r="J32" s="142"/>
      <c r="M32" s="139"/>
      <c r="N32" s="141"/>
      <c r="O32" s="142" t="s">
        <v>18</v>
      </c>
      <c r="P32" s="181">
        <v>0.21</v>
      </c>
      <c r="Q32" s="163">
        <f>ROUND(P32*Q31,2)</f>
        <v>0</v>
      </c>
    </row>
    <row r="33" spans="2:17" ht="13.5" customHeight="1" thickBot="1" x14ac:dyDescent="0.25">
      <c r="B33" s="157" t="str">
        <f>Koptāme!B25</f>
        <v>Tāme sastādīta 2019.gada cenās, pamatojoties uz projektu, iepirkuma dokumentāciju un Objekta apsekošanu dabā.</v>
      </c>
      <c r="C33" s="142"/>
      <c r="D33" s="142"/>
      <c r="E33" s="142"/>
      <c r="F33" s="142"/>
      <c r="G33" s="142"/>
      <c r="H33" s="142"/>
      <c r="I33" s="142"/>
      <c r="J33" s="142"/>
      <c r="M33" s="139"/>
      <c r="N33" s="131"/>
      <c r="O33" s="142"/>
      <c r="P33" s="148" t="s">
        <v>46</v>
      </c>
      <c r="Q33" s="168">
        <f>SUM(Q31:Q32)</f>
        <v>0</v>
      </c>
    </row>
    <row r="34" spans="2:17" ht="13.5" customHeight="1" x14ac:dyDescent="0.2">
      <c r="B34" s="129"/>
      <c r="C34" s="142"/>
      <c r="D34" s="142"/>
      <c r="E34" s="142"/>
      <c r="F34" s="142"/>
      <c r="G34" s="142"/>
      <c r="H34" s="142"/>
      <c r="I34" s="142"/>
      <c r="J34" s="142"/>
      <c r="K34" s="142"/>
      <c r="L34" s="140"/>
      <c r="M34" s="139"/>
      <c r="N34" s="141"/>
      <c r="O34" s="141"/>
      <c r="P34" s="141"/>
      <c r="Q34" s="141"/>
    </row>
    <row r="35" spans="2:17" ht="13.5" customHeight="1" x14ac:dyDescent="0.2">
      <c r="B35" s="129"/>
      <c r="C35" s="142"/>
      <c r="D35" s="104" t="s">
        <v>53</v>
      </c>
      <c r="E35" s="255">
        <f>Koptāme!D28</f>
        <v>0</v>
      </c>
      <c r="F35" s="255"/>
      <c r="G35" s="255"/>
      <c r="H35" s="255"/>
      <c r="I35" s="255"/>
      <c r="J35" s="255"/>
      <c r="K35" s="142"/>
      <c r="L35" s="140"/>
      <c r="M35" s="139"/>
      <c r="N35" s="141"/>
      <c r="O35" s="141"/>
      <c r="P35" s="141"/>
      <c r="Q35" s="141"/>
    </row>
    <row r="36" spans="2:17" ht="13.5" customHeight="1" x14ac:dyDescent="0.2">
      <c r="B36" s="129"/>
      <c r="C36" s="142"/>
      <c r="D36" s="104"/>
      <c r="E36" s="27"/>
      <c r="F36" s="27"/>
      <c r="G36" s="27"/>
      <c r="H36" s="27"/>
      <c r="I36" s="27"/>
      <c r="J36" s="27"/>
      <c r="K36" s="142"/>
      <c r="L36" s="140"/>
      <c r="M36" s="139"/>
      <c r="N36" s="141"/>
      <c r="O36" s="141"/>
      <c r="P36" s="141"/>
      <c r="Q36" s="141"/>
    </row>
    <row r="37" spans="2:17" ht="13.5" customHeight="1" x14ac:dyDescent="0.2">
      <c r="B37" s="129"/>
      <c r="C37" s="142"/>
      <c r="D37" s="104" t="s">
        <v>54</v>
      </c>
      <c r="E37" s="256">
        <f ca="1">Koptāme!D30</f>
        <v>43628</v>
      </c>
      <c r="F37" s="256"/>
      <c r="G37" s="256"/>
      <c r="H37" s="256"/>
      <c r="I37" s="14"/>
      <c r="J37" s="14"/>
      <c r="K37" s="142"/>
      <c r="L37" s="140"/>
      <c r="M37" s="139"/>
      <c r="N37" s="141"/>
      <c r="O37" s="141"/>
      <c r="P37" s="141"/>
      <c r="Q37" s="141"/>
    </row>
    <row r="38" spans="2:17" ht="13.5" customHeight="1" x14ac:dyDescent="0.2">
      <c r="B38" s="129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1"/>
      <c r="N38" s="131"/>
      <c r="O38" s="131"/>
      <c r="P38" s="131"/>
      <c r="Q38" s="131"/>
    </row>
    <row r="39" spans="2:17" s="78" customFormat="1" x14ac:dyDescent="0.2">
      <c r="B39" s="79"/>
      <c r="C39" s="35"/>
    </row>
    <row r="40" spans="2:17" s="78" customFormat="1" x14ac:dyDescent="0.2">
      <c r="B40" s="79"/>
      <c r="C40" s="35"/>
    </row>
    <row r="41" spans="2:17" s="78" customFormat="1" x14ac:dyDescent="0.2"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</row>
    <row r="42" spans="2:17" s="78" customFormat="1" x14ac:dyDescent="0.2">
      <c r="B42" s="79"/>
      <c r="C42" s="35"/>
    </row>
    <row r="44" spans="2:17" s="3" customFormat="1" x14ac:dyDescent="0.2">
      <c r="K44" s="156"/>
      <c r="L44" s="156"/>
    </row>
    <row r="45" spans="2:17" s="3" customFormat="1" ht="11.1" customHeight="1" x14ac:dyDescent="0.2"/>
    <row r="46" spans="2:17" s="3" customFormat="1" ht="15" customHeight="1" x14ac:dyDescent="0.2">
      <c r="K46" s="14"/>
      <c r="L46" s="14"/>
    </row>
    <row r="47" spans="2:17" ht="11.1" customHeight="1" x14ac:dyDescent="0.2">
      <c r="B47" s="64"/>
      <c r="C47" s="64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2"/>
    </row>
  </sheetData>
  <sheetProtection selectLockedCells="1"/>
  <mergeCells count="19">
    <mergeCell ref="E9:Q9"/>
    <mergeCell ref="D4:L4"/>
    <mergeCell ref="D5:L5"/>
    <mergeCell ref="E6:L6"/>
    <mergeCell ref="E7:Q7"/>
    <mergeCell ref="E8:Q8"/>
    <mergeCell ref="B16:B17"/>
    <mergeCell ref="C16:C17"/>
    <mergeCell ref="D16:D17"/>
    <mergeCell ref="E16:E17"/>
    <mergeCell ref="F16:F17"/>
    <mergeCell ref="C24:L24"/>
    <mergeCell ref="C25:K25"/>
    <mergeCell ref="E35:J35"/>
    <mergeCell ref="E37:H37"/>
    <mergeCell ref="E10:Q10"/>
    <mergeCell ref="E11:Q11"/>
    <mergeCell ref="G16:L16"/>
    <mergeCell ref="M16:Q16"/>
  </mergeCells>
  <printOptions horizontalCentered="1"/>
  <pageMargins left="0.39000000000000007" right="0.39000000000000007" top="0.98314960629921255" bottom="0.59" header="0.05" footer="0.05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Koptāme</vt:lpstr>
      <vt:lpstr>Kopsavilkums</vt:lpstr>
      <vt:lpstr>1</vt:lpstr>
      <vt:lpstr>2</vt:lpstr>
      <vt:lpstr>3</vt:lpstr>
      <vt:lpstr>4</vt:lpstr>
      <vt:lpstr>5</vt:lpstr>
      <vt:lpstr>ch_kopa</vt:lpstr>
      <vt:lpstr>'1'!Print_Area</vt:lpstr>
      <vt:lpstr>'2'!Print_Area</vt:lpstr>
      <vt:lpstr>'3'!Print_Area</vt:lpstr>
      <vt:lpstr>'4'!Print_Area</vt:lpstr>
      <vt:lpstr>'5'!Print_Area</vt:lpstr>
      <vt:lpstr>Kopsavilkums!Print_Area</vt:lpstr>
      <vt:lpstr>Koptāme!Print_Area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BDRisinajumi</dc:creator>
  <cp:lastModifiedBy>Līga</cp:lastModifiedBy>
  <cp:lastPrinted>2019-05-20T13:11:02Z</cp:lastPrinted>
  <dcterms:created xsi:type="dcterms:W3CDTF">2016-07-18T15:42:13Z</dcterms:created>
  <dcterms:modified xsi:type="dcterms:W3CDTF">2019-06-12T09:40:42Z</dcterms:modified>
</cp:coreProperties>
</file>