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NAMS\Documents\2016\SND ipasumi\Celi\Celu audits\LVC2016\"/>
    </mc:Choice>
  </mc:AlternateContent>
  <bookViews>
    <workbookView xWindow="0" yWindow="0" windowWidth="25200" windowHeight="13275" tabRatio="679" firstSheet="4" activeTab="9"/>
  </bookViews>
  <sheets>
    <sheet name="Kopsavilkums" sheetId="15" r:id="rId1"/>
    <sheet name="Siguldas_celi" sheetId="12" r:id="rId2"/>
    <sheet name="Allazu_celi" sheetId="7" r:id="rId3"/>
    <sheet name="Mores_celi" sheetId="3" r:id="rId4"/>
    <sheet name="Siguldas_Pilseta_ielas" sheetId="6" r:id="rId5"/>
    <sheet name="Siguldas_pag_ielas" sheetId="13" r:id="rId6"/>
    <sheet name="Allazi_ielas" sheetId="9" r:id="rId7"/>
    <sheet name="More_ielas" sheetId="11" r:id="rId8"/>
    <sheet name="Eglupe_ielas" sheetId="10" r:id="rId9"/>
    <sheet name="KOPA" sheetId="14" r:id="rId10"/>
  </sheets>
  <definedNames>
    <definedName name="_xlnm._FilterDatabase" localSheetId="6" hidden="1">Allazi_ielas!$A$14:$P$25</definedName>
    <definedName name="_xlnm._FilterDatabase" localSheetId="2" hidden="1">Allazu_celi!$B$15:$P$74</definedName>
    <definedName name="_xlnm._FilterDatabase" localSheetId="8" hidden="1">Eglupe_ielas!$A$14:$P$41</definedName>
    <definedName name="_xlnm._FilterDatabase" localSheetId="7" hidden="1">More_ielas!$A$14:$P$14</definedName>
    <definedName name="_xlnm._FilterDatabase" localSheetId="1" hidden="1">Siguldas_celi!$P$1:$P$75</definedName>
    <definedName name="_xlnm._FilterDatabase" localSheetId="5" hidden="1">Siguldas_pag_ielas!$A$14:$P$75</definedName>
    <definedName name="_xlnm._FilterDatabase" localSheetId="4" hidden="1">Siguldas_Pilseta_ielas!$A$14:$P$201</definedName>
  </definedNames>
  <calcPr calcId="152511"/>
</workbook>
</file>

<file path=xl/calcChain.xml><?xml version="1.0" encoding="utf-8"?>
<calcChain xmlns="http://schemas.openxmlformats.org/spreadsheetml/2006/main">
  <c r="G64" i="12" l="1"/>
  <c r="F62" i="12"/>
  <c r="J18" i="15"/>
  <c r="I18" i="15"/>
  <c r="H18" i="15"/>
  <c r="G18" i="15"/>
  <c r="F18" i="15"/>
  <c r="G77" i="13"/>
  <c r="G79" i="13"/>
  <c r="E20" i="14"/>
  <c r="E77" i="13"/>
  <c r="E79" i="13"/>
  <c r="E13" i="14"/>
  <c r="C20" i="14"/>
  <c r="C13" i="14"/>
  <c r="D20" i="14"/>
  <c r="F20" i="14"/>
  <c r="G20" i="14"/>
  <c r="D13" i="14"/>
  <c r="F13" i="14"/>
  <c r="G13" i="14"/>
  <c r="C5" i="14"/>
  <c r="C8" i="14"/>
  <c r="E17" i="15"/>
  <c r="D5" i="14"/>
  <c r="G66" i="12"/>
  <c r="E5" i="14"/>
  <c r="F5" i="14"/>
  <c r="G5" i="14"/>
  <c r="G8" i="14"/>
  <c r="D17" i="15"/>
  <c r="F23" i="14"/>
  <c r="E23" i="14"/>
  <c r="D23" i="14"/>
  <c r="C23" i="14"/>
  <c r="F22" i="14"/>
  <c r="C22" i="14"/>
  <c r="F21" i="14"/>
  <c r="D21" i="14"/>
  <c r="C21" i="14"/>
  <c r="F19" i="14"/>
  <c r="D19" i="14"/>
  <c r="C19" i="14"/>
  <c r="F15" i="14"/>
  <c r="E15" i="14"/>
  <c r="D15" i="14"/>
  <c r="C15" i="14"/>
  <c r="F14" i="14"/>
  <c r="D14" i="14"/>
  <c r="D17" i="14" s="1"/>
  <c r="C14" i="14"/>
  <c r="C17" i="14" s="1"/>
  <c r="H17" i="15" s="1"/>
  <c r="F12" i="14"/>
  <c r="E12" i="14"/>
  <c r="D12" i="14"/>
  <c r="C12" i="14"/>
  <c r="G12" i="14" s="1"/>
  <c r="F7" i="14"/>
  <c r="E7" i="14"/>
  <c r="D7" i="14"/>
  <c r="C7" i="14"/>
  <c r="F6" i="14"/>
  <c r="E6" i="14"/>
  <c r="D6" i="14"/>
  <c r="C6" i="14"/>
  <c r="A33" i="13"/>
  <c r="A34" i="13"/>
  <c r="A39" i="13"/>
  <c r="A44" i="13"/>
  <c r="A45" i="13"/>
  <c r="A46" i="13"/>
  <c r="A47" i="13"/>
  <c r="A48" i="13"/>
  <c r="A49" i="13"/>
  <c r="A54" i="13"/>
  <c r="A55" i="13"/>
  <c r="A64" i="13"/>
  <c r="A65" i="13"/>
  <c r="A71" i="13"/>
  <c r="A72" i="13"/>
  <c r="A73" i="13"/>
  <c r="A138" i="6"/>
  <c r="A139" i="6"/>
  <c r="A140" i="6"/>
  <c r="A141" i="6"/>
  <c r="A142" i="6"/>
  <c r="A88" i="6"/>
  <c r="A91" i="6"/>
  <c r="G205" i="6"/>
  <c r="K18" i="15" s="1"/>
  <c r="E205" i="6"/>
  <c r="F61" i="12"/>
  <c r="D147" i="6"/>
  <c r="D127" i="6"/>
  <c r="C128" i="6"/>
  <c r="D128" i="6"/>
  <c r="D138" i="6"/>
  <c r="D111" i="6"/>
  <c r="C112" i="6"/>
  <c r="D112" i="6"/>
  <c r="D88" i="6"/>
  <c r="G50" i="6"/>
  <c r="G49" i="6"/>
  <c r="D49" i="6"/>
  <c r="C50" i="6"/>
  <c r="D26" i="6"/>
  <c r="C27" i="6"/>
  <c r="D24" i="6"/>
  <c r="C25" i="6"/>
  <c r="D16" i="6"/>
  <c r="C17" i="6"/>
  <c r="D50" i="6"/>
  <c r="G79" i="7"/>
  <c r="G77" i="7"/>
  <c r="F75" i="7"/>
  <c r="F72" i="7"/>
  <c r="F73" i="7"/>
  <c r="E60" i="7"/>
  <c r="F60" i="7"/>
  <c r="G203" i="6"/>
  <c r="E203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1" i="6"/>
  <c r="A52" i="6"/>
  <c r="A53" i="6"/>
  <c r="A54" i="6"/>
  <c r="A55" i="6"/>
  <c r="A56" i="6"/>
  <c r="A57" i="6"/>
  <c r="A58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80" i="6"/>
  <c r="A83" i="6"/>
  <c r="A84" i="6"/>
  <c r="A85" i="6"/>
  <c r="A105" i="6"/>
  <c r="A109" i="6"/>
  <c r="A111" i="6"/>
  <c r="A113" i="6"/>
  <c r="A116" i="6"/>
  <c r="A120" i="6"/>
  <c r="A121" i="6"/>
  <c r="A122" i="6"/>
  <c r="A123" i="6"/>
  <c r="A124" i="6"/>
  <c r="A127" i="6"/>
  <c r="A129" i="6"/>
  <c r="A130" i="6"/>
  <c r="A131" i="6"/>
  <c r="A136" i="6"/>
  <c r="A137" i="6"/>
  <c r="A143" i="6"/>
  <c r="A149" i="6"/>
  <c r="A150" i="6"/>
  <c r="A151" i="6"/>
  <c r="A152" i="6"/>
  <c r="A153" i="6"/>
  <c r="A154" i="6"/>
  <c r="A155" i="6"/>
  <c r="A156" i="6"/>
  <c r="A157" i="6"/>
  <c r="A160" i="6"/>
  <c r="A161" i="6"/>
  <c r="A162" i="6"/>
  <c r="A163" i="6"/>
  <c r="A164" i="6"/>
  <c r="A168" i="6"/>
  <c r="A175" i="6"/>
  <c r="A176" i="6"/>
  <c r="A177" i="6"/>
  <c r="A178" i="6"/>
  <c r="A179" i="6"/>
  <c r="A180" i="6"/>
  <c r="A181" i="6"/>
  <c r="A182" i="6"/>
  <c r="A185" i="6"/>
  <c r="A186" i="6"/>
  <c r="A187" i="6"/>
  <c r="A188" i="6"/>
  <c r="A189" i="6"/>
  <c r="A190" i="6"/>
  <c r="A191" i="6"/>
  <c r="A195" i="6"/>
  <c r="A196" i="6"/>
  <c r="A197" i="6"/>
  <c r="A198" i="6"/>
  <c r="A199" i="6"/>
  <c r="A200" i="6"/>
  <c r="D17" i="6"/>
  <c r="D18" i="6"/>
  <c r="D19" i="6"/>
  <c r="D20" i="6"/>
  <c r="D21" i="6"/>
  <c r="D22" i="6"/>
  <c r="D23" i="6"/>
  <c r="D25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51" i="6"/>
  <c r="D52" i="6"/>
  <c r="D53" i="6"/>
  <c r="D54" i="6"/>
  <c r="D55" i="6"/>
  <c r="D56" i="6"/>
  <c r="D57" i="6"/>
  <c r="D58" i="6"/>
  <c r="C59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C78" i="6"/>
  <c r="D78" i="6"/>
  <c r="D79" i="6"/>
  <c r="D80" i="6"/>
  <c r="C81" i="6"/>
  <c r="D81" i="6"/>
  <c r="D82" i="6"/>
  <c r="D83" i="6"/>
  <c r="D84" i="6"/>
  <c r="D85" i="6"/>
  <c r="C86" i="6"/>
  <c r="D86" i="6"/>
  <c r="D87" i="6"/>
  <c r="D89" i="6"/>
  <c r="D90" i="6"/>
  <c r="D91" i="6"/>
  <c r="D92" i="6"/>
  <c r="D93" i="6"/>
  <c r="C94" i="6"/>
  <c r="D94" i="6"/>
  <c r="D95" i="6"/>
  <c r="C96" i="6"/>
  <c r="D96" i="6"/>
  <c r="D97" i="6"/>
  <c r="C98" i="6"/>
  <c r="D98" i="6"/>
  <c r="C99" i="6"/>
  <c r="D99" i="6"/>
  <c r="D100" i="6"/>
  <c r="D101" i="6"/>
  <c r="D102" i="6"/>
  <c r="D103" i="6"/>
  <c r="D104" i="6"/>
  <c r="D105" i="6"/>
  <c r="C106" i="6"/>
  <c r="D106" i="6"/>
  <c r="D107" i="6"/>
  <c r="D108" i="6"/>
  <c r="D109" i="6"/>
  <c r="D110" i="6"/>
  <c r="D113" i="6"/>
  <c r="C114" i="6"/>
  <c r="D114" i="6"/>
  <c r="D115" i="6"/>
  <c r="D116" i="6"/>
  <c r="C117" i="6"/>
  <c r="D117" i="6"/>
  <c r="C118" i="6"/>
  <c r="D118" i="6"/>
  <c r="D119" i="6"/>
  <c r="D120" i="6"/>
  <c r="D121" i="6"/>
  <c r="D122" i="6"/>
  <c r="D123" i="6"/>
  <c r="D124" i="6"/>
  <c r="C125" i="6"/>
  <c r="D125" i="6"/>
  <c r="D126" i="6"/>
  <c r="D129" i="6"/>
  <c r="D130" i="6"/>
  <c r="D131" i="6"/>
  <c r="C132" i="6"/>
  <c r="D132" i="6"/>
  <c r="D133" i="6"/>
  <c r="C134" i="6"/>
  <c r="D134" i="6"/>
  <c r="D135" i="6"/>
  <c r="D136" i="6"/>
  <c r="D137" i="6"/>
  <c r="D139" i="6"/>
  <c r="D140" i="6"/>
  <c r="D141" i="6"/>
  <c r="D142" i="6"/>
  <c r="D143" i="6"/>
  <c r="C144" i="6"/>
  <c r="D144" i="6"/>
  <c r="D145" i="6"/>
  <c r="C146" i="6"/>
  <c r="D146" i="6"/>
  <c r="D148" i="6"/>
  <c r="D149" i="6"/>
  <c r="D150" i="6"/>
  <c r="D151" i="6"/>
  <c r="D152" i="6"/>
  <c r="D153" i="6"/>
  <c r="D154" i="6"/>
  <c r="D155" i="6"/>
  <c r="D156" i="6"/>
  <c r="D157" i="6"/>
  <c r="C158" i="6"/>
  <c r="D158" i="6"/>
  <c r="D159" i="6"/>
  <c r="D160" i="6"/>
  <c r="D161" i="6"/>
  <c r="D162" i="6"/>
  <c r="D163" i="6"/>
  <c r="D164" i="6"/>
  <c r="C165" i="6"/>
  <c r="D165" i="6"/>
  <c r="C166" i="6"/>
  <c r="D166" i="6"/>
  <c r="D167" i="6"/>
  <c r="D168" i="6"/>
  <c r="C169" i="6"/>
  <c r="D169" i="6"/>
  <c r="C170" i="6"/>
  <c r="D170" i="6"/>
  <c r="C171" i="6"/>
  <c r="D171" i="6"/>
  <c r="D172" i="6"/>
  <c r="C173" i="6"/>
  <c r="D173" i="6"/>
  <c r="D174" i="6"/>
  <c r="D175" i="6"/>
  <c r="D176" i="6"/>
  <c r="D177" i="6"/>
  <c r="D178" i="6"/>
  <c r="D179" i="6"/>
  <c r="D180" i="6"/>
  <c r="D181" i="6"/>
  <c r="D182" i="6"/>
  <c r="C183" i="6"/>
  <c r="D183" i="6"/>
  <c r="D184" i="6"/>
  <c r="D185" i="6"/>
  <c r="D186" i="6"/>
  <c r="D187" i="6"/>
  <c r="D188" i="6"/>
  <c r="D189" i="6"/>
  <c r="D190" i="6"/>
  <c r="D191" i="6"/>
  <c r="C192" i="6"/>
  <c r="D192" i="6"/>
  <c r="C193" i="6"/>
  <c r="D193" i="6"/>
  <c r="D194" i="6"/>
  <c r="D195" i="6"/>
  <c r="D196" i="6"/>
  <c r="D197" i="6"/>
  <c r="D198" i="6"/>
  <c r="D199" i="6"/>
  <c r="D200" i="6"/>
  <c r="C201" i="6"/>
  <c r="D201" i="6"/>
  <c r="D15" i="6"/>
  <c r="D24" i="14"/>
  <c r="F24" i="14"/>
  <c r="F17" i="14"/>
  <c r="D8" i="14"/>
  <c r="E8" i="14"/>
  <c r="F8" i="14"/>
  <c r="G16" i="14"/>
  <c r="G23" i="14"/>
  <c r="G43" i="10"/>
  <c r="E43" i="10"/>
  <c r="G22" i="14"/>
  <c r="G15" i="14"/>
  <c r="G6" i="14"/>
  <c r="G7" i="14"/>
  <c r="E23" i="11"/>
  <c r="G23" i="11"/>
  <c r="E22" i="11"/>
  <c r="G22" i="11"/>
  <c r="E21" i="11"/>
  <c r="G21" i="11"/>
  <c r="E27" i="9"/>
  <c r="E29" i="9" s="1"/>
  <c r="E14" i="14" s="1"/>
  <c r="E17" i="14" s="1"/>
  <c r="J17" i="15" s="1"/>
  <c r="G27" i="9"/>
  <c r="G29" i="9" s="1"/>
  <c r="E21" i="14" s="1"/>
  <c r="F28" i="7"/>
  <c r="G40" i="3"/>
  <c r="G42" i="3"/>
  <c r="F50" i="12"/>
  <c r="D64" i="13"/>
  <c r="D65" i="13"/>
  <c r="C66" i="13"/>
  <c r="D66" i="13"/>
  <c r="C67" i="13"/>
  <c r="D67" i="13"/>
  <c r="D68" i="13"/>
  <c r="C69" i="13"/>
  <c r="D69" i="13"/>
  <c r="D70" i="13"/>
  <c r="D71" i="13"/>
  <c r="D72" i="13"/>
  <c r="D73" i="13"/>
  <c r="C74" i="13"/>
  <c r="D74" i="13"/>
  <c r="D75" i="13"/>
  <c r="D63" i="13"/>
  <c r="D41" i="13"/>
  <c r="C42" i="13"/>
  <c r="D42" i="13"/>
  <c r="D43" i="13"/>
  <c r="D44" i="13"/>
  <c r="D45" i="13"/>
  <c r="D46" i="13"/>
  <c r="D47" i="13"/>
  <c r="D48" i="13"/>
  <c r="D49" i="13"/>
  <c r="C50" i="13"/>
  <c r="D50" i="13"/>
  <c r="C51" i="13"/>
  <c r="D51" i="13"/>
  <c r="C52" i="13"/>
  <c r="D52" i="13"/>
  <c r="D53" i="13"/>
  <c r="D54" i="13"/>
  <c r="D55" i="13"/>
  <c r="C56" i="13"/>
  <c r="D56" i="13"/>
  <c r="D39" i="13"/>
  <c r="C40" i="13"/>
  <c r="D40" i="13"/>
  <c r="D38" i="13"/>
  <c r="D33" i="13"/>
  <c r="D32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15" i="13"/>
  <c r="D59" i="13"/>
  <c r="C60" i="13"/>
  <c r="D60" i="13"/>
  <c r="C61" i="13"/>
  <c r="D61" i="13"/>
  <c r="C62" i="13"/>
  <c r="D62" i="13"/>
  <c r="D57" i="13"/>
  <c r="C58" i="13"/>
  <c r="D58" i="13"/>
  <c r="D34" i="13"/>
  <c r="C35" i="13"/>
  <c r="D35" i="13"/>
  <c r="C36" i="13"/>
  <c r="D36" i="13"/>
  <c r="C37" i="13"/>
  <c r="D37" i="13"/>
  <c r="D30" i="13"/>
  <c r="C31" i="13"/>
  <c r="D31" i="13"/>
  <c r="F51" i="12"/>
  <c r="E52" i="12"/>
  <c r="F52" i="12"/>
  <c r="F53" i="12"/>
  <c r="F54" i="12"/>
  <c r="F55" i="12"/>
  <c r="F56" i="12"/>
  <c r="F57" i="12"/>
  <c r="F58" i="12"/>
  <c r="E59" i="12"/>
  <c r="F59" i="12"/>
  <c r="F60" i="12"/>
  <c r="F49" i="12"/>
  <c r="F26" i="12"/>
  <c r="F27" i="12"/>
  <c r="F28" i="12"/>
  <c r="F29" i="12"/>
  <c r="E30" i="12"/>
  <c r="F30" i="12"/>
  <c r="E31" i="12"/>
  <c r="F31" i="12"/>
  <c r="F32" i="12"/>
  <c r="F33" i="12"/>
  <c r="F34" i="12"/>
  <c r="E35" i="12"/>
  <c r="F35" i="12"/>
  <c r="F36" i="12"/>
  <c r="E37" i="12"/>
  <c r="F37" i="12"/>
  <c r="F38" i="12"/>
  <c r="F39" i="12"/>
  <c r="F40" i="12"/>
  <c r="E41" i="12"/>
  <c r="F41" i="12"/>
  <c r="F42" i="12"/>
  <c r="F43" i="12"/>
  <c r="F44" i="12"/>
  <c r="F45" i="12"/>
  <c r="F46" i="12"/>
  <c r="F25" i="12"/>
  <c r="F17" i="12"/>
  <c r="F18" i="12"/>
  <c r="E19" i="12"/>
  <c r="F19" i="12"/>
  <c r="F20" i="12"/>
  <c r="F21" i="12"/>
  <c r="F22" i="12"/>
  <c r="F16" i="12"/>
  <c r="F47" i="12"/>
  <c r="E48" i="12"/>
  <c r="F48" i="12"/>
  <c r="E24" i="12"/>
  <c r="F24" i="12"/>
  <c r="D16" i="11"/>
  <c r="C17" i="11"/>
  <c r="D17" i="11"/>
  <c r="D18" i="11"/>
  <c r="D19" i="11"/>
  <c r="D15" i="11"/>
  <c r="D35" i="10"/>
  <c r="D28" i="10"/>
  <c r="D39" i="10"/>
  <c r="D19" i="10"/>
  <c r="D30" i="10"/>
  <c r="D37" i="10"/>
  <c r="D33" i="10"/>
  <c r="D36" i="10"/>
  <c r="D31" i="10"/>
  <c r="D17" i="10"/>
  <c r="D26" i="10"/>
  <c r="D15" i="10"/>
  <c r="D16" i="10"/>
  <c r="D25" i="10"/>
  <c r="D20" i="10"/>
  <c r="D41" i="10"/>
  <c r="D27" i="10"/>
  <c r="D40" i="10"/>
  <c r="D22" i="10"/>
  <c r="D29" i="10"/>
  <c r="D34" i="10"/>
  <c r="D18" i="10"/>
  <c r="D21" i="10"/>
  <c r="D32" i="10"/>
  <c r="D17" i="9"/>
  <c r="D18" i="9"/>
  <c r="D19" i="9"/>
  <c r="D20" i="9"/>
  <c r="C21" i="9" s="1"/>
  <c r="D21" i="9" s="1"/>
  <c r="D22" i="9"/>
  <c r="D23" i="9"/>
  <c r="D24" i="9"/>
  <c r="D25" i="9"/>
  <c r="D15" i="9"/>
  <c r="C16" i="9"/>
  <c r="D16" i="9" s="1"/>
  <c r="F17" i="7"/>
  <c r="F18" i="7"/>
  <c r="E19" i="7"/>
  <c r="F19" i="7"/>
  <c r="F20" i="7"/>
  <c r="E21" i="7"/>
  <c r="F21" i="7"/>
  <c r="F22" i="7"/>
  <c r="E23" i="7"/>
  <c r="F23" i="7"/>
  <c r="F24" i="7"/>
  <c r="F25" i="7"/>
  <c r="F26" i="7"/>
  <c r="E27" i="7"/>
  <c r="F27" i="7"/>
  <c r="E29" i="7"/>
  <c r="F29" i="7"/>
  <c r="F30" i="7"/>
  <c r="E31" i="7"/>
  <c r="F31" i="7"/>
  <c r="E32" i="7"/>
  <c r="F32" i="7"/>
  <c r="F34" i="7"/>
  <c r="F33" i="7"/>
  <c r="F35" i="7"/>
  <c r="E36" i="7"/>
  <c r="F36" i="7"/>
  <c r="F37" i="7"/>
  <c r="F38" i="7"/>
  <c r="F39" i="7"/>
  <c r="E40" i="7"/>
  <c r="F40" i="7"/>
  <c r="E42" i="7"/>
  <c r="F43" i="7"/>
  <c r="F44" i="7"/>
  <c r="E45" i="7"/>
  <c r="F45" i="7"/>
  <c r="F46" i="7"/>
  <c r="F47" i="7"/>
  <c r="E48" i="7"/>
  <c r="F49" i="7"/>
  <c r="E51" i="7"/>
  <c r="F52" i="7"/>
  <c r="E53" i="7"/>
  <c r="F53" i="7"/>
  <c r="E54" i="7"/>
  <c r="F54" i="7"/>
  <c r="F55" i="7"/>
  <c r="E56" i="7"/>
  <c r="F56" i="7"/>
  <c r="F57" i="7"/>
  <c r="E58" i="7"/>
  <c r="F58" i="7"/>
  <c r="F59" i="7"/>
  <c r="F61" i="7"/>
  <c r="F62" i="7"/>
  <c r="E63" i="7"/>
  <c r="F63" i="7"/>
  <c r="E64" i="7"/>
  <c r="F64" i="7"/>
  <c r="F65" i="7"/>
  <c r="F66" i="7"/>
  <c r="F67" i="7"/>
  <c r="F68" i="7"/>
  <c r="E69" i="7"/>
  <c r="F69" i="7"/>
  <c r="F70" i="7"/>
  <c r="F71" i="7"/>
  <c r="F74" i="7"/>
  <c r="F16" i="7"/>
  <c r="C38" i="10"/>
  <c r="D38" i="10"/>
  <c r="C23" i="10"/>
  <c r="D23" i="10"/>
  <c r="C24" i="10"/>
  <c r="D24" i="10"/>
  <c r="F17" i="3"/>
  <c r="F18" i="3"/>
  <c r="F19" i="3"/>
  <c r="F20" i="3"/>
  <c r="F21" i="3"/>
  <c r="F22" i="3"/>
  <c r="F24" i="3"/>
  <c r="F25" i="3"/>
  <c r="F26" i="3"/>
  <c r="F27" i="3"/>
  <c r="F28" i="3"/>
  <c r="F29" i="3"/>
  <c r="E30" i="3"/>
  <c r="F30" i="3"/>
  <c r="F31" i="3"/>
  <c r="F32" i="3"/>
  <c r="F33" i="3"/>
  <c r="F34" i="3"/>
  <c r="F35" i="3"/>
  <c r="F36" i="3"/>
  <c r="F37" i="3"/>
  <c r="F38" i="3"/>
  <c r="F16" i="3"/>
  <c r="G46" i="10"/>
  <c r="E19" i="14" l="1"/>
  <c r="G19" i="14" s="1"/>
  <c r="C24" i="14"/>
  <c r="I17" i="15" s="1"/>
  <c r="E24" i="14"/>
  <c r="K17" i="15" s="1"/>
  <c r="G21" i="14"/>
  <c r="G24" i="14" s="1"/>
  <c r="G17" i="15" s="1"/>
  <c r="G14" i="14"/>
  <c r="G17" i="14" s="1"/>
  <c r="F17" i="15" s="1"/>
</calcChain>
</file>

<file path=xl/sharedStrings.xml><?xml version="1.0" encoding="utf-8"?>
<sst xmlns="http://schemas.openxmlformats.org/spreadsheetml/2006/main" count="1503" uniqueCount="762">
  <si>
    <t>APSTIPRINU:</t>
  </si>
  <si>
    <t>Nr.
p/k</t>
  </si>
  <si>
    <t>Ielas  nosaukums</t>
  </si>
  <si>
    <t>Ielu raksturojoši parametri</t>
  </si>
  <si>
    <t>Zemes vienības kadastra apzīmējums</t>
  </si>
  <si>
    <t>Ielas</t>
  </si>
  <si>
    <t>Tilti un satiksmes pārvadi</t>
  </si>
  <si>
    <t>Adrese (km)</t>
  </si>
  <si>
    <t>Garums
(km)</t>
  </si>
  <si>
    <t>Seguma
veids</t>
  </si>
  <si>
    <t>Nosaukums</t>
  </si>
  <si>
    <t>Adrese</t>
  </si>
  <si>
    <t>Garums
(m)</t>
  </si>
  <si>
    <t>Konstrukcijas
materiāls</t>
  </si>
  <si>
    <t>no</t>
  </si>
  <si>
    <t>līdz</t>
  </si>
  <si>
    <t>km</t>
  </si>
  <si>
    <t>Ģeogrāfiskās
koordinātas</t>
  </si>
  <si>
    <t>Iesniegums pašvaldības ielu reģistrācijai</t>
  </si>
  <si>
    <t xml:space="preserve">2. pielikums </t>
  </si>
  <si>
    <t>Ministru kabineta</t>
  </si>
  <si>
    <t>2009. gada 15. septembra</t>
  </si>
  <si>
    <t>noteikumiem Nr.1052</t>
  </si>
  <si>
    <t>Kopā tilti</t>
  </si>
  <si>
    <t>t.sk. ar melno segumu</t>
  </si>
  <si>
    <t>t.sk. ar grants (šķembu) segumu</t>
  </si>
  <si>
    <t>Datums</t>
  </si>
  <si>
    <t>(amats, vārds, uzvārds un paraksts)</t>
  </si>
  <si>
    <t xml:space="preserve">                                        </t>
  </si>
  <si>
    <t>Reģistrēja</t>
  </si>
  <si>
    <t>t.sk.  ar bruģa segumu</t>
  </si>
  <si>
    <t>t.sk. bez seguma</t>
  </si>
  <si>
    <t>domes priekšsēdētājs</t>
  </si>
  <si>
    <t>grants</t>
  </si>
  <si>
    <t>bez seguma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</si>
  <si>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</si>
  <si>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nobrauktuvju
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</si>
  <si>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Platums (m)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</si>
  <si>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</si>
  <si>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(ar 15.12.2015.grozījumiem)</t>
  </si>
  <si>
    <t>Iesniegums pašvaldības ceļu reģistrācijai</t>
  </si>
  <si>
    <t xml:space="preserve">1. pielikums </t>
  </si>
  <si>
    <t>Nr.p.k.</t>
  </si>
  <si>
    <t>Ceļa nosaukums</t>
  </si>
  <si>
    <t>Ceļu raksturojošie parametri</t>
  </si>
  <si>
    <t>Zemes vienības apzīmējums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</si>
  <si>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</si>
  <si>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</si>
  <si>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</si>
  <si>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</si>
  <si>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</si>
  <si>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</si>
  <si>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</si>
  <si>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</si>
  <si>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t>brauktuves laukums (m2)</t>
  </si>
  <si>
    <t>divlīmeņu nobrauktuvju brauktuves laukums (m2)</t>
  </si>
  <si>
    <t>konstrukcijas materiāls</t>
  </si>
  <si>
    <t>ģeogrāfiskās koordinātas</t>
  </si>
  <si>
    <t>t.sk. ar bruģi</t>
  </si>
  <si>
    <t>Siguldas novada</t>
  </si>
  <si>
    <t>Uģis Mitrevics</t>
  </si>
  <si>
    <t>Siguldas novada pašvaldības ielu saraksts Siguldas pilsētā</t>
  </si>
  <si>
    <t>AINAS iela</t>
  </si>
  <si>
    <t>AKAS iela</t>
  </si>
  <si>
    <t>A.KRONVALDA iela</t>
  </si>
  <si>
    <t>ATBRĪVOTĀJU iela</t>
  </si>
  <si>
    <t>AUGĻU iela</t>
  </si>
  <si>
    <t>AUSEKĻA iela</t>
  </si>
  <si>
    <t>ĀBEĻDĀRZA iela</t>
  </si>
  <si>
    <t>BAZNĪCAS iela</t>
  </si>
  <si>
    <t>BEBRENES iela</t>
  </si>
  <si>
    <t>DĀRZA iela</t>
  </si>
  <si>
    <t>DEPO iela</t>
  </si>
  <si>
    <t>GAISMAS iela</t>
  </si>
  <si>
    <t>IGAUŅU iela</t>
  </si>
  <si>
    <t>JAUNATNES iela</t>
  </si>
  <si>
    <t>J.ČAKSTES iela</t>
  </si>
  <si>
    <t>J.PORUKA iela</t>
  </si>
  <si>
    <t>J.DUBURA iela</t>
  </si>
  <si>
    <t>KALNA iela</t>
  </si>
  <si>
    <t>LAIMAS iela</t>
  </si>
  <si>
    <t>LAKSTĪGALAS iela</t>
  </si>
  <si>
    <t>LAUKU iela</t>
  </si>
  <si>
    <t>LAURENČU iela</t>
  </si>
  <si>
    <t>LĀČPLĒŠA iela</t>
  </si>
  <si>
    <t>LĪVKALNA iela</t>
  </si>
  <si>
    <t>MAZĀ GĀLES iela</t>
  </si>
  <si>
    <t>MĀLPILS iela</t>
  </si>
  <si>
    <t>MELIORATORU iela</t>
  </si>
  <si>
    <t>MIERA iela</t>
  </si>
  <si>
    <t>NĪTAURES iela</t>
  </si>
  <si>
    <t>NOLIKTAVU iela</t>
  </si>
  <si>
    <t>PARĀDES iela</t>
  </si>
  <si>
    <t>PARKA iela</t>
  </si>
  <si>
    <t>PELDU iela</t>
  </si>
  <si>
    <t>PILS iela</t>
  </si>
  <si>
    <t>RAUNAS iela</t>
  </si>
  <si>
    <t>RĪGAS iela</t>
  </si>
  <si>
    <t>ROŽU iela</t>
  </si>
  <si>
    <t>R.BLAUMAŅA iela</t>
  </si>
  <si>
    <t>SATEZELES iela</t>
  </si>
  <si>
    <t>SAULES iela</t>
  </si>
  <si>
    <t>SKOLAS iela</t>
  </si>
  <si>
    <t>STACIJAS iela</t>
  </si>
  <si>
    <t>STRĒLNIEKU iela</t>
  </si>
  <si>
    <t>ŠVEICES iela</t>
  </si>
  <si>
    <t>TELEVĪZIJAS iela</t>
  </si>
  <si>
    <t>TRIMPUS iela</t>
  </si>
  <si>
    <t>VAINAGU iela</t>
  </si>
  <si>
    <t>VENTAS iela</t>
  </si>
  <si>
    <t>VIDUS iela</t>
  </si>
  <si>
    <t>VIESTURA iela</t>
  </si>
  <si>
    <t>VILDOGAS iela</t>
  </si>
  <si>
    <t>VIZBUĻU iela</t>
  </si>
  <si>
    <t>ZEMGALES iela</t>
  </si>
  <si>
    <t>ZIEDU iela</t>
  </si>
  <si>
    <t>bruģis</t>
  </si>
  <si>
    <t>AKĀCIJU iela</t>
  </si>
  <si>
    <t>ALŪKSNES iela</t>
  </si>
  <si>
    <t>ATMODAS iela</t>
  </si>
  <si>
    <t>ATPŪTAS iela</t>
  </si>
  <si>
    <t>AUSMAS iela</t>
  </si>
  <si>
    <t>AVEŅU iela</t>
  </si>
  <si>
    <t>ĀBEĻZIEDU iela</t>
  </si>
  <si>
    <t>CELTNIEKU iela</t>
  </si>
  <si>
    <t>CĪRUĻU iela</t>
  </si>
  <si>
    <t>DRAUDZĪBAS iela</t>
  </si>
  <si>
    <t>DZEŅU iela</t>
  </si>
  <si>
    <t>DZINTARU iela</t>
  </si>
  <si>
    <t>E.VEIDENBAUMA iela</t>
  </si>
  <si>
    <t>EGĻU iela</t>
  </si>
  <si>
    <t>GAUJAS iela</t>
  </si>
  <si>
    <t>GĀRŠAS iela</t>
  </si>
  <si>
    <t>GULBJU iela</t>
  </si>
  <si>
    <t>GUNDEGU iela</t>
  </si>
  <si>
    <t>JAUNĀ iela</t>
  </si>
  <si>
    <t>JĀŅA iela</t>
  </si>
  <si>
    <t>JĀŅOGU iela</t>
  </si>
  <si>
    <t>JŪDAŽU iela</t>
  </si>
  <si>
    <t>J.OZOLA iela</t>
  </si>
  <si>
    <t>KADIĶU iela</t>
  </si>
  <si>
    <t>KALMJU iela</t>
  </si>
  <si>
    <t>KĻAVU iela</t>
  </si>
  <si>
    <t>KRASTA iela</t>
  </si>
  <si>
    <t>KURŠU iela</t>
  </si>
  <si>
    <t>ĶIRŠU iela</t>
  </si>
  <si>
    <t>LAPU iela</t>
  </si>
  <si>
    <t>LĀČU iela</t>
  </si>
  <si>
    <t>LIEPU iela</t>
  </si>
  <si>
    <t>LORUPES iela</t>
  </si>
  <si>
    <t>MAIJAS iela</t>
  </si>
  <si>
    <t>MĀLKALNU iela</t>
  </si>
  <si>
    <t>MEDNIEKU iela</t>
  </si>
  <si>
    <t>MELDRU iela</t>
  </si>
  <si>
    <t>MĒNESS iela</t>
  </si>
  <si>
    <t>NURMIŽU iela</t>
  </si>
  <si>
    <t>OGU iela</t>
  </si>
  <si>
    <t>PAPARŽU iela</t>
  </si>
  <si>
    <t>PĒRKONA iela</t>
  </si>
  <si>
    <t>PĒRLES iela</t>
  </si>
  <si>
    <t>PĒRSIEŠA iela</t>
  </si>
  <si>
    <t>PĪPEŅU iela</t>
  </si>
  <si>
    <t>PRIEŽU iela</t>
  </si>
  <si>
    <t>PUREŅU iela</t>
  </si>
  <si>
    <t>PŪČU iela</t>
  </si>
  <si>
    <t>PŪPOLU iela</t>
  </si>
  <si>
    <t>RASAS iela</t>
  </si>
  <si>
    <t>ROBEŽU iela</t>
  </si>
  <si>
    <t>ROTAS iela</t>
  </si>
  <si>
    <t>RŪSIŅA iela</t>
  </si>
  <si>
    <t>SATIKSMES iela</t>
  </si>
  <si>
    <t>SAULGRIEŽU iela</t>
  </si>
  <si>
    <t>SENČU iela</t>
  </si>
  <si>
    <t>SMILGU iela</t>
  </si>
  <si>
    <t>SMILŠU iela</t>
  </si>
  <si>
    <t>TĀLAVAS iela</t>
  </si>
  <si>
    <t>TŪRISTU iela</t>
  </si>
  <si>
    <t>UPEŅU iela</t>
  </si>
  <si>
    <t>VĀLODZES iela</t>
  </si>
  <si>
    <t>VĀRPAS iela</t>
  </si>
  <si>
    <t>VELNALAS iela</t>
  </si>
  <si>
    <t>VĒTRAS iela</t>
  </si>
  <si>
    <t>ZARU iela</t>
  </si>
  <si>
    <t>ZĀĻU iela</t>
  </si>
  <si>
    <t>ZEMEŅU iela</t>
  </si>
  <si>
    <t>ZIGURDA ZUZES iela</t>
  </si>
  <si>
    <t>ZVAIGŽŅU iela</t>
  </si>
  <si>
    <t>8015-004-0445</t>
  </si>
  <si>
    <t>(Valsts akciju sabiedrības "Latvijas Valsts ceļi" Rīgas nodaļas vadītājs)</t>
  </si>
  <si>
    <t>Akenstaka-Rūpnieki-Kalēji</t>
  </si>
  <si>
    <t>Alpi- Kaļļu grantskarjers</t>
  </si>
  <si>
    <t>Bērziņi- Audakas</t>
  </si>
  <si>
    <t>Bērziņi- Piejaugi</t>
  </si>
  <si>
    <t>Dzintari- Rotas</t>
  </si>
  <si>
    <t>Graudi- Kāši</t>
  </si>
  <si>
    <t>Kalnāres- Ratnieki</t>
  </si>
  <si>
    <t>Kārtūži- Madlēni</t>
  </si>
  <si>
    <t>Kārtūžu muiža- Stiebriņi</t>
  </si>
  <si>
    <t>Mergupes tilts- pagasta robeža</t>
  </si>
  <si>
    <t>More- Dzintari</t>
  </si>
  <si>
    <t>Pērkonīši- Rogaiņi (Sviestiņi)</t>
  </si>
  <si>
    <t>Pērkonīši- Upkalni- Krustkalni</t>
  </si>
  <si>
    <t>Pļavas- Laģi</t>
  </si>
  <si>
    <t>Rotas- Akseles- Salmiņi</t>
  </si>
  <si>
    <t>Skriduļi- pagriez. uz Meldriem</t>
  </si>
  <si>
    <t>Smēdītes- Jaunkaļļi</t>
  </si>
  <si>
    <t>Smēdītes- Peipi</t>
  </si>
  <si>
    <t>Strautiņi- Medulāju tilts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</si>
  <si>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</si>
  <si>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</si>
  <si>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</si>
  <si>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</si>
  <si>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</si>
  <si>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</si>
  <si>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</si>
  <si>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</si>
  <si>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</si>
  <si>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</si>
  <si>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</si>
  <si>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</si>
  <si>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</si>
  <si>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</si>
  <si>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</si>
  <si>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</si>
  <si>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</si>
  <si>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</si>
  <si>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</si>
  <si>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4266-003-0106</t>
  </si>
  <si>
    <t>4266-001-0114</t>
  </si>
  <si>
    <t>4266-004-0176</t>
  </si>
  <si>
    <t>4266-002-0093</t>
  </si>
  <si>
    <t>4266-002-0094</t>
  </si>
  <si>
    <t>4266-002-0120</t>
  </si>
  <si>
    <t>4266-006-0098</t>
  </si>
  <si>
    <t>4266-004-0177</t>
  </si>
  <si>
    <t>4266-002-0098</t>
  </si>
  <si>
    <t>4266-004-0174</t>
  </si>
  <si>
    <t>4266-001-0118</t>
  </si>
  <si>
    <t>4266-001-0119</t>
  </si>
  <si>
    <t>4266-006-0101</t>
  </si>
  <si>
    <t>4266-006-0097</t>
  </si>
  <si>
    <t>4266-004-0164</t>
  </si>
  <si>
    <t>4266-003-0113</t>
  </si>
  <si>
    <t>4266-003-0114</t>
  </si>
  <si>
    <t>4266-004-0175</t>
  </si>
  <si>
    <t>4266-006-0100</t>
  </si>
  <si>
    <t>4266-002-0101</t>
  </si>
  <si>
    <t>4266-001-0116</t>
  </si>
  <si>
    <t>4266-001-0117</t>
  </si>
  <si>
    <t>4266-003-0107</t>
  </si>
  <si>
    <t>Pansionāts-Alkšņi</t>
  </si>
  <si>
    <t>Baznīca - kapliča</t>
  </si>
  <si>
    <t>Vecumnieki - Pullēni</t>
  </si>
  <si>
    <t>Vecumnieki - Bisenieki</t>
  </si>
  <si>
    <t>Mazvildas - Rumpji</t>
  </si>
  <si>
    <t xml:space="preserve">Mazvildas - Sostes </t>
  </si>
  <si>
    <t>Graudi - Darbnīcas</t>
  </si>
  <si>
    <t>Rudiņi - Anšpēteri</t>
  </si>
  <si>
    <t>Anšpēteri - Pansionāts</t>
  </si>
  <si>
    <t>Pansionāts - Silciems</t>
  </si>
  <si>
    <t>Silciema ceļš</t>
  </si>
  <si>
    <t>Zvirgzdi - Urdzēni</t>
  </si>
  <si>
    <t>Darbnīca - Stīpnieki - Bulduri</t>
  </si>
  <si>
    <t xml:space="preserve">Zvirgzdi - Puriņi </t>
  </si>
  <si>
    <t>Cēskalns - Lielkalni</t>
  </si>
  <si>
    <t>Lapaiņi - Akmentiņi</t>
  </si>
  <si>
    <t>Zemnieki - Skruntes</t>
  </si>
  <si>
    <t>Šķiliņi - Ozolkalns</t>
  </si>
  <si>
    <t>Līdumi - Rūtiņi</t>
  </si>
  <si>
    <t>Greznkalni - Lejgaļi</t>
  </si>
  <si>
    <t>Pumpuri - Greznkalni</t>
  </si>
  <si>
    <t>Pūpoli - Mūrnieki</t>
  </si>
  <si>
    <t>Putniņi - Tiltiņi</t>
  </si>
  <si>
    <t>Pullēni - Plānupe</t>
  </si>
  <si>
    <t>Pullēni -Ezerkalni</t>
  </si>
  <si>
    <t>Kalni - Pādes</t>
  </si>
  <si>
    <t>Lāčplēši - Augšciems</t>
  </si>
  <si>
    <t>Lūši - Robežnieki</t>
  </si>
  <si>
    <t>Dārznieki - Vizbuļi</t>
  </si>
  <si>
    <t>Stūri - Bračas</t>
  </si>
  <si>
    <t>Skaistkalni - Vēveri</t>
  </si>
  <si>
    <t>Pullēni - Strazdiņi</t>
  </si>
  <si>
    <t>Stīverkalns - Strautnieki</t>
  </si>
  <si>
    <t>Čerņavskas - Jaunzemi</t>
  </si>
  <si>
    <t xml:space="preserve">Zvirgzdi - Lazdukalns </t>
  </si>
  <si>
    <t>Egļupes ceļš-Mežāres</t>
  </si>
  <si>
    <t>Vecais Pullēnu ceļš</t>
  </si>
  <si>
    <t>C - 1</t>
  </si>
  <si>
    <t>C - 2</t>
  </si>
  <si>
    <t>C - 3</t>
  </si>
  <si>
    <t>C - 5</t>
  </si>
  <si>
    <t>C - 6</t>
  </si>
  <si>
    <t>C - 7</t>
  </si>
  <si>
    <t>C - 10</t>
  </si>
  <si>
    <t>C - 11</t>
  </si>
  <si>
    <t>C - 13</t>
  </si>
  <si>
    <t>C - 14</t>
  </si>
  <si>
    <t>C - 15</t>
  </si>
  <si>
    <t>C - 16</t>
  </si>
  <si>
    <t>C - 17</t>
  </si>
  <si>
    <t>C - 18</t>
  </si>
  <si>
    <t>C - 19</t>
  </si>
  <si>
    <t>C - 20</t>
  </si>
  <si>
    <t>C - 21</t>
  </si>
  <si>
    <t>C - 22</t>
  </si>
  <si>
    <t>C - 23</t>
  </si>
  <si>
    <t>C - 24</t>
  </si>
  <si>
    <t>C - 25</t>
  </si>
  <si>
    <t>C - 27</t>
  </si>
  <si>
    <t>C - 28</t>
  </si>
  <si>
    <t>C - 29</t>
  </si>
  <si>
    <t>C - 30</t>
  </si>
  <si>
    <t>C - 34</t>
  </si>
  <si>
    <t>C - 36</t>
  </si>
  <si>
    <t>C - 38</t>
  </si>
  <si>
    <t>C - 39</t>
  </si>
  <si>
    <t>C - 51</t>
  </si>
  <si>
    <t>C - 57</t>
  </si>
  <si>
    <t>C-51</t>
  </si>
  <si>
    <t>8042-002-0156</t>
  </si>
  <si>
    <t>8042-002-0157</t>
  </si>
  <si>
    <t>8042-002-0158</t>
  </si>
  <si>
    <t>8042-003-0069</t>
  </si>
  <si>
    <t>8042-002-0159</t>
  </si>
  <si>
    <t>8042-001-0383</t>
  </si>
  <si>
    <t>8042-004-0289</t>
  </si>
  <si>
    <t>8042-004-0253</t>
  </si>
  <si>
    <t>8042-004-0254</t>
  </si>
  <si>
    <t>8042-004-0255</t>
  </si>
  <si>
    <t>8042-004-0256</t>
  </si>
  <si>
    <t>8042-002-0160</t>
  </si>
  <si>
    <t>8042-004-0257</t>
  </si>
  <si>
    <t>8042-002-0161</t>
  </si>
  <si>
    <t>8042-002-0180</t>
  </si>
  <si>
    <t>8042-002-0248</t>
  </si>
  <si>
    <t>8042-002-0249</t>
  </si>
  <si>
    <t>8042-004-0258</t>
  </si>
  <si>
    <t>8042-004-0259</t>
  </si>
  <si>
    <t>8042-008-0122</t>
  </si>
  <si>
    <t>8042-004-0260</t>
  </si>
  <si>
    <t>8042-008-0124</t>
  </si>
  <si>
    <t>8042-008-0125</t>
  </si>
  <si>
    <t>8042-007-0161</t>
  </si>
  <si>
    <t>8042-007-0162</t>
  </si>
  <si>
    <t>8042-008-0126</t>
  </si>
  <si>
    <t>8042-009-0049</t>
  </si>
  <si>
    <t>8042-007-0163</t>
  </si>
  <si>
    <t>8042-009-0050</t>
  </si>
  <si>
    <t>8042-007-0164</t>
  </si>
  <si>
    <t>8042-007-0165</t>
  </si>
  <si>
    <t>8042-007-0177</t>
  </si>
  <si>
    <t>8042-007-0166</t>
  </si>
  <si>
    <t>8042-005-0053</t>
  </si>
  <si>
    <t>8042-005-0067</t>
  </si>
  <si>
    <t>8042-003-0070</t>
  </si>
  <si>
    <t>8042-005-0054</t>
  </si>
  <si>
    <t>8042-006-0035</t>
  </si>
  <si>
    <t>8042-003-0071</t>
  </si>
  <si>
    <t>8042-007-0167</t>
  </si>
  <si>
    <t>8042-008-0127</t>
  </si>
  <si>
    <t>8042-009-0051</t>
  </si>
  <si>
    <t>8042-007-0168</t>
  </si>
  <si>
    <t>8042-002-0162</t>
  </si>
  <si>
    <t>8042-002-0163</t>
  </si>
  <si>
    <t>8042-002-0182</t>
  </si>
  <si>
    <t>8042-002-0222</t>
  </si>
  <si>
    <t>8042-004-0261</t>
  </si>
  <si>
    <t>8042-007-0169</t>
  </si>
  <si>
    <t>8042-003-0072</t>
  </si>
  <si>
    <t>8042-002-0164</t>
  </si>
  <si>
    <t>8042-002-0220</t>
  </si>
  <si>
    <t>8042-003-0073</t>
  </si>
  <si>
    <t>8042-004-0262</t>
  </si>
  <si>
    <t>8042-001-0384</t>
  </si>
  <si>
    <t>8042-003-0075</t>
  </si>
  <si>
    <t>C - 12</t>
  </si>
  <si>
    <t>Birztalu iela</t>
  </si>
  <si>
    <t>Mežu iela</t>
  </si>
  <si>
    <t>Pļavu iela</t>
  </si>
  <si>
    <t>Klusā iela</t>
  </si>
  <si>
    <t>Ošu iela</t>
  </si>
  <si>
    <t>Lakstīgalas iela</t>
  </si>
  <si>
    <t>Stārķu iela</t>
  </si>
  <si>
    <t>Birzes iela</t>
  </si>
  <si>
    <t>Zaļā iela</t>
  </si>
  <si>
    <t>8042-004-0271</t>
  </si>
  <si>
    <t>8042-004-0263</t>
  </si>
  <si>
    <t>8042-004-0264</t>
  </si>
  <si>
    <t>8042-004-0265</t>
  </si>
  <si>
    <t>8042-004-0266</t>
  </si>
  <si>
    <t>8042-004-0267</t>
  </si>
  <si>
    <t>8042-004-0269</t>
  </si>
  <si>
    <t>8042-004-0270</t>
  </si>
  <si>
    <t>8042-004-0291</t>
  </si>
  <si>
    <t>8042-004-0419</t>
  </si>
  <si>
    <t>Kopā Allažu ciema ielas</t>
  </si>
  <si>
    <t>melnais</t>
  </si>
  <si>
    <t>Siguldas novada pašvaldības ielu saraksts Allažu pagasta Egļupes ciemā</t>
  </si>
  <si>
    <t>Siguldas novada pašvaldības ielu saraksts Allažu pagasta Allažu ciemā</t>
  </si>
  <si>
    <t>Siguldas iela</t>
  </si>
  <si>
    <t>Smilgu iela</t>
  </si>
  <si>
    <t>Mētru iela</t>
  </si>
  <si>
    <t>Viršu iela</t>
  </si>
  <si>
    <t>Egļu iela</t>
  </si>
  <si>
    <t>Priežu iela</t>
  </si>
  <si>
    <t>Sūnu iela</t>
  </si>
  <si>
    <t>Sila iela</t>
  </si>
  <si>
    <t>Smilšu iela</t>
  </si>
  <si>
    <t>Saules iela</t>
  </si>
  <si>
    <t>Dārza iela</t>
  </si>
  <si>
    <t>Mežmaļu iela</t>
  </si>
  <si>
    <t>Allažu iela</t>
  </si>
  <si>
    <t>Bišu iela</t>
  </si>
  <si>
    <t>Mazā iela</t>
  </si>
  <si>
    <t>Garā iela</t>
  </si>
  <si>
    <t>Zvaigžņu iela</t>
  </si>
  <si>
    <t>Mēness iela</t>
  </si>
  <si>
    <t>Zemeņu iela</t>
  </si>
  <si>
    <t>Lapu iela</t>
  </si>
  <si>
    <t>Ogu iela</t>
  </si>
  <si>
    <t>Silciema iela</t>
  </si>
  <si>
    <t>Draudzības iela</t>
  </si>
  <si>
    <t>Koplietošanas iela</t>
  </si>
  <si>
    <t>8042-001-0421</t>
  </si>
  <si>
    <t>8042-001-0417</t>
  </si>
  <si>
    <t>8042-001-0415</t>
  </si>
  <si>
    <t>8042-001-0416</t>
  </si>
  <si>
    <t>8042-001-0404</t>
  </si>
  <si>
    <t>8042-001-0408</t>
  </si>
  <si>
    <t>8042-001-0275</t>
  </si>
  <si>
    <t>8042-001-0399</t>
  </si>
  <si>
    <t>8042-001-0398</t>
  </si>
  <si>
    <t>8042-001-0388</t>
  </si>
  <si>
    <t>8042-001-0390</t>
  </si>
  <si>
    <t>8042-001-0406</t>
  </si>
  <si>
    <t>8042-001-0393</t>
  </si>
  <si>
    <t>8042-001-0401</t>
  </si>
  <si>
    <t>8042-001-0420</t>
  </si>
  <si>
    <t>8042-001-0418</t>
  </si>
  <si>
    <t>8042-001-0419</t>
  </si>
  <si>
    <t>8042-001-0410</t>
  </si>
  <si>
    <t>8042-001-0405</t>
  </si>
  <si>
    <t>8042-001-0411</t>
  </si>
  <si>
    <t>8042-001-0412</t>
  </si>
  <si>
    <t>8042-001-0413</t>
  </si>
  <si>
    <t>8042-001-0414</t>
  </si>
  <si>
    <t>8042-001-0409</t>
  </si>
  <si>
    <t>8042-001-0407</t>
  </si>
  <si>
    <t>8042-001-0500</t>
  </si>
  <si>
    <t>PĻAVAS iela</t>
  </si>
  <si>
    <t>4266-004-0170</t>
  </si>
  <si>
    <t>4266-004-0171</t>
  </si>
  <si>
    <t>4266-004-0192</t>
  </si>
  <si>
    <t>4266-004-0172</t>
  </si>
  <si>
    <t>SIGULDAS iela</t>
  </si>
  <si>
    <t>Kopā Mores ciema ielas</t>
  </si>
  <si>
    <t>Siguldas novada pašvaldības ielu saraksts Mores pagasta Mores ciemā</t>
  </si>
  <si>
    <t>Kopā Egļupes ciema ielas</t>
  </si>
  <si>
    <t>V58- Ancīši</t>
  </si>
  <si>
    <t>Stūrīši- Ezermalas (Jūdaži)</t>
  </si>
  <si>
    <t>Jūdažu parks- Šoseja</t>
  </si>
  <si>
    <t>P 8 - Roķēni</t>
  </si>
  <si>
    <t>C-22</t>
  </si>
  <si>
    <t>C-27</t>
  </si>
  <si>
    <t>8094-003-0224</t>
  </si>
  <si>
    <t>8094-005-0295</t>
  </si>
  <si>
    <t>8094-005-0358</t>
  </si>
  <si>
    <t>Pelītes-Saltavota iela</t>
  </si>
  <si>
    <t>V85- Zalves</t>
  </si>
  <si>
    <t>Pelītes- Sāri</t>
  </si>
  <si>
    <t>P8- Limbas (Limbu ceļš)</t>
  </si>
  <si>
    <t>V83- Daudas</t>
  </si>
  <si>
    <t>V83- Rožkrūmi</t>
  </si>
  <si>
    <t>V83 - Empēteri</t>
  </si>
  <si>
    <t>V83- Ceplīši</t>
  </si>
  <si>
    <t>V83- Kodaļas</t>
  </si>
  <si>
    <t>V83- Āres</t>
  </si>
  <si>
    <t>V58- Lorkalni</t>
  </si>
  <si>
    <t>P8- Pelītes</t>
  </si>
  <si>
    <t>Pelītes-I-Ziedi</t>
  </si>
  <si>
    <t>V85 -(Jūdaži)- Dambīši</t>
  </si>
  <si>
    <t>Tilgaļi- Dambīši</t>
  </si>
  <si>
    <t>P8- Teiļi</t>
  </si>
  <si>
    <t>A2- Kundziņi- Muldas</t>
  </si>
  <si>
    <t>A2- Priednieki</t>
  </si>
  <si>
    <t>KŪDRU ceļš</t>
  </si>
  <si>
    <t>Ceļš Nr.1</t>
  </si>
  <si>
    <t>Ceļš Nr.2</t>
  </si>
  <si>
    <t>Roķēnu ceļš</t>
  </si>
  <si>
    <t>C-1</t>
  </si>
  <si>
    <t>C-2</t>
  </si>
  <si>
    <t>C-4</t>
  </si>
  <si>
    <t>C-5</t>
  </si>
  <si>
    <t>C-6</t>
  </si>
  <si>
    <t>C-7</t>
  </si>
  <si>
    <t>C-8</t>
  </si>
  <si>
    <t>C-10</t>
  </si>
  <si>
    <t>C-11</t>
  </si>
  <si>
    <t>C-12</t>
  </si>
  <si>
    <t>C-13</t>
  </si>
  <si>
    <t>C-14</t>
  </si>
  <si>
    <t>C-15</t>
  </si>
  <si>
    <t>C-16</t>
  </si>
  <si>
    <t>C-23</t>
  </si>
  <si>
    <t>C-24</t>
  </si>
  <si>
    <t>C-29</t>
  </si>
  <si>
    <t>C-30</t>
  </si>
  <si>
    <t>C-31</t>
  </si>
  <si>
    <t>8094-003-0223</t>
  </si>
  <si>
    <t>8094-003-0219</t>
  </si>
  <si>
    <t>8094-004-0654</t>
  </si>
  <si>
    <t>8094-005-0290</t>
  </si>
  <si>
    <t>8094-005-0291</t>
  </si>
  <si>
    <t>8094-004-0648</t>
  </si>
  <si>
    <t>8094-003-0218</t>
  </si>
  <si>
    <t>8094-002-0268</t>
  </si>
  <si>
    <t>8094-002-0015</t>
  </si>
  <si>
    <t>8094-001-0164</t>
  </si>
  <si>
    <t>8094-002-0271</t>
  </si>
  <si>
    <t>8094-001-0171</t>
  </si>
  <si>
    <t>8094-001-0175</t>
  </si>
  <si>
    <t>8094-001-0186</t>
  </si>
  <si>
    <t>8094-001-0187</t>
  </si>
  <si>
    <t>8094-001-0160</t>
  </si>
  <si>
    <t>8094-001-0172</t>
  </si>
  <si>
    <t>8094-003-0321</t>
  </si>
  <si>
    <t>8094-004-0650</t>
  </si>
  <si>
    <t>8094-004-0753</t>
  </si>
  <si>
    <t>8094-004-0755</t>
  </si>
  <si>
    <t>8094-004-0756</t>
  </si>
  <si>
    <t>8094-004-0751</t>
  </si>
  <si>
    <t>8094-004-0752</t>
  </si>
  <si>
    <t>8094-005-0293</t>
  </si>
  <si>
    <t>8094-005-0292</t>
  </si>
  <si>
    <t>8094-005-0189</t>
  </si>
  <si>
    <t>8094-005-0296</t>
  </si>
  <si>
    <t>8094-005-0297</t>
  </si>
  <si>
    <t>8094-005-0298</t>
  </si>
  <si>
    <t>8094-004-0766</t>
  </si>
  <si>
    <t>8094-004-0644</t>
  </si>
  <si>
    <t>8094-005-0351</t>
  </si>
  <si>
    <t>8094-004-0652</t>
  </si>
  <si>
    <t>8094-004-0645</t>
  </si>
  <si>
    <t>8094-004-0643</t>
  </si>
  <si>
    <t>8094-003-0010</t>
  </si>
  <si>
    <t>8094-005-0004</t>
  </si>
  <si>
    <t>8094-004-0437</t>
  </si>
  <si>
    <t>V83-Jaunozoli</t>
  </si>
  <si>
    <t>Egles- Rugāji</t>
  </si>
  <si>
    <t>P8-Rožlapas</t>
  </si>
  <si>
    <t>V85- Ezerlauki</t>
  </si>
  <si>
    <t>V85-Mežakas</t>
  </si>
  <si>
    <t>A2- Rožkrūmi</t>
  </si>
  <si>
    <t>A2-Muldas</t>
  </si>
  <si>
    <t>C-28</t>
  </si>
  <si>
    <t>C-26</t>
  </si>
  <si>
    <t>C-25</t>
  </si>
  <si>
    <t>C-17</t>
  </si>
  <si>
    <t>C-18</t>
  </si>
  <si>
    <t>C-19</t>
  </si>
  <si>
    <t>C-20</t>
  </si>
  <si>
    <t>C-21</t>
  </si>
  <si>
    <t>C-3</t>
  </si>
  <si>
    <t>C - 31</t>
  </si>
  <si>
    <t>Siguldas novada pašvaldības ielu saraksts Siguldas pagastā</t>
  </si>
  <si>
    <t>HELMAŅA iela</t>
  </si>
  <si>
    <t>NĀKOTNES iela</t>
  </si>
  <si>
    <t>ZINĀTNES iela</t>
  </si>
  <si>
    <t>8094-004-0647</t>
  </si>
  <si>
    <t>8094-002-0272</t>
  </si>
  <si>
    <t>8094-004-0646</t>
  </si>
  <si>
    <t>GANĪBU iela</t>
  </si>
  <si>
    <t>INSTITŪTA iela</t>
  </si>
  <si>
    <t>KALNABEIŠU aleja</t>
  </si>
  <si>
    <t>MORES IELA</t>
  </si>
  <si>
    <t>SALTAVOTA iela</t>
  </si>
  <si>
    <t>8094-004-0853</t>
  </si>
  <si>
    <t>8094-004-0979</t>
  </si>
  <si>
    <t>8094-004-0657</t>
  </si>
  <si>
    <t>8094-004-0761</t>
  </si>
  <si>
    <t>8094-003-0220</t>
  </si>
  <si>
    <t>8094-003-0151</t>
  </si>
  <si>
    <t>8094-003-0077</t>
  </si>
  <si>
    <t>8094-004-0656</t>
  </si>
  <si>
    <t>8094-003-0252</t>
  </si>
  <si>
    <t>8094-003-0269</t>
  </si>
  <si>
    <t>8094-004-0678</t>
  </si>
  <si>
    <t>AVOTU iela</t>
  </si>
  <si>
    <t>ĀBEĻU iela</t>
  </si>
  <si>
    <t>DAILES iela</t>
  </si>
  <si>
    <t>DAUDU iela</t>
  </si>
  <si>
    <t>GRAUDU iela</t>
  </si>
  <si>
    <t>GRAVAS iela</t>
  </si>
  <si>
    <t>GRIEZES iela</t>
  </si>
  <si>
    <t>IEVU iela</t>
  </si>
  <si>
    <t>JASMĪNU iela</t>
  </si>
  <si>
    <t>ĶIPARU iela</t>
  </si>
  <si>
    <t>LAZDU iela</t>
  </si>
  <si>
    <t>LĪGO iela</t>
  </si>
  <si>
    <t>PĪLĀDŽU iela</t>
  </si>
  <si>
    <t>PĻAVU iela</t>
  </si>
  <si>
    <t>PURVA iela</t>
  </si>
  <si>
    <t>SELEKSA iela</t>
  </si>
  <si>
    <t>STRAUTA iela</t>
  </si>
  <si>
    <t>TILTA iela</t>
  </si>
  <si>
    <t>UPES iela</t>
  </si>
  <si>
    <t>VIRŠU iela</t>
  </si>
  <si>
    <t>EZERA iela</t>
  </si>
  <si>
    <t>ASTERU iela</t>
  </si>
  <si>
    <t>DĀLIJU iela</t>
  </si>
  <si>
    <t>NARCIŠU iela</t>
  </si>
  <si>
    <t>TULPJU iela</t>
  </si>
  <si>
    <t>VIJOLĪŠU iela</t>
  </si>
  <si>
    <t>8094-004-0688</t>
  </si>
  <si>
    <t>8094-004-0686</t>
  </si>
  <si>
    <t>8094-004-0685</t>
  </si>
  <si>
    <t>8094-002-0250</t>
  </si>
  <si>
    <t>8094-004-0692</t>
  </si>
  <si>
    <t>8094-002-0265</t>
  </si>
  <si>
    <t>8094-004-0689</t>
  </si>
  <si>
    <t>8094-002-0261</t>
  </si>
  <si>
    <t>8094-004-0691</t>
  </si>
  <si>
    <t>8094-004-0981</t>
  </si>
  <si>
    <t>8094-002-0266</t>
  </si>
  <si>
    <t>8094-004-0635</t>
  </si>
  <si>
    <t>8094-002-0257</t>
  </si>
  <si>
    <t>8094-004-0687</t>
  </si>
  <si>
    <t>8094-004-0854</t>
  </si>
  <si>
    <t>8094-002-0263</t>
  </si>
  <si>
    <t>8094-002-0014</t>
  </si>
  <si>
    <t>8094-002-0256</t>
  </si>
  <si>
    <t>8094-002-0274</t>
  </si>
  <si>
    <t>8094-003-0323</t>
  </si>
  <si>
    <t>8094-004-0690</t>
  </si>
  <si>
    <t>8094-002-0264</t>
  </si>
  <si>
    <t>8094-002-0273</t>
  </si>
  <si>
    <t>8094-002-0267</t>
  </si>
  <si>
    <t>8094-002-0262</t>
  </si>
  <si>
    <t>8094-002-0275</t>
  </si>
  <si>
    <t>8094-004-0460</t>
  </si>
  <si>
    <t>8094-004-0764</t>
  </si>
  <si>
    <t>8094-004-0765</t>
  </si>
  <si>
    <t>8094-004-0468</t>
  </si>
  <si>
    <t>8094-005-0326</t>
  </si>
  <si>
    <t>8094-005-0324</t>
  </si>
  <si>
    <t>8094-004-1040</t>
  </si>
  <si>
    <t>8094-004-1043</t>
  </si>
  <si>
    <t>8094-004-0759</t>
  </si>
  <si>
    <t>8094-004-1049</t>
  </si>
  <si>
    <t>8094-004-1042</t>
  </si>
  <si>
    <t>8094-004-1044</t>
  </si>
  <si>
    <t>Iebr. uz Kalnabeites 3</t>
  </si>
  <si>
    <t>RIEKSTU iela</t>
  </si>
  <si>
    <t>1.šķērsiela</t>
  </si>
  <si>
    <t>2.šķērsiela</t>
  </si>
  <si>
    <t>3.šķērsiela</t>
  </si>
  <si>
    <t>4.šķērsiela</t>
  </si>
  <si>
    <t>8094-002-0324</t>
  </si>
  <si>
    <t>Kopā Siguldas pagasta ielas</t>
  </si>
  <si>
    <t>Līgotnes-Saltavota iela (Ezeri)</t>
  </si>
  <si>
    <t>A2- Mednieki - V85 (Jūdaži)</t>
  </si>
  <si>
    <t>Kopā B grupas ceļi</t>
  </si>
  <si>
    <t>Pār Mergupi</t>
  </si>
  <si>
    <t>dzelzsbet.</t>
  </si>
  <si>
    <t>E567633
N321479</t>
  </si>
  <si>
    <t>C - 4</t>
  </si>
  <si>
    <t>C – 8</t>
  </si>
  <si>
    <t>C - 9</t>
  </si>
  <si>
    <t>C - 41</t>
  </si>
  <si>
    <t>C-52</t>
  </si>
  <si>
    <t>C-53</t>
  </si>
  <si>
    <t>C-54</t>
  </si>
  <si>
    <t>C-55</t>
  </si>
  <si>
    <t>KOPSAVILKUMS</t>
  </si>
  <si>
    <t>Siguldas pagasta ceļi</t>
  </si>
  <si>
    <t>Melnais</t>
  </si>
  <si>
    <t>Grants</t>
  </si>
  <si>
    <t>Bruģis</t>
  </si>
  <si>
    <t>Bez seguma</t>
  </si>
  <si>
    <t>Allažu pagasta ceļi</t>
  </si>
  <si>
    <t>Mores pagasta ceļi</t>
  </si>
  <si>
    <t>Mores pagasts</t>
  </si>
  <si>
    <t>Dzelzsbet.</t>
  </si>
  <si>
    <t>Konstrukc. materiāls</t>
  </si>
  <si>
    <t>Garums,
m</t>
  </si>
  <si>
    <r>
      <t>Laukums, m</t>
    </r>
    <r>
      <rPr>
        <b/>
        <vertAlign val="superscript"/>
        <sz val="10"/>
        <rFont val="Arial"/>
        <family val="2"/>
        <charset val="186"/>
      </rPr>
      <t>2</t>
    </r>
  </si>
  <si>
    <t>CEĻI</t>
  </si>
  <si>
    <t>TILTI</t>
  </si>
  <si>
    <t>KOPĀ, km</t>
  </si>
  <si>
    <t>IELAS</t>
  </si>
  <si>
    <t>Siguldas pilsētas ielas</t>
  </si>
  <si>
    <t>Allažu ciema ielas</t>
  </si>
  <si>
    <t>Mores ciema ielas</t>
  </si>
  <si>
    <t>Siguldas pagasta ielas</t>
  </si>
  <si>
    <r>
      <t>KOPĀ, m</t>
    </r>
    <r>
      <rPr>
        <b/>
        <vertAlign val="superscript"/>
        <sz val="10"/>
        <rFont val="Arial"/>
        <family val="2"/>
        <charset val="186"/>
      </rPr>
      <t>2</t>
    </r>
  </si>
  <si>
    <t>laukums</t>
  </si>
  <si>
    <t>Egļupes ciema ielas</t>
  </si>
  <si>
    <t>Pašvaldība</t>
  </si>
  <si>
    <t>Autoceļi</t>
  </si>
  <si>
    <t>Tilti</t>
  </si>
  <si>
    <t>Kopā</t>
  </si>
  <si>
    <t>tajā skaitā ar melno segumu</t>
  </si>
  <si>
    <t>tajā skaitā</t>
  </si>
  <si>
    <t>garums</t>
  </si>
  <si>
    <t>brauktuvju laukums</t>
  </si>
  <si>
    <t>ar melno segumu</t>
  </si>
  <si>
    <t>ar grants segumu</t>
  </si>
  <si>
    <t>brauktuves laukums</t>
  </si>
  <si>
    <t>kv.m</t>
  </si>
  <si>
    <t>m</t>
  </si>
  <si>
    <t>1.</t>
  </si>
  <si>
    <t>`</t>
  </si>
  <si>
    <t>Siguldas novada pašvaldības autoceļu, ielu un tiltu kopsavilkums uz 01.09.2016.</t>
  </si>
  <si>
    <t>Siguldas novada dome</t>
  </si>
  <si>
    <t>t.sk. Siguldas pilsēta</t>
  </si>
  <si>
    <t>KR.BARONA iela</t>
  </si>
  <si>
    <t>PULKVEŽA BRIEŽA iela</t>
  </si>
  <si>
    <t>KRAUKĻALAS iela</t>
  </si>
  <si>
    <t>ALAUKSTA iela</t>
  </si>
  <si>
    <t>A.PUMPURA iela</t>
  </si>
  <si>
    <t>BEITES iela</t>
  </si>
  <si>
    <t>BEZDELĪGU iela</t>
  </si>
  <si>
    <t>BIRZES iela</t>
  </si>
  <si>
    <t>CERIŅU iela</t>
  </si>
  <si>
    <t>ČIATŪRAS iela</t>
  </si>
  <si>
    <t>DĪĶA iela</t>
  </si>
  <si>
    <t>DOŅU iela</t>
  </si>
  <si>
    <t>JŪDAŽU IELA</t>
  </si>
  <si>
    <t>KRIMULDAS iela</t>
  </si>
  <si>
    <t>PĒTERALAS iela</t>
  </si>
  <si>
    <t>PĒTERALAS iela (mazā)</t>
  </si>
  <si>
    <t>SLĒPOTĀJU iela</t>
  </si>
  <si>
    <t>VĒJU iela</t>
  </si>
  <si>
    <t>ALLAŽU iela</t>
  </si>
  <si>
    <t>ASPAZIJAS iela</t>
  </si>
  <si>
    <t>BĒRZU iela</t>
  </si>
  <si>
    <t>CĒSU iela</t>
  </si>
  <si>
    <t>CIELAVU iela</t>
  </si>
  <si>
    <t>KAIJAS iela</t>
  </si>
  <si>
    <t>L.PAEGLES iela</t>
  </si>
  <si>
    <t>O.KALPAKA iela</t>
  </si>
  <si>
    <t>Siguldas novada pašvaldības ceļu saraksts Siguldas pagastā</t>
  </si>
  <si>
    <t>Siguldas novada pašvaldības ceļu saraksts Allažu pagastā</t>
  </si>
  <si>
    <t>Siguldas novada pašvaldības ceļu saraksts Mores pagastā</t>
  </si>
  <si>
    <t>8094-005-0009</t>
  </si>
  <si>
    <t>8042-006-0037</t>
  </si>
  <si>
    <t>C - 50</t>
  </si>
  <si>
    <t>P3 - Dalbji</t>
  </si>
  <si>
    <t>C - 58</t>
  </si>
  <si>
    <t>Ceļš Kaļķugravās</t>
  </si>
  <si>
    <t>8042-002-0192</t>
  </si>
  <si>
    <t>Kr. VALDEMĀRA iela</t>
  </si>
  <si>
    <t>KĀRKLU iela</t>
  </si>
  <si>
    <t>PĻAVZIEDU iela</t>
  </si>
  <si>
    <t>REIŅA KAUDZĪTES iela</t>
  </si>
  <si>
    <t>C-56</t>
  </si>
  <si>
    <t>Laurenči - Strēlnieki</t>
  </si>
  <si>
    <t>8015-002-0037</t>
  </si>
  <si>
    <t>C-57</t>
  </si>
  <si>
    <t>Dainas - Bēršas</t>
  </si>
  <si>
    <t>8015-002-0106</t>
  </si>
  <si>
    <t>Kopā Siguldas pilsētas ielas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</si>
</sst>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"/>
    <numFmt numFmtId="167" formatCode="#,##0.0"/>
  </numFmts>
  <fonts count="4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i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b/>
      <sz val="8"/>
      <name val="Arial"/>
      <family val="2"/>
      <charset val="186"/>
    </font>
    <font>
      <u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i/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204"/>
    </font>
    <font>
      <u/>
      <sz val="8"/>
      <color rgb="FFFF000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vertAlign val="superscript"/>
      <sz val="10"/>
      <name val="Arial"/>
      <family val="2"/>
      <charset val="186"/>
    </font>
    <font>
      <b/>
      <sz val="12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1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12" applyNumberFormat="0" applyAlignment="0" applyProtection="0"/>
    <xf numFmtId="0" fontId="19" fillId="22" borderId="13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12" applyNumberFormat="0" applyAlignment="0" applyProtection="0"/>
    <xf numFmtId="0" fontId="26" fillId="0" borderId="17" applyNumberFormat="0" applyFill="0" applyAlignment="0" applyProtection="0"/>
    <xf numFmtId="0" fontId="27" fillId="23" borderId="0" applyNumberFormat="0" applyBorder="0" applyAlignment="0" applyProtection="0"/>
    <xf numFmtId="0" fontId="15" fillId="24" borderId="18" applyNumberFormat="0" applyFont="0" applyAlignment="0" applyProtection="0"/>
    <xf numFmtId="0" fontId="28" fillId="21" borderId="19" applyNumberFormat="0" applyAlignment="0" applyProtection="0"/>
    <xf numFmtId="0" fontId="15" fillId="0" borderId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41" fillId="0" borderId="0"/>
  </cellStyleXfs>
  <cellXfs count="40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Border="1"/>
    <xf numFmtId="165" fontId="2" fillId="0" borderId="0" xfId="0" applyNumberFormat="1" applyFont="1" applyFill="1" applyBorder="1"/>
    <xf numFmtId="0" fontId="6" fillId="0" borderId="0" xfId="0" applyFont="1" applyFill="1" applyBorder="1"/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/>
    <xf numFmtId="0" fontId="3" fillId="0" borderId="0" xfId="0" applyFont="1" applyBorder="1" applyAlignment="1">
      <alignment vertical="center"/>
    </xf>
    <xf numFmtId="0" fontId="3" fillId="0" borderId="0" xfId="1" applyFont="1" applyFill="1"/>
    <xf numFmtId="0" fontId="3" fillId="0" borderId="2" xfId="1" applyFont="1" applyBorder="1" applyAlignment="1"/>
    <xf numFmtId="0" fontId="11" fillId="0" borderId="0" xfId="1" applyFont="1" applyAlignment="1"/>
    <xf numFmtId="0" fontId="3" fillId="0" borderId="0" xfId="1" applyFont="1"/>
    <xf numFmtId="165" fontId="3" fillId="0" borderId="0" xfId="0" applyNumberFormat="1" applyFont="1" applyBorder="1"/>
    <xf numFmtId="0" fontId="3" fillId="0" borderId="0" xfId="1" applyFont="1" applyFill="1" applyAlignment="1"/>
    <xf numFmtId="0" fontId="3" fillId="0" borderId="3" xfId="1" applyFont="1" applyFill="1" applyBorder="1"/>
    <xf numFmtId="0" fontId="3" fillId="0" borderId="2" xfId="1" applyFont="1" applyFill="1" applyBorder="1" applyAlignment="1"/>
    <xf numFmtId="3" fontId="3" fillId="0" borderId="0" xfId="0" applyNumberFormat="1" applyFont="1" applyBorder="1"/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3" fontId="3" fillId="0" borderId="0" xfId="0" applyNumberFormat="1" applyFont="1"/>
    <xf numFmtId="3" fontId="10" fillId="0" borderId="0" xfId="0" applyNumberFormat="1" applyFont="1" applyFill="1" applyBorder="1" applyAlignment="1"/>
    <xf numFmtId="0" fontId="3" fillId="0" borderId="0" xfId="0" applyFont="1" applyBorder="1" applyAlignment="1"/>
    <xf numFmtId="0" fontId="1" fillId="0" borderId="0" xfId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10" fillId="0" borderId="0" xfId="0" applyNumberFormat="1" applyFont="1" applyBorder="1" applyAlignment="1"/>
    <xf numFmtId="0" fontId="3" fillId="0" borderId="0" xfId="0" applyFont="1" applyFill="1" applyBorder="1" applyAlignment="1"/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/>
    <xf numFmtId="0" fontId="10" fillId="0" borderId="1" xfId="0" applyFont="1" applyFill="1" applyBorder="1" applyAlignment="1"/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" fontId="3" fillId="0" borderId="0" xfId="0" applyNumberFormat="1" applyFont="1"/>
    <xf numFmtId="0" fontId="3" fillId="0" borderId="7" xfId="0" applyFont="1" applyBorder="1" applyAlignment="1"/>
    <xf numFmtId="0" fontId="11" fillId="0" borderId="0" xfId="0" applyFont="1" applyAlignment="1"/>
    <xf numFmtId="0" fontId="3" fillId="0" borderId="7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4" fontId="3" fillId="0" borderId="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0" xfId="0" applyNumberFormat="1" applyFont="1"/>
    <xf numFmtId="164" fontId="10" fillId="0" borderId="0" xfId="0" applyNumberFormat="1" applyFont="1" applyBorder="1" applyAlignment="1"/>
    <xf numFmtId="0" fontId="3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left"/>
    </xf>
    <xf numFmtId="165" fontId="34" fillId="0" borderId="1" xfId="0" applyNumberFormat="1" applyFont="1" applyBorder="1" applyAlignment="1">
      <alignment horizontal="center"/>
    </xf>
    <xf numFmtId="3" fontId="34" fillId="0" borderId="1" xfId="0" applyNumberFormat="1" applyFont="1" applyBorder="1"/>
    <xf numFmtId="3" fontId="34" fillId="0" borderId="1" xfId="0" applyNumberFormat="1" applyFont="1" applyFill="1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165" fontId="34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vertical="center"/>
    </xf>
    <xf numFmtId="164" fontId="10" fillId="28" borderId="1" xfId="0" applyNumberFormat="1" applyFont="1" applyFill="1" applyBorder="1" applyAlignment="1">
      <alignment horizontal="center"/>
    </xf>
    <xf numFmtId="1" fontId="3" fillId="28" borderId="1" xfId="0" applyNumberFormat="1" applyFont="1" applyFill="1" applyBorder="1" applyAlignment="1">
      <alignment horizontal="center"/>
    </xf>
    <xf numFmtId="0" fontId="34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2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vertical="top" wrapText="1"/>
    </xf>
    <xf numFmtId="165" fontId="34" fillId="0" borderId="1" xfId="0" applyNumberFormat="1" applyFont="1" applyBorder="1"/>
    <xf numFmtId="0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vertical="center" wrapText="1"/>
    </xf>
    <xf numFmtId="0" fontId="34" fillId="26" borderId="6" xfId="0" applyFont="1" applyFill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/>
    <xf numFmtId="165" fontId="34" fillId="0" borderId="1" xfId="0" applyNumberFormat="1" applyFont="1" applyFill="1" applyBorder="1" applyAlignment="1">
      <alignment horizontal="center"/>
    </xf>
    <xf numFmtId="3" fontId="34" fillId="27" borderId="1" xfId="0" applyNumberFormat="1" applyFont="1" applyFill="1" applyBorder="1"/>
    <xf numFmtId="165" fontId="34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165" fontId="34" fillId="0" borderId="1" xfId="0" applyNumberFormat="1" applyFont="1" applyBorder="1" applyAlignment="1">
      <alignment vertical="center"/>
    </xf>
    <xf numFmtId="165" fontId="34" fillId="0" borderId="1" xfId="0" applyNumberFormat="1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34" fillId="25" borderId="6" xfId="0" applyFont="1" applyFill="1" applyBorder="1" applyAlignment="1">
      <alignment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" fontId="37" fillId="0" borderId="9" xfId="0" applyNumberFormat="1" applyFont="1" applyFill="1" applyBorder="1" applyAlignment="1">
      <alignment horizontal="center" vertical="center"/>
    </xf>
    <xf numFmtId="0" fontId="36" fillId="25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/>
    <xf numFmtId="3" fontId="2" fillId="0" borderId="0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0" fontId="35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3" fillId="0" borderId="0" xfId="0" applyNumberFormat="1" applyFont="1" applyFill="1"/>
    <xf numFmtId="0" fontId="41" fillId="0" borderId="0" xfId="46" applyAlignment="1">
      <alignment horizontal="center" vertical="center" wrapText="1"/>
    </xf>
    <xf numFmtId="0" fontId="41" fillId="0" borderId="0" xfId="46"/>
    <xf numFmtId="0" fontId="41" fillId="0" borderId="43" xfId="46" applyBorder="1" applyAlignment="1">
      <alignment horizontal="center" vertical="center" wrapText="1"/>
    </xf>
    <xf numFmtId="0" fontId="41" fillId="0" borderId="44" xfId="46" applyBorder="1" applyAlignment="1">
      <alignment horizontal="center" vertical="center" wrapText="1"/>
    </xf>
    <xf numFmtId="0" fontId="41" fillId="0" borderId="48" xfId="46" applyBorder="1" applyAlignment="1">
      <alignment horizontal="center" vertical="center" wrapText="1"/>
    </xf>
    <xf numFmtId="0" fontId="41" fillId="0" borderId="49" xfId="46" applyBorder="1" applyAlignment="1">
      <alignment horizontal="center" vertical="center" wrapText="1"/>
    </xf>
    <xf numFmtId="0" fontId="41" fillId="0" borderId="36" xfId="46" applyBorder="1" applyAlignment="1">
      <alignment horizontal="center" vertical="center" wrapText="1"/>
    </xf>
    <xf numFmtId="0" fontId="41" fillId="0" borderId="37" xfId="46" applyBorder="1" applyAlignment="1">
      <alignment horizontal="center" vertical="center" wrapText="1"/>
    </xf>
    <xf numFmtId="0" fontId="41" fillId="0" borderId="50" xfId="46" applyBorder="1" applyAlignment="1">
      <alignment horizontal="center" vertical="center" wrapText="1"/>
    </xf>
    <xf numFmtId="0" fontId="41" fillId="29" borderId="27" xfId="46" applyFill="1" applyBorder="1" applyAlignment="1">
      <alignment horizontal="center" vertical="center" wrapText="1"/>
    </xf>
    <xf numFmtId="0" fontId="41" fillId="29" borderId="51" xfId="46" applyFill="1" applyBorder="1" applyAlignment="1">
      <alignment horizontal="center" vertical="center" wrapText="1"/>
    </xf>
    <xf numFmtId="0" fontId="41" fillId="29" borderId="52" xfId="46" applyFill="1" applyBorder="1" applyAlignment="1">
      <alignment horizontal="center" vertical="center" wrapText="1"/>
    </xf>
    <xf numFmtId="0" fontId="41" fillId="0" borderId="53" xfId="46" applyBorder="1" applyAlignment="1">
      <alignment horizontal="center" vertical="center" wrapText="1"/>
    </xf>
    <xf numFmtId="0" fontId="34" fillId="0" borderId="54" xfId="46" applyFont="1" applyFill="1" applyBorder="1" applyAlignment="1">
      <alignment horizontal="center" vertical="center" wrapText="1"/>
    </xf>
    <xf numFmtId="0" fontId="34" fillId="0" borderId="56" xfId="46" applyFont="1" applyFill="1" applyBorder="1" applyAlignment="1">
      <alignment horizontal="center" vertical="center" wrapText="1"/>
    </xf>
    <xf numFmtId="0" fontId="34" fillId="0" borderId="57" xfId="46" applyFont="1" applyFill="1" applyBorder="1" applyAlignment="1">
      <alignment horizontal="center" vertical="center" wrapText="1"/>
    </xf>
    <xf numFmtId="0" fontId="41" fillId="0" borderId="59" xfId="46" applyBorder="1" applyAlignment="1">
      <alignment horizontal="right" vertical="center" wrapText="1"/>
    </xf>
    <xf numFmtId="0" fontId="34" fillId="0" borderId="60" xfId="46" applyFont="1" applyFill="1" applyBorder="1" applyAlignment="1">
      <alignment horizontal="center" vertical="center" wrapText="1"/>
    </xf>
    <xf numFmtId="0" fontId="34" fillId="0" borderId="61" xfId="46" applyFont="1" applyFill="1" applyBorder="1" applyAlignment="1">
      <alignment horizontal="center" vertical="center" wrapText="1"/>
    </xf>
    <xf numFmtId="0" fontId="34" fillId="0" borderId="49" xfId="46" applyFont="1" applyFill="1" applyBorder="1" applyAlignment="1">
      <alignment horizontal="center" vertical="center" wrapText="1"/>
    </xf>
    <xf numFmtId="0" fontId="41" fillId="0" borderId="0" xfId="46" applyFill="1" applyBorder="1" applyAlignment="1">
      <alignment horizontal="center" vertical="center" wrapText="1"/>
    </xf>
    <xf numFmtId="0" fontId="34" fillId="0" borderId="0" xfId="46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34" fillId="0" borderId="57" xfId="46" applyNumberFormat="1" applyFont="1" applyFill="1" applyBorder="1" applyAlignment="1">
      <alignment horizontal="center" vertical="center" wrapText="1"/>
    </xf>
    <xf numFmtId="165" fontId="34" fillId="0" borderId="60" xfId="46" applyNumberFormat="1" applyFont="1" applyFill="1" applyBorder="1" applyAlignment="1">
      <alignment horizontal="center" vertical="center" wrapText="1"/>
    </xf>
    <xf numFmtId="165" fontId="34" fillId="0" borderId="48" xfId="46" applyNumberFormat="1" applyFont="1" applyFill="1" applyBorder="1" applyAlignment="1">
      <alignment horizontal="center" vertical="center" wrapText="1"/>
    </xf>
    <xf numFmtId="165" fontId="34" fillId="0" borderId="62" xfId="46" applyNumberFormat="1" applyFont="1" applyFill="1" applyBorder="1" applyAlignment="1">
      <alignment horizontal="center" vertical="center" wrapText="1"/>
    </xf>
    <xf numFmtId="3" fontId="34" fillId="0" borderId="49" xfId="4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7" fontId="3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right" vertical="center"/>
    </xf>
    <xf numFmtId="0" fontId="34" fillId="0" borderId="9" xfId="0" applyFont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34" fillId="0" borderId="1" xfId="0" applyFont="1" applyBorder="1" applyAlignment="1">
      <alignment horizontal="right"/>
    </xf>
    <xf numFmtId="0" fontId="36" fillId="25" borderId="1" xfId="0" applyFont="1" applyFill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/>
    </xf>
    <xf numFmtId="2" fontId="34" fillId="0" borderId="54" xfId="46" applyNumberFormat="1" applyFont="1" applyFill="1" applyBorder="1" applyAlignment="1">
      <alignment horizontal="center" vertical="center" wrapText="1"/>
    </xf>
    <xf numFmtId="2" fontId="34" fillId="0" borderId="55" xfId="4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0" fillId="0" borderId="0" xfId="0" applyFill="1"/>
    <xf numFmtId="0" fontId="34" fillId="0" borderId="63" xfId="1" applyFont="1" applyFill="1" applyBorder="1" applyAlignment="1">
      <alignment horizontal="left"/>
    </xf>
    <xf numFmtId="1" fontId="8" fillId="0" borderId="9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wrapText="1"/>
    </xf>
    <xf numFmtId="165" fontId="34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3" fontId="34" fillId="0" borderId="1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/>
    </xf>
    <xf numFmtId="165" fontId="35" fillId="0" borderId="1" xfId="0" applyNumberFormat="1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26" borderId="1" xfId="0" applyNumberFormat="1" applyFont="1" applyFill="1" applyBorder="1"/>
    <xf numFmtId="0" fontId="5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1" fillId="0" borderId="45" xfId="46" applyBorder="1" applyAlignment="1">
      <alignment horizontal="center" vertical="center" wrapText="1"/>
    </xf>
    <xf numFmtId="0" fontId="41" fillId="0" borderId="6" xfId="46" applyBorder="1" applyAlignment="1">
      <alignment horizontal="center" vertical="center" wrapText="1"/>
    </xf>
    <xf numFmtId="0" fontId="41" fillId="0" borderId="4" xfId="46" applyBorder="1" applyAlignment="1">
      <alignment horizontal="center" vertical="center" wrapText="1"/>
    </xf>
    <xf numFmtId="0" fontId="41" fillId="0" borderId="46" xfId="46" applyBorder="1" applyAlignment="1">
      <alignment horizontal="center" vertical="center" wrapText="1"/>
    </xf>
    <xf numFmtId="0" fontId="41" fillId="0" borderId="33" xfId="46" applyBorder="1" applyAlignment="1">
      <alignment horizontal="center" vertical="center" wrapText="1"/>
    </xf>
    <xf numFmtId="0" fontId="41" fillId="0" borderId="58" xfId="46" applyBorder="1" applyAlignment="1">
      <alignment horizontal="center" vertical="center" wrapText="1"/>
    </xf>
    <xf numFmtId="0" fontId="42" fillId="29" borderId="0" xfId="46" applyFont="1" applyFill="1" applyAlignment="1">
      <alignment horizontal="center" vertical="center" wrapText="1"/>
    </xf>
    <xf numFmtId="0" fontId="41" fillId="0" borderId="27" xfId="46" applyBorder="1" applyAlignment="1">
      <alignment horizontal="center" vertical="center" textRotation="90" wrapText="1"/>
    </xf>
    <xf numFmtId="0" fontId="41" fillId="0" borderId="35" xfId="46" applyBorder="1" applyAlignment="1">
      <alignment horizontal="center" vertical="center" textRotation="90" wrapText="1"/>
    </xf>
    <xf numFmtId="0" fontId="41" fillId="0" borderId="47" xfId="46" applyBorder="1" applyAlignment="1">
      <alignment horizontal="center" vertical="center" textRotation="90" wrapText="1"/>
    </xf>
    <xf numFmtId="0" fontId="41" fillId="0" borderId="27" xfId="46" applyBorder="1" applyAlignment="1">
      <alignment horizontal="center" vertical="center" wrapText="1"/>
    </xf>
    <xf numFmtId="0" fontId="41" fillId="0" borderId="35" xfId="46" applyBorder="1" applyAlignment="1">
      <alignment horizontal="center" vertical="center" wrapText="1"/>
    </xf>
    <xf numFmtId="0" fontId="41" fillId="0" borderId="47" xfId="46" applyBorder="1" applyAlignment="1">
      <alignment horizontal="center" vertical="center" wrapText="1"/>
    </xf>
    <xf numFmtId="0" fontId="41" fillId="0" borderId="28" xfId="46" applyBorder="1" applyAlignment="1">
      <alignment horizontal="center" vertical="center" wrapText="1"/>
    </xf>
    <xf numFmtId="0" fontId="41" fillId="0" borderId="29" xfId="46" applyBorder="1" applyAlignment="1">
      <alignment horizontal="center" vertical="center" wrapText="1"/>
    </xf>
    <xf numFmtId="0" fontId="41" fillId="0" borderId="30" xfId="46" applyBorder="1" applyAlignment="1">
      <alignment horizontal="center" vertical="center" wrapText="1"/>
    </xf>
    <xf numFmtId="0" fontId="41" fillId="0" borderId="31" xfId="46" applyBorder="1" applyAlignment="1">
      <alignment horizontal="center" vertical="center" wrapText="1"/>
    </xf>
    <xf numFmtId="0" fontId="41" fillId="0" borderId="32" xfId="46" applyBorder="1" applyAlignment="1">
      <alignment horizontal="center" vertical="center" wrapText="1"/>
    </xf>
    <xf numFmtId="0" fontId="41" fillId="0" borderId="34" xfId="46" applyBorder="1" applyAlignment="1">
      <alignment horizontal="center" vertical="center" wrapText="1"/>
    </xf>
    <xf numFmtId="0" fontId="41" fillId="0" borderId="39" xfId="46" applyBorder="1" applyAlignment="1">
      <alignment horizontal="center" vertical="center" wrapText="1"/>
    </xf>
    <xf numFmtId="0" fontId="41" fillId="0" borderId="40" xfId="46" applyBorder="1" applyAlignment="1">
      <alignment horizontal="center" vertical="center" wrapText="1"/>
    </xf>
    <xf numFmtId="0" fontId="41" fillId="0" borderId="36" xfId="46" applyBorder="1" applyAlignment="1">
      <alignment horizontal="center" vertical="center" wrapText="1"/>
    </xf>
    <xf numFmtId="0" fontId="41" fillId="0" borderId="41" xfId="46" applyBorder="1" applyAlignment="1">
      <alignment horizontal="center" vertical="center" wrapText="1"/>
    </xf>
    <xf numFmtId="0" fontId="41" fillId="0" borderId="37" xfId="46" applyBorder="1" applyAlignment="1">
      <alignment horizontal="center" vertical="center" wrapText="1"/>
    </xf>
    <xf numFmtId="0" fontId="41" fillId="0" borderId="42" xfId="46" applyBorder="1" applyAlignment="1">
      <alignment horizontal="center" vertical="center" wrapText="1"/>
    </xf>
    <xf numFmtId="0" fontId="41" fillId="0" borderId="38" xfId="46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right" vertical="center"/>
    </xf>
    <xf numFmtId="0" fontId="34" fillId="0" borderId="8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right" vertical="center"/>
    </xf>
    <xf numFmtId="0" fontId="34" fillId="0" borderId="8" xfId="0" applyFont="1" applyFill="1" applyBorder="1" applyAlignment="1">
      <alignment horizontal="right" vertical="center"/>
    </xf>
    <xf numFmtId="0" fontId="34" fillId="0" borderId="2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9" xfId="0" applyFont="1" applyBorder="1" applyAlignment="1">
      <alignment horizontal="right"/>
    </xf>
    <xf numFmtId="0" fontId="34" fillId="0" borderId="8" xfId="0" applyFont="1" applyBorder="1" applyAlignment="1">
      <alignment horizontal="right"/>
    </xf>
    <xf numFmtId="0" fontId="34" fillId="0" borderId="2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right"/>
    </xf>
    <xf numFmtId="0" fontId="7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34" fillId="0" borderId="9" xfId="0" applyFont="1" applyBorder="1" applyAlignment="1">
      <alignment horizontal="left" wrapText="1"/>
    </xf>
    <xf numFmtId="0" fontId="34" fillId="0" borderId="8" xfId="0" applyFont="1" applyBorder="1" applyAlignment="1">
      <alignment horizontal="left" wrapText="1"/>
    </xf>
    <xf numFmtId="0" fontId="34" fillId="25" borderId="9" xfId="0" applyFont="1" applyFill="1" applyBorder="1" applyAlignment="1">
      <alignment horizontal="left"/>
    </xf>
    <xf numFmtId="0" fontId="34" fillId="25" borderId="26" xfId="0" applyFont="1" applyFill="1" applyBorder="1" applyAlignment="1">
      <alignment horizontal="left"/>
    </xf>
    <xf numFmtId="0" fontId="34" fillId="25" borderId="8" xfId="0" applyFont="1" applyFill="1" applyBorder="1" applyAlignment="1">
      <alignment horizontal="left"/>
    </xf>
    <xf numFmtId="0" fontId="34" fillId="0" borderId="26" xfId="0" applyFont="1" applyFill="1" applyBorder="1" applyAlignment="1">
      <alignment vertical="center"/>
    </xf>
    <xf numFmtId="0" fontId="36" fillId="0" borderId="9" xfId="0" applyFont="1" applyBorder="1" applyAlignment="1">
      <alignment horizontal="left" wrapText="1"/>
    </xf>
    <xf numFmtId="0" fontId="36" fillId="0" borderId="8" xfId="0" applyFont="1" applyBorder="1" applyAlignment="1">
      <alignment horizontal="left" wrapText="1"/>
    </xf>
    <xf numFmtId="0" fontId="34" fillId="0" borderId="9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4" fillId="25" borderId="9" xfId="0" applyFont="1" applyFill="1" applyBorder="1" applyAlignment="1">
      <alignment horizontal="left" wrapText="1"/>
    </xf>
    <xf numFmtId="0" fontId="34" fillId="25" borderId="26" xfId="0" applyFont="1" applyFill="1" applyBorder="1" applyAlignment="1">
      <alignment horizontal="left" wrapText="1"/>
    </xf>
    <xf numFmtId="0" fontId="34" fillId="25" borderId="8" xfId="0" applyFont="1" applyFill="1" applyBorder="1" applyAlignment="1">
      <alignment horizontal="left" wrapText="1"/>
    </xf>
    <xf numFmtId="0" fontId="36" fillId="25" borderId="9" xfId="0" applyFont="1" applyFill="1" applyBorder="1" applyAlignment="1">
      <alignment horizontal="left" wrapText="1"/>
    </xf>
    <xf numFmtId="0" fontId="36" fillId="25" borderId="8" xfId="0" applyFont="1" applyFill="1" applyBorder="1" applyAlignment="1">
      <alignment horizontal="left" wrapText="1"/>
    </xf>
    <xf numFmtId="0" fontId="34" fillId="0" borderId="26" xfId="0" applyFont="1" applyBorder="1" applyAlignment="1">
      <alignment horizontal="left"/>
    </xf>
    <xf numFmtId="0" fontId="34" fillId="0" borderId="26" xfId="0" applyFont="1" applyBorder="1" applyAlignment="1">
      <alignment horizontal="left" wrapText="1"/>
    </xf>
    <xf numFmtId="0" fontId="34" fillId="0" borderId="9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9" xfId="0" applyFont="1" applyFill="1" applyBorder="1" applyAlignment="1">
      <alignment horizontal="center" vertical="top"/>
    </xf>
    <xf numFmtId="0" fontId="34" fillId="0" borderId="8" xfId="0" applyFont="1" applyFill="1" applyBorder="1" applyAlignment="1">
      <alignment horizontal="center" vertical="top"/>
    </xf>
    <xf numFmtId="0" fontId="34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top"/>
    </xf>
    <xf numFmtId="0" fontId="34" fillId="0" borderId="26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/>
    </xf>
  </cellXfs>
  <cellStyles count="4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Parastais_Lapa1" xfId="41"/>
    <cellStyle name="Parasts 2" xfId="46"/>
    <cellStyle name="Title 2" xfId="42"/>
    <cellStyle name="Total 2" xfId="43"/>
    <cellStyle name="Warning Text 2" xfId="44"/>
    <cellStyle name="Обычный 3 2" xfId="4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3"/>
  <sheetViews>
    <sheetView workbookViewId="0">
      <selection activeCell="F25" sqref="F25"/>
    </sheetView>
  </sheetViews>
  <sheetFormatPr defaultRowHeight="15" x14ac:dyDescent="0.25"/>
  <cols>
    <col min="1" max="1" width="3.140625" style="195" customWidth="1"/>
    <col min="2" max="2" width="5.42578125" style="195" customWidth="1"/>
    <col min="3" max="3" width="29.5703125" style="195" customWidth="1"/>
    <col min="4" max="4" width="9" style="195" customWidth="1"/>
    <col min="5" max="5" width="10" style="195" customWidth="1"/>
    <col min="6" max="6" width="9.28515625" style="195" customWidth="1"/>
    <col min="7" max="7" width="10.5703125" style="195" customWidth="1"/>
    <col min="8" max="8" width="9.140625" style="195"/>
    <col min="9" max="9" width="10" style="195" bestFit="1" customWidth="1"/>
    <col min="10" max="10" width="9.140625" style="195"/>
    <col min="11" max="11" width="10" style="195" bestFit="1" customWidth="1"/>
    <col min="12" max="12" width="9.7109375" style="195" customWidth="1"/>
    <col min="13" max="13" width="11.28515625" style="195" customWidth="1"/>
    <col min="14" max="14" width="3.85546875" style="195" customWidth="1"/>
    <col min="15" max="257" width="9.140625" style="195"/>
    <col min="258" max="258" width="5.42578125" style="195" customWidth="1"/>
    <col min="259" max="259" width="21" style="195" bestFit="1" customWidth="1"/>
    <col min="260" max="260" width="9" style="195" customWidth="1"/>
    <col min="261" max="261" width="10" style="195" customWidth="1"/>
    <col min="262" max="262" width="9.28515625" style="195" customWidth="1"/>
    <col min="263" max="263" width="10.5703125" style="195" customWidth="1"/>
    <col min="264" max="264" width="9.140625" style="195"/>
    <col min="265" max="265" width="10" style="195" bestFit="1" customWidth="1"/>
    <col min="266" max="266" width="9.140625" style="195"/>
    <col min="267" max="267" width="10" style="195" bestFit="1" customWidth="1"/>
    <col min="268" max="268" width="9.7109375" style="195" customWidth="1"/>
    <col min="269" max="269" width="11.28515625" style="195" customWidth="1"/>
    <col min="270" max="513" width="9.140625" style="195"/>
    <col min="514" max="514" width="5.42578125" style="195" customWidth="1"/>
    <col min="515" max="515" width="21" style="195" bestFit="1" customWidth="1"/>
    <col min="516" max="516" width="9" style="195" customWidth="1"/>
    <col min="517" max="517" width="10" style="195" customWidth="1"/>
    <col min="518" max="518" width="9.28515625" style="195" customWidth="1"/>
    <col min="519" max="519" width="10.5703125" style="195" customWidth="1"/>
    <col min="520" max="520" width="9.140625" style="195"/>
    <col min="521" max="521" width="10" style="195" bestFit="1" customWidth="1"/>
    <col min="522" max="522" width="9.140625" style="195"/>
    <col min="523" max="523" width="10" style="195" bestFit="1" customWidth="1"/>
    <col min="524" max="524" width="9.7109375" style="195" customWidth="1"/>
    <col min="525" max="525" width="11.28515625" style="195" customWidth="1"/>
    <col min="526" max="769" width="9.140625" style="195"/>
    <col min="770" max="770" width="5.42578125" style="195" customWidth="1"/>
    <col min="771" max="771" width="21" style="195" bestFit="1" customWidth="1"/>
    <col min="772" max="772" width="9" style="195" customWidth="1"/>
    <col min="773" max="773" width="10" style="195" customWidth="1"/>
    <col min="774" max="774" width="9.28515625" style="195" customWidth="1"/>
    <col min="775" max="775" width="10.5703125" style="195" customWidth="1"/>
    <col min="776" max="776" width="9.140625" style="195"/>
    <col min="777" max="777" width="10" style="195" bestFit="1" customWidth="1"/>
    <col min="778" max="778" width="9.140625" style="195"/>
    <col min="779" max="779" width="10" style="195" bestFit="1" customWidth="1"/>
    <col min="780" max="780" width="9.7109375" style="195" customWidth="1"/>
    <col min="781" max="781" width="11.28515625" style="195" customWidth="1"/>
    <col min="782" max="1025" width="9.140625" style="195"/>
    <col min="1026" max="1026" width="5.42578125" style="195" customWidth="1"/>
    <col min="1027" max="1027" width="21" style="195" bestFit="1" customWidth="1"/>
    <col min="1028" max="1028" width="9" style="195" customWidth="1"/>
    <col min="1029" max="1029" width="10" style="195" customWidth="1"/>
    <col min="1030" max="1030" width="9.28515625" style="195" customWidth="1"/>
    <col min="1031" max="1031" width="10.5703125" style="195" customWidth="1"/>
    <col min="1032" max="1032" width="9.140625" style="195"/>
    <col min="1033" max="1033" width="10" style="195" bestFit="1" customWidth="1"/>
    <col min="1034" max="1034" width="9.140625" style="195"/>
    <col min="1035" max="1035" width="10" style="195" bestFit="1" customWidth="1"/>
    <col min="1036" max="1036" width="9.7109375" style="195" customWidth="1"/>
    <col min="1037" max="1037" width="11.28515625" style="195" customWidth="1"/>
    <col min="1038" max="1281" width="9.140625" style="195"/>
    <col min="1282" max="1282" width="5.42578125" style="195" customWidth="1"/>
    <col min="1283" max="1283" width="21" style="195" bestFit="1" customWidth="1"/>
    <col min="1284" max="1284" width="9" style="195" customWidth="1"/>
    <col min="1285" max="1285" width="10" style="195" customWidth="1"/>
    <col min="1286" max="1286" width="9.28515625" style="195" customWidth="1"/>
    <col min="1287" max="1287" width="10.5703125" style="195" customWidth="1"/>
    <col min="1288" max="1288" width="9.140625" style="195"/>
    <col min="1289" max="1289" width="10" style="195" bestFit="1" customWidth="1"/>
    <col min="1290" max="1290" width="9.140625" style="195"/>
    <col min="1291" max="1291" width="10" style="195" bestFit="1" customWidth="1"/>
    <col min="1292" max="1292" width="9.7109375" style="195" customWidth="1"/>
    <col min="1293" max="1293" width="11.28515625" style="195" customWidth="1"/>
    <col min="1294" max="1537" width="9.140625" style="195"/>
    <col min="1538" max="1538" width="5.42578125" style="195" customWidth="1"/>
    <col min="1539" max="1539" width="21" style="195" bestFit="1" customWidth="1"/>
    <col min="1540" max="1540" width="9" style="195" customWidth="1"/>
    <col min="1541" max="1541" width="10" style="195" customWidth="1"/>
    <col min="1542" max="1542" width="9.28515625" style="195" customWidth="1"/>
    <col min="1543" max="1543" width="10.5703125" style="195" customWidth="1"/>
    <col min="1544" max="1544" width="9.140625" style="195"/>
    <col min="1545" max="1545" width="10" style="195" bestFit="1" customWidth="1"/>
    <col min="1546" max="1546" width="9.140625" style="195"/>
    <col min="1547" max="1547" width="10" style="195" bestFit="1" customWidth="1"/>
    <col min="1548" max="1548" width="9.7109375" style="195" customWidth="1"/>
    <col min="1549" max="1549" width="11.28515625" style="195" customWidth="1"/>
    <col min="1550" max="1793" width="9.140625" style="195"/>
    <col min="1794" max="1794" width="5.42578125" style="195" customWidth="1"/>
    <col min="1795" max="1795" width="21" style="195" bestFit="1" customWidth="1"/>
    <col min="1796" max="1796" width="9" style="195" customWidth="1"/>
    <col min="1797" max="1797" width="10" style="195" customWidth="1"/>
    <col min="1798" max="1798" width="9.28515625" style="195" customWidth="1"/>
    <col min="1799" max="1799" width="10.5703125" style="195" customWidth="1"/>
    <col min="1800" max="1800" width="9.140625" style="195"/>
    <col min="1801" max="1801" width="10" style="195" bestFit="1" customWidth="1"/>
    <col min="1802" max="1802" width="9.140625" style="195"/>
    <col min="1803" max="1803" width="10" style="195" bestFit="1" customWidth="1"/>
    <col min="1804" max="1804" width="9.7109375" style="195" customWidth="1"/>
    <col min="1805" max="1805" width="11.28515625" style="195" customWidth="1"/>
    <col min="1806" max="2049" width="9.140625" style="195"/>
    <col min="2050" max="2050" width="5.42578125" style="195" customWidth="1"/>
    <col min="2051" max="2051" width="21" style="195" bestFit="1" customWidth="1"/>
    <col min="2052" max="2052" width="9" style="195" customWidth="1"/>
    <col min="2053" max="2053" width="10" style="195" customWidth="1"/>
    <col min="2054" max="2054" width="9.28515625" style="195" customWidth="1"/>
    <col min="2055" max="2055" width="10.5703125" style="195" customWidth="1"/>
    <col min="2056" max="2056" width="9.140625" style="195"/>
    <col min="2057" max="2057" width="10" style="195" bestFit="1" customWidth="1"/>
    <col min="2058" max="2058" width="9.140625" style="195"/>
    <col min="2059" max="2059" width="10" style="195" bestFit="1" customWidth="1"/>
    <col min="2060" max="2060" width="9.7109375" style="195" customWidth="1"/>
    <col min="2061" max="2061" width="11.28515625" style="195" customWidth="1"/>
    <col min="2062" max="2305" width="9.140625" style="195"/>
    <col min="2306" max="2306" width="5.42578125" style="195" customWidth="1"/>
    <col min="2307" max="2307" width="21" style="195" bestFit="1" customWidth="1"/>
    <col min="2308" max="2308" width="9" style="195" customWidth="1"/>
    <col min="2309" max="2309" width="10" style="195" customWidth="1"/>
    <col min="2310" max="2310" width="9.28515625" style="195" customWidth="1"/>
    <col min="2311" max="2311" width="10.5703125" style="195" customWidth="1"/>
    <col min="2312" max="2312" width="9.140625" style="195"/>
    <col min="2313" max="2313" width="10" style="195" bestFit="1" customWidth="1"/>
    <col min="2314" max="2314" width="9.140625" style="195"/>
    <col min="2315" max="2315" width="10" style="195" bestFit="1" customWidth="1"/>
    <col min="2316" max="2316" width="9.7109375" style="195" customWidth="1"/>
    <col min="2317" max="2317" width="11.28515625" style="195" customWidth="1"/>
    <col min="2318" max="2561" width="9.140625" style="195"/>
    <col min="2562" max="2562" width="5.42578125" style="195" customWidth="1"/>
    <col min="2563" max="2563" width="21" style="195" bestFit="1" customWidth="1"/>
    <col min="2564" max="2564" width="9" style="195" customWidth="1"/>
    <col min="2565" max="2565" width="10" style="195" customWidth="1"/>
    <col min="2566" max="2566" width="9.28515625" style="195" customWidth="1"/>
    <col min="2567" max="2567" width="10.5703125" style="195" customWidth="1"/>
    <col min="2568" max="2568" width="9.140625" style="195"/>
    <col min="2569" max="2569" width="10" style="195" bestFit="1" customWidth="1"/>
    <col min="2570" max="2570" width="9.140625" style="195"/>
    <col min="2571" max="2571" width="10" style="195" bestFit="1" customWidth="1"/>
    <col min="2572" max="2572" width="9.7109375" style="195" customWidth="1"/>
    <col min="2573" max="2573" width="11.28515625" style="195" customWidth="1"/>
    <col min="2574" max="2817" width="9.140625" style="195"/>
    <col min="2818" max="2818" width="5.42578125" style="195" customWidth="1"/>
    <col min="2819" max="2819" width="21" style="195" bestFit="1" customWidth="1"/>
    <col min="2820" max="2820" width="9" style="195" customWidth="1"/>
    <col min="2821" max="2821" width="10" style="195" customWidth="1"/>
    <col min="2822" max="2822" width="9.28515625" style="195" customWidth="1"/>
    <col min="2823" max="2823" width="10.5703125" style="195" customWidth="1"/>
    <col min="2824" max="2824" width="9.140625" style="195"/>
    <col min="2825" max="2825" width="10" style="195" bestFit="1" customWidth="1"/>
    <col min="2826" max="2826" width="9.140625" style="195"/>
    <col min="2827" max="2827" width="10" style="195" bestFit="1" customWidth="1"/>
    <col min="2828" max="2828" width="9.7109375" style="195" customWidth="1"/>
    <col min="2829" max="2829" width="11.28515625" style="195" customWidth="1"/>
    <col min="2830" max="3073" width="9.140625" style="195"/>
    <col min="3074" max="3074" width="5.42578125" style="195" customWidth="1"/>
    <col min="3075" max="3075" width="21" style="195" bestFit="1" customWidth="1"/>
    <col min="3076" max="3076" width="9" style="195" customWidth="1"/>
    <col min="3077" max="3077" width="10" style="195" customWidth="1"/>
    <col min="3078" max="3078" width="9.28515625" style="195" customWidth="1"/>
    <col min="3079" max="3079" width="10.5703125" style="195" customWidth="1"/>
    <col min="3080" max="3080" width="9.140625" style="195"/>
    <col min="3081" max="3081" width="10" style="195" bestFit="1" customWidth="1"/>
    <col min="3082" max="3082" width="9.140625" style="195"/>
    <col min="3083" max="3083" width="10" style="195" bestFit="1" customWidth="1"/>
    <col min="3084" max="3084" width="9.7109375" style="195" customWidth="1"/>
    <col min="3085" max="3085" width="11.28515625" style="195" customWidth="1"/>
    <col min="3086" max="3329" width="9.140625" style="195"/>
    <col min="3330" max="3330" width="5.42578125" style="195" customWidth="1"/>
    <col min="3331" max="3331" width="21" style="195" bestFit="1" customWidth="1"/>
    <col min="3332" max="3332" width="9" style="195" customWidth="1"/>
    <col min="3333" max="3333" width="10" style="195" customWidth="1"/>
    <col min="3334" max="3334" width="9.28515625" style="195" customWidth="1"/>
    <col min="3335" max="3335" width="10.5703125" style="195" customWidth="1"/>
    <col min="3336" max="3336" width="9.140625" style="195"/>
    <col min="3337" max="3337" width="10" style="195" bestFit="1" customWidth="1"/>
    <col min="3338" max="3338" width="9.140625" style="195"/>
    <col min="3339" max="3339" width="10" style="195" bestFit="1" customWidth="1"/>
    <col min="3340" max="3340" width="9.7109375" style="195" customWidth="1"/>
    <col min="3341" max="3341" width="11.28515625" style="195" customWidth="1"/>
    <col min="3342" max="3585" width="9.140625" style="195"/>
    <col min="3586" max="3586" width="5.42578125" style="195" customWidth="1"/>
    <col min="3587" max="3587" width="21" style="195" bestFit="1" customWidth="1"/>
    <col min="3588" max="3588" width="9" style="195" customWidth="1"/>
    <col min="3589" max="3589" width="10" style="195" customWidth="1"/>
    <col min="3590" max="3590" width="9.28515625" style="195" customWidth="1"/>
    <col min="3591" max="3591" width="10.5703125" style="195" customWidth="1"/>
    <col min="3592" max="3592" width="9.140625" style="195"/>
    <col min="3593" max="3593" width="10" style="195" bestFit="1" customWidth="1"/>
    <col min="3594" max="3594" width="9.140625" style="195"/>
    <col min="3595" max="3595" width="10" style="195" bestFit="1" customWidth="1"/>
    <col min="3596" max="3596" width="9.7109375" style="195" customWidth="1"/>
    <col min="3597" max="3597" width="11.28515625" style="195" customWidth="1"/>
    <col min="3598" max="3841" width="9.140625" style="195"/>
    <col min="3842" max="3842" width="5.42578125" style="195" customWidth="1"/>
    <col min="3843" max="3843" width="21" style="195" bestFit="1" customWidth="1"/>
    <col min="3844" max="3844" width="9" style="195" customWidth="1"/>
    <col min="3845" max="3845" width="10" style="195" customWidth="1"/>
    <col min="3846" max="3846" width="9.28515625" style="195" customWidth="1"/>
    <col min="3847" max="3847" width="10.5703125" style="195" customWidth="1"/>
    <col min="3848" max="3848" width="9.140625" style="195"/>
    <col min="3849" max="3849" width="10" style="195" bestFit="1" customWidth="1"/>
    <col min="3850" max="3850" width="9.140625" style="195"/>
    <col min="3851" max="3851" width="10" style="195" bestFit="1" customWidth="1"/>
    <col min="3852" max="3852" width="9.7109375" style="195" customWidth="1"/>
    <col min="3853" max="3853" width="11.28515625" style="195" customWidth="1"/>
    <col min="3854" max="4097" width="9.140625" style="195"/>
    <col min="4098" max="4098" width="5.42578125" style="195" customWidth="1"/>
    <col min="4099" max="4099" width="21" style="195" bestFit="1" customWidth="1"/>
    <col min="4100" max="4100" width="9" style="195" customWidth="1"/>
    <col min="4101" max="4101" width="10" style="195" customWidth="1"/>
    <col min="4102" max="4102" width="9.28515625" style="195" customWidth="1"/>
    <col min="4103" max="4103" width="10.5703125" style="195" customWidth="1"/>
    <col min="4104" max="4104" width="9.140625" style="195"/>
    <col min="4105" max="4105" width="10" style="195" bestFit="1" customWidth="1"/>
    <col min="4106" max="4106" width="9.140625" style="195"/>
    <col min="4107" max="4107" width="10" style="195" bestFit="1" customWidth="1"/>
    <col min="4108" max="4108" width="9.7109375" style="195" customWidth="1"/>
    <col min="4109" max="4109" width="11.28515625" style="195" customWidth="1"/>
    <col min="4110" max="4353" width="9.140625" style="195"/>
    <col min="4354" max="4354" width="5.42578125" style="195" customWidth="1"/>
    <col min="4355" max="4355" width="21" style="195" bestFit="1" customWidth="1"/>
    <col min="4356" max="4356" width="9" style="195" customWidth="1"/>
    <col min="4357" max="4357" width="10" style="195" customWidth="1"/>
    <col min="4358" max="4358" width="9.28515625" style="195" customWidth="1"/>
    <col min="4359" max="4359" width="10.5703125" style="195" customWidth="1"/>
    <col min="4360" max="4360" width="9.140625" style="195"/>
    <col min="4361" max="4361" width="10" style="195" bestFit="1" customWidth="1"/>
    <col min="4362" max="4362" width="9.140625" style="195"/>
    <col min="4363" max="4363" width="10" style="195" bestFit="1" customWidth="1"/>
    <col min="4364" max="4364" width="9.7109375" style="195" customWidth="1"/>
    <col min="4365" max="4365" width="11.28515625" style="195" customWidth="1"/>
    <col min="4366" max="4609" width="9.140625" style="195"/>
    <col min="4610" max="4610" width="5.42578125" style="195" customWidth="1"/>
    <col min="4611" max="4611" width="21" style="195" bestFit="1" customWidth="1"/>
    <col min="4612" max="4612" width="9" style="195" customWidth="1"/>
    <col min="4613" max="4613" width="10" style="195" customWidth="1"/>
    <col min="4614" max="4614" width="9.28515625" style="195" customWidth="1"/>
    <col min="4615" max="4615" width="10.5703125" style="195" customWidth="1"/>
    <col min="4616" max="4616" width="9.140625" style="195"/>
    <col min="4617" max="4617" width="10" style="195" bestFit="1" customWidth="1"/>
    <col min="4618" max="4618" width="9.140625" style="195"/>
    <col min="4619" max="4619" width="10" style="195" bestFit="1" customWidth="1"/>
    <col min="4620" max="4620" width="9.7109375" style="195" customWidth="1"/>
    <col min="4621" max="4621" width="11.28515625" style="195" customWidth="1"/>
    <col min="4622" max="4865" width="9.140625" style="195"/>
    <col min="4866" max="4866" width="5.42578125" style="195" customWidth="1"/>
    <col min="4867" max="4867" width="21" style="195" bestFit="1" customWidth="1"/>
    <col min="4868" max="4868" width="9" style="195" customWidth="1"/>
    <col min="4869" max="4869" width="10" style="195" customWidth="1"/>
    <col min="4870" max="4870" width="9.28515625" style="195" customWidth="1"/>
    <col min="4871" max="4871" width="10.5703125" style="195" customWidth="1"/>
    <col min="4872" max="4872" width="9.140625" style="195"/>
    <col min="4873" max="4873" width="10" style="195" bestFit="1" customWidth="1"/>
    <col min="4874" max="4874" width="9.140625" style="195"/>
    <col min="4875" max="4875" width="10" style="195" bestFit="1" customWidth="1"/>
    <col min="4876" max="4876" width="9.7109375" style="195" customWidth="1"/>
    <col min="4877" max="4877" width="11.28515625" style="195" customWidth="1"/>
    <col min="4878" max="5121" width="9.140625" style="195"/>
    <col min="5122" max="5122" width="5.42578125" style="195" customWidth="1"/>
    <col min="5123" max="5123" width="21" style="195" bestFit="1" customWidth="1"/>
    <col min="5124" max="5124" width="9" style="195" customWidth="1"/>
    <col min="5125" max="5125" width="10" style="195" customWidth="1"/>
    <col min="5126" max="5126" width="9.28515625" style="195" customWidth="1"/>
    <col min="5127" max="5127" width="10.5703125" style="195" customWidth="1"/>
    <col min="5128" max="5128" width="9.140625" style="195"/>
    <col min="5129" max="5129" width="10" style="195" bestFit="1" customWidth="1"/>
    <col min="5130" max="5130" width="9.140625" style="195"/>
    <col min="5131" max="5131" width="10" style="195" bestFit="1" customWidth="1"/>
    <col min="5132" max="5132" width="9.7109375" style="195" customWidth="1"/>
    <col min="5133" max="5133" width="11.28515625" style="195" customWidth="1"/>
    <col min="5134" max="5377" width="9.140625" style="195"/>
    <col min="5378" max="5378" width="5.42578125" style="195" customWidth="1"/>
    <col min="5379" max="5379" width="21" style="195" bestFit="1" customWidth="1"/>
    <col min="5380" max="5380" width="9" style="195" customWidth="1"/>
    <col min="5381" max="5381" width="10" style="195" customWidth="1"/>
    <col min="5382" max="5382" width="9.28515625" style="195" customWidth="1"/>
    <col min="5383" max="5383" width="10.5703125" style="195" customWidth="1"/>
    <col min="5384" max="5384" width="9.140625" style="195"/>
    <col min="5385" max="5385" width="10" style="195" bestFit="1" customWidth="1"/>
    <col min="5386" max="5386" width="9.140625" style="195"/>
    <col min="5387" max="5387" width="10" style="195" bestFit="1" customWidth="1"/>
    <col min="5388" max="5388" width="9.7109375" style="195" customWidth="1"/>
    <col min="5389" max="5389" width="11.28515625" style="195" customWidth="1"/>
    <col min="5390" max="5633" width="9.140625" style="195"/>
    <col min="5634" max="5634" width="5.42578125" style="195" customWidth="1"/>
    <col min="5635" max="5635" width="21" style="195" bestFit="1" customWidth="1"/>
    <col min="5636" max="5636" width="9" style="195" customWidth="1"/>
    <col min="5637" max="5637" width="10" style="195" customWidth="1"/>
    <col min="5638" max="5638" width="9.28515625" style="195" customWidth="1"/>
    <col min="5639" max="5639" width="10.5703125" style="195" customWidth="1"/>
    <col min="5640" max="5640" width="9.140625" style="195"/>
    <col min="5641" max="5641" width="10" style="195" bestFit="1" customWidth="1"/>
    <col min="5642" max="5642" width="9.140625" style="195"/>
    <col min="5643" max="5643" width="10" style="195" bestFit="1" customWidth="1"/>
    <col min="5644" max="5644" width="9.7109375" style="195" customWidth="1"/>
    <col min="5645" max="5645" width="11.28515625" style="195" customWidth="1"/>
    <col min="5646" max="5889" width="9.140625" style="195"/>
    <col min="5890" max="5890" width="5.42578125" style="195" customWidth="1"/>
    <col min="5891" max="5891" width="21" style="195" bestFit="1" customWidth="1"/>
    <col min="5892" max="5892" width="9" style="195" customWidth="1"/>
    <col min="5893" max="5893" width="10" style="195" customWidth="1"/>
    <col min="5894" max="5894" width="9.28515625" style="195" customWidth="1"/>
    <col min="5895" max="5895" width="10.5703125" style="195" customWidth="1"/>
    <col min="5896" max="5896" width="9.140625" style="195"/>
    <col min="5897" max="5897" width="10" style="195" bestFit="1" customWidth="1"/>
    <col min="5898" max="5898" width="9.140625" style="195"/>
    <col min="5899" max="5899" width="10" style="195" bestFit="1" customWidth="1"/>
    <col min="5900" max="5900" width="9.7109375" style="195" customWidth="1"/>
    <col min="5901" max="5901" width="11.28515625" style="195" customWidth="1"/>
    <col min="5902" max="6145" width="9.140625" style="195"/>
    <col min="6146" max="6146" width="5.42578125" style="195" customWidth="1"/>
    <col min="6147" max="6147" width="21" style="195" bestFit="1" customWidth="1"/>
    <col min="6148" max="6148" width="9" style="195" customWidth="1"/>
    <col min="6149" max="6149" width="10" style="195" customWidth="1"/>
    <col min="6150" max="6150" width="9.28515625" style="195" customWidth="1"/>
    <col min="6151" max="6151" width="10.5703125" style="195" customWidth="1"/>
    <col min="6152" max="6152" width="9.140625" style="195"/>
    <col min="6153" max="6153" width="10" style="195" bestFit="1" customWidth="1"/>
    <col min="6154" max="6154" width="9.140625" style="195"/>
    <col min="6155" max="6155" width="10" style="195" bestFit="1" customWidth="1"/>
    <col min="6156" max="6156" width="9.7109375" style="195" customWidth="1"/>
    <col min="6157" max="6157" width="11.28515625" style="195" customWidth="1"/>
    <col min="6158" max="6401" width="9.140625" style="195"/>
    <col min="6402" max="6402" width="5.42578125" style="195" customWidth="1"/>
    <col min="6403" max="6403" width="21" style="195" bestFit="1" customWidth="1"/>
    <col min="6404" max="6404" width="9" style="195" customWidth="1"/>
    <col min="6405" max="6405" width="10" style="195" customWidth="1"/>
    <col min="6406" max="6406" width="9.28515625" style="195" customWidth="1"/>
    <col min="6407" max="6407" width="10.5703125" style="195" customWidth="1"/>
    <col min="6408" max="6408" width="9.140625" style="195"/>
    <col min="6409" max="6409" width="10" style="195" bestFit="1" customWidth="1"/>
    <col min="6410" max="6410" width="9.140625" style="195"/>
    <col min="6411" max="6411" width="10" style="195" bestFit="1" customWidth="1"/>
    <col min="6412" max="6412" width="9.7109375" style="195" customWidth="1"/>
    <col min="6413" max="6413" width="11.28515625" style="195" customWidth="1"/>
    <col min="6414" max="6657" width="9.140625" style="195"/>
    <col min="6658" max="6658" width="5.42578125" style="195" customWidth="1"/>
    <col min="6659" max="6659" width="21" style="195" bestFit="1" customWidth="1"/>
    <col min="6660" max="6660" width="9" style="195" customWidth="1"/>
    <col min="6661" max="6661" width="10" style="195" customWidth="1"/>
    <col min="6662" max="6662" width="9.28515625" style="195" customWidth="1"/>
    <col min="6663" max="6663" width="10.5703125" style="195" customWidth="1"/>
    <col min="6664" max="6664" width="9.140625" style="195"/>
    <col min="6665" max="6665" width="10" style="195" bestFit="1" customWidth="1"/>
    <col min="6666" max="6666" width="9.140625" style="195"/>
    <col min="6667" max="6667" width="10" style="195" bestFit="1" customWidth="1"/>
    <col min="6668" max="6668" width="9.7109375" style="195" customWidth="1"/>
    <col min="6669" max="6669" width="11.28515625" style="195" customWidth="1"/>
    <col min="6670" max="6913" width="9.140625" style="195"/>
    <col min="6914" max="6914" width="5.42578125" style="195" customWidth="1"/>
    <col min="6915" max="6915" width="21" style="195" bestFit="1" customWidth="1"/>
    <col min="6916" max="6916" width="9" style="195" customWidth="1"/>
    <col min="6917" max="6917" width="10" style="195" customWidth="1"/>
    <col min="6918" max="6918" width="9.28515625" style="195" customWidth="1"/>
    <col min="6919" max="6919" width="10.5703125" style="195" customWidth="1"/>
    <col min="6920" max="6920" width="9.140625" style="195"/>
    <col min="6921" max="6921" width="10" style="195" bestFit="1" customWidth="1"/>
    <col min="6922" max="6922" width="9.140625" style="195"/>
    <col min="6923" max="6923" width="10" style="195" bestFit="1" customWidth="1"/>
    <col min="6924" max="6924" width="9.7109375" style="195" customWidth="1"/>
    <col min="6925" max="6925" width="11.28515625" style="195" customWidth="1"/>
    <col min="6926" max="7169" width="9.140625" style="195"/>
    <col min="7170" max="7170" width="5.42578125" style="195" customWidth="1"/>
    <col min="7171" max="7171" width="21" style="195" bestFit="1" customWidth="1"/>
    <col min="7172" max="7172" width="9" style="195" customWidth="1"/>
    <col min="7173" max="7173" width="10" style="195" customWidth="1"/>
    <col min="7174" max="7174" width="9.28515625" style="195" customWidth="1"/>
    <col min="7175" max="7175" width="10.5703125" style="195" customWidth="1"/>
    <col min="7176" max="7176" width="9.140625" style="195"/>
    <col min="7177" max="7177" width="10" style="195" bestFit="1" customWidth="1"/>
    <col min="7178" max="7178" width="9.140625" style="195"/>
    <col min="7179" max="7179" width="10" style="195" bestFit="1" customWidth="1"/>
    <col min="7180" max="7180" width="9.7109375" style="195" customWidth="1"/>
    <col min="7181" max="7181" width="11.28515625" style="195" customWidth="1"/>
    <col min="7182" max="7425" width="9.140625" style="195"/>
    <col min="7426" max="7426" width="5.42578125" style="195" customWidth="1"/>
    <col min="7427" max="7427" width="21" style="195" bestFit="1" customWidth="1"/>
    <col min="7428" max="7428" width="9" style="195" customWidth="1"/>
    <col min="7429" max="7429" width="10" style="195" customWidth="1"/>
    <col min="7430" max="7430" width="9.28515625" style="195" customWidth="1"/>
    <col min="7431" max="7431" width="10.5703125" style="195" customWidth="1"/>
    <col min="7432" max="7432" width="9.140625" style="195"/>
    <col min="7433" max="7433" width="10" style="195" bestFit="1" customWidth="1"/>
    <col min="7434" max="7434" width="9.140625" style="195"/>
    <col min="7435" max="7435" width="10" style="195" bestFit="1" customWidth="1"/>
    <col min="7436" max="7436" width="9.7109375" style="195" customWidth="1"/>
    <col min="7437" max="7437" width="11.28515625" style="195" customWidth="1"/>
    <col min="7438" max="7681" width="9.140625" style="195"/>
    <col min="7682" max="7682" width="5.42578125" style="195" customWidth="1"/>
    <col min="7683" max="7683" width="21" style="195" bestFit="1" customWidth="1"/>
    <col min="7684" max="7684" width="9" style="195" customWidth="1"/>
    <col min="7685" max="7685" width="10" style="195" customWidth="1"/>
    <col min="7686" max="7686" width="9.28515625" style="195" customWidth="1"/>
    <col min="7687" max="7687" width="10.5703125" style="195" customWidth="1"/>
    <col min="7688" max="7688" width="9.140625" style="195"/>
    <col min="7689" max="7689" width="10" style="195" bestFit="1" customWidth="1"/>
    <col min="7690" max="7690" width="9.140625" style="195"/>
    <col min="7691" max="7691" width="10" style="195" bestFit="1" customWidth="1"/>
    <col min="7692" max="7692" width="9.7109375" style="195" customWidth="1"/>
    <col min="7693" max="7693" width="11.28515625" style="195" customWidth="1"/>
    <col min="7694" max="7937" width="9.140625" style="195"/>
    <col min="7938" max="7938" width="5.42578125" style="195" customWidth="1"/>
    <col min="7939" max="7939" width="21" style="195" bestFit="1" customWidth="1"/>
    <col min="7940" max="7940" width="9" style="195" customWidth="1"/>
    <col min="7941" max="7941" width="10" style="195" customWidth="1"/>
    <col min="7942" max="7942" width="9.28515625" style="195" customWidth="1"/>
    <col min="7943" max="7943" width="10.5703125" style="195" customWidth="1"/>
    <col min="7944" max="7944" width="9.140625" style="195"/>
    <col min="7945" max="7945" width="10" style="195" bestFit="1" customWidth="1"/>
    <col min="7946" max="7946" width="9.140625" style="195"/>
    <col min="7947" max="7947" width="10" style="195" bestFit="1" customWidth="1"/>
    <col min="7948" max="7948" width="9.7109375" style="195" customWidth="1"/>
    <col min="7949" max="7949" width="11.28515625" style="195" customWidth="1"/>
    <col min="7950" max="8193" width="9.140625" style="195"/>
    <col min="8194" max="8194" width="5.42578125" style="195" customWidth="1"/>
    <col min="8195" max="8195" width="21" style="195" bestFit="1" customWidth="1"/>
    <col min="8196" max="8196" width="9" style="195" customWidth="1"/>
    <col min="8197" max="8197" width="10" style="195" customWidth="1"/>
    <col min="8198" max="8198" width="9.28515625" style="195" customWidth="1"/>
    <col min="8199" max="8199" width="10.5703125" style="195" customWidth="1"/>
    <col min="8200" max="8200" width="9.140625" style="195"/>
    <col min="8201" max="8201" width="10" style="195" bestFit="1" customWidth="1"/>
    <col min="8202" max="8202" width="9.140625" style="195"/>
    <col min="8203" max="8203" width="10" style="195" bestFit="1" customWidth="1"/>
    <col min="8204" max="8204" width="9.7109375" style="195" customWidth="1"/>
    <col min="8205" max="8205" width="11.28515625" style="195" customWidth="1"/>
    <col min="8206" max="8449" width="9.140625" style="195"/>
    <col min="8450" max="8450" width="5.42578125" style="195" customWidth="1"/>
    <col min="8451" max="8451" width="21" style="195" bestFit="1" customWidth="1"/>
    <col min="8452" max="8452" width="9" style="195" customWidth="1"/>
    <col min="8453" max="8453" width="10" style="195" customWidth="1"/>
    <col min="8454" max="8454" width="9.28515625" style="195" customWidth="1"/>
    <col min="8455" max="8455" width="10.5703125" style="195" customWidth="1"/>
    <col min="8456" max="8456" width="9.140625" style="195"/>
    <col min="8457" max="8457" width="10" style="195" bestFit="1" customWidth="1"/>
    <col min="8458" max="8458" width="9.140625" style="195"/>
    <col min="8459" max="8459" width="10" style="195" bestFit="1" customWidth="1"/>
    <col min="8460" max="8460" width="9.7109375" style="195" customWidth="1"/>
    <col min="8461" max="8461" width="11.28515625" style="195" customWidth="1"/>
    <col min="8462" max="8705" width="9.140625" style="195"/>
    <col min="8706" max="8706" width="5.42578125" style="195" customWidth="1"/>
    <col min="8707" max="8707" width="21" style="195" bestFit="1" customWidth="1"/>
    <col min="8708" max="8708" width="9" style="195" customWidth="1"/>
    <col min="8709" max="8709" width="10" style="195" customWidth="1"/>
    <col min="8710" max="8710" width="9.28515625" style="195" customWidth="1"/>
    <col min="8711" max="8711" width="10.5703125" style="195" customWidth="1"/>
    <col min="8712" max="8712" width="9.140625" style="195"/>
    <col min="8713" max="8713" width="10" style="195" bestFit="1" customWidth="1"/>
    <col min="8714" max="8714" width="9.140625" style="195"/>
    <col min="8715" max="8715" width="10" style="195" bestFit="1" customWidth="1"/>
    <col min="8716" max="8716" width="9.7109375" style="195" customWidth="1"/>
    <col min="8717" max="8717" width="11.28515625" style="195" customWidth="1"/>
    <col min="8718" max="8961" width="9.140625" style="195"/>
    <col min="8962" max="8962" width="5.42578125" style="195" customWidth="1"/>
    <col min="8963" max="8963" width="21" style="195" bestFit="1" customWidth="1"/>
    <col min="8964" max="8964" width="9" style="195" customWidth="1"/>
    <col min="8965" max="8965" width="10" style="195" customWidth="1"/>
    <col min="8966" max="8966" width="9.28515625" style="195" customWidth="1"/>
    <col min="8967" max="8967" width="10.5703125" style="195" customWidth="1"/>
    <col min="8968" max="8968" width="9.140625" style="195"/>
    <col min="8969" max="8969" width="10" style="195" bestFit="1" customWidth="1"/>
    <col min="8970" max="8970" width="9.140625" style="195"/>
    <col min="8971" max="8971" width="10" style="195" bestFit="1" customWidth="1"/>
    <col min="8972" max="8972" width="9.7109375" style="195" customWidth="1"/>
    <col min="8973" max="8973" width="11.28515625" style="195" customWidth="1"/>
    <col min="8974" max="9217" width="9.140625" style="195"/>
    <col min="9218" max="9218" width="5.42578125" style="195" customWidth="1"/>
    <col min="9219" max="9219" width="21" style="195" bestFit="1" customWidth="1"/>
    <col min="9220" max="9220" width="9" style="195" customWidth="1"/>
    <col min="9221" max="9221" width="10" style="195" customWidth="1"/>
    <col min="9222" max="9222" width="9.28515625" style="195" customWidth="1"/>
    <col min="9223" max="9223" width="10.5703125" style="195" customWidth="1"/>
    <col min="9224" max="9224" width="9.140625" style="195"/>
    <col min="9225" max="9225" width="10" style="195" bestFit="1" customWidth="1"/>
    <col min="9226" max="9226" width="9.140625" style="195"/>
    <col min="9227" max="9227" width="10" style="195" bestFit="1" customWidth="1"/>
    <col min="9228" max="9228" width="9.7109375" style="195" customWidth="1"/>
    <col min="9229" max="9229" width="11.28515625" style="195" customWidth="1"/>
    <col min="9230" max="9473" width="9.140625" style="195"/>
    <col min="9474" max="9474" width="5.42578125" style="195" customWidth="1"/>
    <col min="9475" max="9475" width="21" style="195" bestFit="1" customWidth="1"/>
    <col min="9476" max="9476" width="9" style="195" customWidth="1"/>
    <col min="9477" max="9477" width="10" style="195" customWidth="1"/>
    <col min="9478" max="9478" width="9.28515625" style="195" customWidth="1"/>
    <col min="9479" max="9479" width="10.5703125" style="195" customWidth="1"/>
    <col min="9480" max="9480" width="9.140625" style="195"/>
    <col min="9481" max="9481" width="10" style="195" bestFit="1" customWidth="1"/>
    <col min="9482" max="9482" width="9.140625" style="195"/>
    <col min="9483" max="9483" width="10" style="195" bestFit="1" customWidth="1"/>
    <col min="9484" max="9484" width="9.7109375" style="195" customWidth="1"/>
    <col min="9485" max="9485" width="11.28515625" style="195" customWidth="1"/>
    <col min="9486" max="9729" width="9.140625" style="195"/>
    <col min="9730" max="9730" width="5.42578125" style="195" customWidth="1"/>
    <col min="9731" max="9731" width="21" style="195" bestFit="1" customWidth="1"/>
    <col min="9732" max="9732" width="9" style="195" customWidth="1"/>
    <col min="9733" max="9733" width="10" style="195" customWidth="1"/>
    <col min="9734" max="9734" width="9.28515625" style="195" customWidth="1"/>
    <col min="9735" max="9735" width="10.5703125" style="195" customWidth="1"/>
    <col min="9736" max="9736" width="9.140625" style="195"/>
    <col min="9737" max="9737" width="10" style="195" bestFit="1" customWidth="1"/>
    <col min="9738" max="9738" width="9.140625" style="195"/>
    <col min="9739" max="9739" width="10" style="195" bestFit="1" customWidth="1"/>
    <col min="9740" max="9740" width="9.7109375" style="195" customWidth="1"/>
    <col min="9741" max="9741" width="11.28515625" style="195" customWidth="1"/>
    <col min="9742" max="9985" width="9.140625" style="195"/>
    <col min="9986" max="9986" width="5.42578125" style="195" customWidth="1"/>
    <col min="9987" max="9987" width="21" style="195" bestFit="1" customWidth="1"/>
    <col min="9988" max="9988" width="9" style="195" customWidth="1"/>
    <col min="9989" max="9989" width="10" style="195" customWidth="1"/>
    <col min="9990" max="9990" width="9.28515625" style="195" customWidth="1"/>
    <col min="9991" max="9991" width="10.5703125" style="195" customWidth="1"/>
    <col min="9992" max="9992" width="9.140625" style="195"/>
    <col min="9993" max="9993" width="10" style="195" bestFit="1" customWidth="1"/>
    <col min="9994" max="9994" width="9.140625" style="195"/>
    <col min="9995" max="9995" width="10" style="195" bestFit="1" customWidth="1"/>
    <col min="9996" max="9996" width="9.7109375" style="195" customWidth="1"/>
    <col min="9997" max="9997" width="11.28515625" style="195" customWidth="1"/>
    <col min="9998" max="10241" width="9.140625" style="195"/>
    <col min="10242" max="10242" width="5.42578125" style="195" customWidth="1"/>
    <col min="10243" max="10243" width="21" style="195" bestFit="1" customWidth="1"/>
    <col min="10244" max="10244" width="9" style="195" customWidth="1"/>
    <col min="10245" max="10245" width="10" style="195" customWidth="1"/>
    <col min="10246" max="10246" width="9.28515625" style="195" customWidth="1"/>
    <col min="10247" max="10247" width="10.5703125" style="195" customWidth="1"/>
    <col min="10248" max="10248" width="9.140625" style="195"/>
    <col min="10249" max="10249" width="10" style="195" bestFit="1" customWidth="1"/>
    <col min="10250" max="10250" width="9.140625" style="195"/>
    <col min="10251" max="10251" width="10" style="195" bestFit="1" customWidth="1"/>
    <col min="10252" max="10252" width="9.7109375" style="195" customWidth="1"/>
    <col min="10253" max="10253" width="11.28515625" style="195" customWidth="1"/>
    <col min="10254" max="10497" width="9.140625" style="195"/>
    <col min="10498" max="10498" width="5.42578125" style="195" customWidth="1"/>
    <col min="10499" max="10499" width="21" style="195" bestFit="1" customWidth="1"/>
    <col min="10500" max="10500" width="9" style="195" customWidth="1"/>
    <col min="10501" max="10501" width="10" style="195" customWidth="1"/>
    <col min="10502" max="10502" width="9.28515625" style="195" customWidth="1"/>
    <col min="10503" max="10503" width="10.5703125" style="195" customWidth="1"/>
    <col min="10504" max="10504" width="9.140625" style="195"/>
    <col min="10505" max="10505" width="10" style="195" bestFit="1" customWidth="1"/>
    <col min="10506" max="10506" width="9.140625" style="195"/>
    <col min="10507" max="10507" width="10" style="195" bestFit="1" customWidth="1"/>
    <col min="10508" max="10508" width="9.7109375" style="195" customWidth="1"/>
    <col min="10509" max="10509" width="11.28515625" style="195" customWidth="1"/>
    <col min="10510" max="10753" width="9.140625" style="195"/>
    <col min="10754" max="10754" width="5.42578125" style="195" customWidth="1"/>
    <col min="10755" max="10755" width="21" style="195" bestFit="1" customWidth="1"/>
    <col min="10756" max="10756" width="9" style="195" customWidth="1"/>
    <col min="10757" max="10757" width="10" style="195" customWidth="1"/>
    <col min="10758" max="10758" width="9.28515625" style="195" customWidth="1"/>
    <col min="10759" max="10759" width="10.5703125" style="195" customWidth="1"/>
    <col min="10760" max="10760" width="9.140625" style="195"/>
    <col min="10761" max="10761" width="10" style="195" bestFit="1" customWidth="1"/>
    <col min="10762" max="10762" width="9.140625" style="195"/>
    <col min="10763" max="10763" width="10" style="195" bestFit="1" customWidth="1"/>
    <col min="10764" max="10764" width="9.7109375" style="195" customWidth="1"/>
    <col min="10765" max="10765" width="11.28515625" style="195" customWidth="1"/>
    <col min="10766" max="11009" width="9.140625" style="195"/>
    <col min="11010" max="11010" width="5.42578125" style="195" customWidth="1"/>
    <col min="11011" max="11011" width="21" style="195" bestFit="1" customWidth="1"/>
    <col min="11012" max="11012" width="9" style="195" customWidth="1"/>
    <col min="11013" max="11013" width="10" style="195" customWidth="1"/>
    <col min="11014" max="11014" width="9.28515625" style="195" customWidth="1"/>
    <col min="11015" max="11015" width="10.5703125" style="195" customWidth="1"/>
    <col min="11016" max="11016" width="9.140625" style="195"/>
    <col min="11017" max="11017" width="10" style="195" bestFit="1" customWidth="1"/>
    <col min="11018" max="11018" width="9.140625" style="195"/>
    <col min="11019" max="11019" width="10" style="195" bestFit="1" customWidth="1"/>
    <col min="11020" max="11020" width="9.7109375" style="195" customWidth="1"/>
    <col min="11021" max="11021" width="11.28515625" style="195" customWidth="1"/>
    <col min="11022" max="11265" width="9.140625" style="195"/>
    <col min="11266" max="11266" width="5.42578125" style="195" customWidth="1"/>
    <col min="11267" max="11267" width="21" style="195" bestFit="1" customWidth="1"/>
    <col min="11268" max="11268" width="9" style="195" customWidth="1"/>
    <col min="11269" max="11269" width="10" style="195" customWidth="1"/>
    <col min="11270" max="11270" width="9.28515625" style="195" customWidth="1"/>
    <col min="11271" max="11271" width="10.5703125" style="195" customWidth="1"/>
    <col min="11272" max="11272" width="9.140625" style="195"/>
    <col min="11273" max="11273" width="10" style="195" bestFit="1" customWidth="1"/>
    <col min="11274" max="11274" width="9.140625" style="195"/>
    <col min="11275" max="11275" width="10" style="195" bestFit="1" customWidth="1"/>
    <col min="11276" max="11276" width="9.7109375" style="195" customWidth="1"/>
    <col min="11277" max="11277" width="11.28515625" style="195" customWidth="1"/>
    <col min="11278" max="11521" width="9.140625" style="195"/>
    <col min="11522" max="11522" width="5.42578125" style="195" customWidth="1"/>
    <col min="11523" max="11523" width="21" style="195" bestFit="1" customWidth="1"/>
    <col min="11524" max="11524" width="9" style="195" customWidth="1"/>
    <col min="11525" max="11525" width="10" style="195" customWidth="1"/>
    <col min="11526" max="11526" width="9.28515625" style="195" customWidth="1"/>
    <col min="11527" max="11527" width="10.5703125" style="195" customWidth="1"/>
    <col min="11528" max="11528" width="9.140625" style="195"/>
    <col min="11529" max="11529" width="10" style="195" bestFit="1" customWidth="1"/>
    <col min="11530" max="11530" width="9.140625" style="195"/>
    <col min="11531" max="11531" width="10" style="195" bestFit="1" customWidth="1"/>
    <col min="11532" max="11532" width="9.7109375" style="195" customWidth="1"/>
    <col min="11533" max="11533" width="11.28515625" style="195" customWidth="1"/>
    <col min="11534" max="11777" width="9.140625" style="195"/>
    <col min="11778" max="11778" width="5.42578125" style="195" customWidth="1"/>
    <col min="11779" max="11779" width="21" style="195" bestFit="1" customWidth="1"/>
    <col min="11780" max="11780" width="9" style="195" customWidth="1"/>
    <col min="11781" max="11781" width="10" style="195" customWidth="1"/>
    <col min="11782" max="11782" width="9.28515625" style="195" customWidth="1"/>
    <col min="11783" max="11783" width="10.5703125" style="195" customWidth="1"/>
    <col min="11784" max="11784" width="9.140625" style="195"/>
    <col min="11785" max="11785" width="10" style="195" bestFit="1" customWidth="1"/>
    <col min="11786" max="11786" width="9.140625" style="195"/>
    <col min="11787" max="11787" width="10" style="195" bestFit="1" customWidth="1"/>
    <col min="11788" max="11788" width="9.7109375" style="195" customWidth="1"/>
    <col min="11789" max="11789" width="11.28515625" style="195" customWidth="1"/>
    <col min="11790" max="12033" width="9.140625" style="195"/>
    <col min="12034" max="12034" width="5.42578125" style="195" customWidth="1"/>
    <col min="12035" max="12035" width="21" style="195" bestFit="1" customWidth="1"/>
    <col min="12036" max="12036" width="9" style="195" customWidth="1"/>
    <col min="12037" max="12037" width="10" style="195" customWidth="1"/>
    <col min="12038" max="12038" width="9.28515625" style="195" customWidth="1"/>
    <col min="12039" max="12039" width="10.5703125" style="195" customWidth="1"/>
    <col min="12040" max="12040" width="9.140625" style="195"/>
    <col min="12041" max="12041" width="10" style="195" bestFit="1" customWidth="1"/>
    <col min="12042" max="12042" width="9.140625" style="195"/>
    <col min="12043" max="12043" width="10" style="195" bestFit="1" customWidth="1"/>
    <col min="12044" max="12044" width="9.7109375" style="195" customWidth="1"/>
    <col min="12045" max="12045" width="11.28515625" style="195" customWidth="1"/>
    <col min="12046" max="12289" width="9.140625" style="195"/>
    <col min="12290" max="12290" width="5.42578125" style="195" customWidth="1"/>
    <col min="12291" max="12291" width="21" style="195" bestFit="1" customWidth="1"/>
    <col min="12292" max="12292" width="9" style="195" customWidth="1"/>
    <col min="12293" max="12293" width="10" style="195" customWidth="1"/>
    <col min="12294" max="12294" width="9.28515625" style="195" customWidth="1"/>
    <col min="12295" max="12295" width="10.5703125" style="195" customWidth="1"/>
    <col min="12296" max="12296" width="9.140625" style="195"/>
    <col min="12297" max="12297" width="10" style="195" bestFit="1" customWidth="1"/>
    <col min="12298" max="12298" width="9.140625" style="195"/>
    <col min="12299" max="12299" width="10" style="195" bestFit="1" customWidth="1"/>
    <col min="12300" max="12300" width="9.7109375" style="195" customWidth="1"/>
    <col min="12301" max="12301" width="11.28515625" style="195" customWidth="1"/>
    <col min="12302" max="12545" width="9.140625" style="195"/>
    <col min="12546" max="12546" width="5.42578125" style="195" customWidth="1"/>
    <col min="12547" max="12547" width="21" style="195" bestFit="1" customWidth="1"/>
    <col min="12548" max="12548" width="9" style="195" customWidth="1"/>
    <col min="12549" max="12549" width="10" style="195" customWidth="1"/>
    <col min="12550" max="12550" width="9.28515625" style="195" customWidth="1"/>
    <col min="12551" max="12551" width="10.5703125" style="195" customWidth="1"/>
    <col min="12552" max="12552" width="9.140625" style="195"/>
    <col min="12553" max="12553" width="10" style="195" bestFit="1" customWidth="1"/>
    <col min="12554" max="12554" width="9.140625" style="195"/>
    <col min="12555" max="12555" width="10" style="195" bestFit="1" customWidth="1"/>
    <col min="12556" max="12556" width="9.7109375" style="195" customWidth="1"/>
    <col min="12557" max="12557" width="11.28515625" style="195" customWidth="1"/>
    <col min="12558" max="12801" width="9.140625" style="195"/>
    <col min="12802" max="12802" width="5.42578125" style="195" customWidth="1"/>
    <col min="12803" max="12803" width="21" style="195" bestFit="1" customWidth="1"/>
    <col min="12804" max="12804" width="9" style="195" customWidth="1"/>
    <col min="12805" max="12805" width="10" style="195" customWidth="1"/>
    <col min="12806" max="12806" width="9.28515625" style="195" customWidth="1"/>
    <col min="12807" max="12807" width="10.5703125" style="195" customWidth="1"/>
    <col min="12808" max="12808" width="9.140625" style="195"/>
    <col min="12809" max="12809" width="10" style="195" bestFit="1" customWidth="1"/>
    <col min="12810" max="12810" width="9.140625" style="195"/>
    <col min="12811" max="12811" width="10" style="195" bestFit="1" customWidth="1"/>
    <col min="12812" max="12812" width="9.7109375" style="195" customWidth="1"/>
    <col min="12813" max="12813" width="11.28515625" style="195" customWidth="1"/>
    <col min="12814" max="13057" width="9.140625" style="195"/>
    <col min="13058" max="13058" width="5.42578125" style="195" customWidth="1"/>
    <col min="13059" max="13059" width="21" style="195" bestFit="1" customWidth="1"/>
    <col min="13060" max="13060" width="9" style="195" customWidth="1"/>
    <col min="13061" max="13061" width="10" style="195" customWidth="1"/>
    <col min="13062" max="13062" width="9.28515625" style="195" customWidth="1"/>
    <col min="13063" max="13063" width="10.5703125" style="195" customWidth="1"/>
    <col min="13064" max="13064" width="9.140625" style="195"/>
    <col min="13065" max="13065" width="10" style="195" bestFit="1" customWidth="1"/>
    <col min="13066" max="13066" width="9.140625" style="195"/>
    <col min="13067" max="13067" width="10" style="195" bestFit="1" customWidth="1"/>
    <col min="13068" max="13068" width="9.7109375" style="195" customWidth="1"/>
    <col min="13069" max="13069" width="11.28515625" style="195" customWidth="1"/>
    <col min="13070" max="13313" width="9.140625" style="195"/>
    <col min="13314" max="13314" width="5.42578125" style="195" customWidth="1"/>
    <col min="13315" max="13315" width="21" style="195" bestFit="1" customWidth="1"/>
    <col min="13316" max="13316" width="9" style="195" customWidth="1"/>
    <col min="13317" max="13317" width="10" style="195" customWidth="1"/>
    <col min="13318" max="13318" width="9.28515625" style="195" customWidth="1"/>
    <col min="13319" max="13319" width="10.5703125" style="195" customWidth="1"/>
    <col min="13320" max="13320" width="9.140625" style="195"/>
    <col min="13321" max="13321" width="10" style="195" bestFit="1" customWidth="1"/>
    <col min="13322" max="13322" width="9.140625" style="195"/>
    <col min="13323" max="13323" width="10" style="195" bestFit="1" customWidth="1"/>
    <col min="13324" max="13324" width="9.7109375" style="195" customWidth="1"/>
    <col min="13325" max="13325" width="11.28515625" style="195" customWidth="1"/>
    <col min="13326" max="13569" width="9.140625" style="195"/>
    <col min="13570" max="13570" width="5.42578125" style="195" customWidth="1"/>
    <col min="13571" max="13571" width="21" style="195" bestFit="1" customWidth="1"/>
    <col min="13572" max="13572" width="9" style="195" customWidth="1"/>
    <col min="13573" max="13573" width="10" style="195" customWidth="1"/>
    <col min="13574" max="13574" width="9.28515625" style="195" customWidth="1"/>
    <col min="13575" max="13575" width="10.5703125" style="195" customWidth="1"/>
    <col min="13576" max="13576" width="9.140625" style="195"/>
    <col min="13577" max="13577" width="10" style="195" bestFit="1" customWidth="1"/>
    <col min="13578" max="13578" width="9.140625" style="195"/>
    <col min="13579" max="13579" width="10" style="195" bestFit="1" customWidth="1"/>
    <col min="13580" max="13580" width="9.7109375" style="195" customWidth="1"/>
    <col min="13581" max="13581" width="11.28515625" style="195" customWidth="1"/>
    <col min="13582" max="13825" width="9.140625" style="195"/>
    <col min="13826" max="13826" width="5.42578125" style="195" customWidth="1"/>
    <col min="13827" max="13827" width="21" style="195" bestFit="1" customWidth="1"/>
    <col min="13828" max="13828" width="9" style="195" customWidth="1"/>
    <col min="13829" max="13829" width="10" style="195" customWidth="1"/>
    <col min="13830" max="13830" width="9.28515625" style="195" customWidth="1"/>
    <col min="13831" max="13831" width="10.5703125" style="195" customWidth="1"/>
    <col min="13832" max="13832" width="9.140625" style="195"/>
    <col min="13833" max="13833" width="10" style="195" bestFit="1" customWidth="1"/>
    <col min="13834" max="13834" width="9.140625" style="195"/>
    <col min="13835" max="13835" width="10" style="195" bestFit="1" customWidth="1"/>
    <col min="13836" max="13836" width="9.7109375" style="195" customWidth="1"/>
    <col min="13837" max="13837" width="11.28515625" style="195" customWidth="1"/>
    <col min="13838" max="14081" width="9.140625" style="195"/>
    <col min="14082" max="14082" width="5.42578125" style="195" customWidth="1"/>
    <col min="14083" max="14083" width="21" style="195" bestFit="1" customWidth="1"/>
    <col min="14084" max="14084" width="9" style="195" customWidth="1"/>
    <col min="14085" max="14085" width="10" style="195" customWidth="1"/>
    <col min="14086" max="14086" width="9.28515625" style="195" customWidth="1"/>
    <col min="14087" max="14087" width="10.5703125" style="195" customWidth="1"/>
    <col min="14088" max="14088" width="9.140625" style="195"/>
    <col min="14089" max="14089" width="10" style="195" bestFit="1" customWidth="1"/>
    <col min="14090" max="14090" width="9.140625" style="195"/>
    <col min="14091" max="14091" width="10" style="195" bestFit="1" customWidth="1"/>
    <col min="14092" max="14092" width="9.7109375" style="195" customWidth="1"/>
    <col min="14093" max="14093" width="11.28515625" style="195" customWidth="1"/>
    <col min="14094" max="14337" width="9.140625" style="195"/>
    <col min="14338" max="14338" width="5.42578125" style="195" customWidth="1"/>
    <col min="14339" max="14339" width="21" style="195" bestFit="1" customWidth="1"/>
    <col min="14340" max="14340" width="9" style="195" customWidth="1"/>
    <col min="14341" max="14341" width="10" style="195" customWidth="1"/>
    <col min="14342" max="14342" width="9.28515625" style="195" customWidth="1"/>
    <col min="14343" max="14343" width="10.5703125" style="195" customWidth="1"/>
    <col min="14344" max="14344" width="9.140625" style="195"/>
    <col min="14345" max="14345" width="10" style="195" bestFit="1" customWidth="1"/>
    <col min="14346" max="14346" width="9.140625" style="195"/>
    <col min="14347" max="14347" width="10" style="195" bestFit="1" customWidth="1"/>
    <col min="14348" max="14348" width="9.7109375" style="195" customWidth="1"/>
    <col min="14349" max="14349" width="11.28515625" style="195" customWidth="1"/>
    <col min="14350" max="14593" width="9.140625" style="195"/>
    <col min="14594" max="14594" width="5.42578125" style="195" customWidth="1"/>
    <col min="14595" max="14595" width="21" style="195" bestFit="1" customWidth="1"/>
    <col min="14596" max="14596" width="9" style="195" customWidth="1"/>
    <col min="14597" max="14597" width="10" style="195" customWidth="1"/>
    <col min="14598" max="14598" width="9.28515625" style="195" customWidth="1"/>
    <col min="14599" max="14599" width="10.5703125" style="195" customWidth="1"/>
    <col min="14600" max="14600" width="9.140625" style="195"/>
    <col min="14601" max="14601" width="10" style="195" bestFit="1" customWidth="1"/>
    <col min="14602" max="14602" width="9.140625" style="195"/>
    <col min="14603" max="14603" width="10" style="195" bestFit="1" customWidth="1"/>
    <col min="14604" max="14604" width="9.7109375" style="195" customWidth="1"/>
    <col min="14605" max="14605" width="11.28515625" style="195" customWidth="1"/>
    <col min="14606" max="14849" width="9.140625" style="195"/>
    <col min="14850" max="14850" width="5.42578125" style="195" customWidth="1"/>
    <col min="14851" max="14851" width="21" style="195" bestFit="1" customWidth="1"/>
    <col min="14852" max="14852" width="9" style="195" customWidth="1"/>
    <col min="14853" max="14853" width="10" style="195" customWidth="1"/>
    <col min="14854" max="14854" width="9.28515625" style="195" customWidth="1"/>
    <col min="14855" max="14855" width="10.5703125" style="195" customWidth="1"/>
    <col min="14856" max="14856" width="9.140625" style="195"/>
    <col min="14857" max="14857" width="10" style="195" bestFit="1" customWidth="1"/>
    <col min="14858" max="14858" width="9.140625" style="195"/>
    <col min="14859" max="14859" width="10" style="195" bestFit="1" customWidth="1"/>
    <col min="14860" max="14860" width="9.7109375" style="195" customWidth="1"/>
    <col min="14861" max="14861" width="11.28515625" style="195" customWidth="1"/>
    <col min="14862" max="15105" width="9.140625" style="195"/>
    <col min="15106" max="15106" width="5.42578125" style="195" customWidth="1"/>
    <col min="15107" max="15107" width="21" style="195" bestFit="1" customWidth="1"/>
    <col min="15108" max="15108" width="9" style="195" customWidth="1"/>
    <col min="15109" max="15109" width="10" style="195" customWidth="1"/>
    <col min="15110" max="15110" width="9.28515625" style="195" customWidth="1"/>
    <col min="15111" max="15111" width="10.5703125" style="195" customWidth="1"/>
    <col min="15112" max="15112" width="9.140625" style="195"/>
    <col min="15113" max="15113" width="10" style="195" bestFit="1" customWidth="1"/>
    <col min="15114" max="15114" width="9.140625" style="195"/>
    <col min="15115" max="15115" width="10" style="195" bestFit="1" customWidth="1"/>
    <col min="15116" max="15116" width="9.7109375" style="195" customWidth="1"/>
    <col min="15117" max="15117" width="11.28515625" style="195" customWidth="1"/>
    <col min="15118" max="15361" width="9.140625" style="195"/>
    <col min="15362" max="15362" width="5.42578125" style="195" customWidth="1"/>
    <col min="15363" max="15363" width="21" style="195" bestFit="1" customWidth="1"/>
    <col min="15364" max="15364" width="9" style="195" customWidth="1"/>
    <col min="15365" max="15365" width="10" style="195" customWidth="1"/>
    <col min="15366" max="15366" width="9.28515625" style="195" customWidth="1"/>
    <col min="15367" max="15367" width="10.5703125" style="195" customWidth="1"/>
    <col min="15368" max="15368" width="9.140625" style="195"/>
    <col min="15369" max="15369" width="10" style="195" bestFit="1" customWidth="1"/>
    <col min="15370" max="15370" width="9.140625" style="195"/>
    <col min="15371" max="15371" width="10" style="195" bestFit="1" customWidth="1"/>
    <col min="15372" max="15372" width="9.7109375" style="195" customWidth="1"/>
    <col min="15373" max="15373" width="11.28515625" style="195" customWidth="1"/>
    <col min="15374" max="15617" width="9.140625" style="195"/>
    <col min="15618" max="15618" width="5.42578125" style="195" customWidth="1"/>
    <col min="15619" max="15619" width="21" style="195" bestFit="1" customWidth="1"/>
    <col min="15620" max="15620" width="9" style="195" customWidth="1"/>
    <col min="15621" max="15621" width="10" style="195" customWidth="1"/>
    <col min="15622" max="15622" width="9.28515625" style="195" customWidth="1"/>
    <col min="15623" max="15623" width="10.5703125" style="195" customWidth="1"/>
    <col min="15624" max="15624" width="9.140625" style="195"/>
    <col min="15625" max="15625" width="10" style="195" bestFit="1" customWidth="1"/>
    <col min="15626" max="15626" width="9.140625" style="195"/>
    <col min="15627" max="15627" width="10" style="195" bestFit="1" customWidth="1"/>
    <col min="15628" max="15628" width="9.7109375" style="195" customWidth="1"/>
    <col min="15629" max="15629" width="11.28515625" style="195" customWidth="1"/>
    <col min="15630" max="15873" width="9.140625" style="195"/>
    <col min="15874" max="15874" width="5.42578125" style="195" customWidth="1"/>
    <col min="15875" max="15875" width="21" style="195" bestFit="1" customWidth="1"/>
    <col min="15876" max="15876" width="9" style="195" customWidth="1"/>
    <col min="15877" max="15877" width="10" style="195" customWidth="1"/>
    <col min="15878" max="15878" width="9.28515625" style="195" customWidth="1"/>
    <col min="15879" max="15879" width="10.5703125" style="195" customWidth="1"/>
    <col min="15880" max="15880" width="9.140625" style="195"/>
    <col min="15881" max="15881" width="10" style="195" bestFit="1" customWidth="1"/>
    <col min="15882" max="15882" width="9.140625" style="195"/>
    <col min="15883" max="15883" width="10" style="195" bestFit="1" customWidth="1"/>
    <col min="15884" max="15884" width="9.7109375" style="195" customWidth="1"/>
    <col min="15885" max="15885" width="11.28515625" style="195" customWidth="1"/>
    <col min="15886" max="16129" width="9.140625" style="195"/>
    <col min="16130" max="16130" width="5.42578125" style="195" customWidth="1"/>
    <col min="16131" max="16131" width="21" style="195" bestFit="1" customWidth="1"/>
    <col min="16132" max="16132" width="9" style="195" customWidth="1"/>
    <col min="16133" max="16133" width="10" style="195" customWidth="1"/>
    <col min="16134" max="16134" width="9.28515625" style="195" customWidth="1"/>
    <col min="16135" max="16135" width="10.5703125" style="195" customWidth="1"/>
    <col min="16136" max="16136" width="9.140625" style="195"/>
    <col min="16137" max="16137" width="10" style="195" bestFit="1" customWidth="1"/>
    <col min="16138" max="16138" width="9.140625" style="195"/>
    <col min="16139" max="16139" width="10" style="195" bestFit="1" customWidth="1"/>
    <col min="16140" max="16140" width="9.7109375" style="195" customWidth="1"/>
    <col min="16141" max="16141" width="11.28515625" style="195" customWidth="1"/>
    <col min="16142" max="16384" width="9.140625" style="195"/>
  </cols>
  <sheetData>
    <row r="1" spans="2:13" x14ac:dyDescent="0.25">
      <c r="B1" s="267" t="s">
        <v>40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2:13" x14ac:dyDescent="0.25">
      <c r="J2" s="90" t="s">
        <v>0</v>
      </c>
      <c r="K2" s="90"/>
      <c r="L2" s="90"/>
      <c r="M2" s="90"/>
    </row>
    <row r="3" spans="2:13" x14ac:dyDescent="0.25">
      <c r="J3" s="90"/>
      <c r="K3" s="90"/>
      <c r="L3" s="90"/>
      <c r="M3" s="90"/>
    </row>
    <row r="4" spans="2:13" x14ac:dyDescent="0.25">
      <c r="B4" s="194"/>
      <c r="C4" s="194"/>
      <c r="D4" s="194"/>
      <c r="E4" s="194"/>
      <c r="F4" s="194"/>
      <c r="G4" s="194"/>
      <c r="H4" s="194"/>
      <c r="I4" s="194"/>
      <c r="J4" s="268" t="s">
        <v>59</v>
      </c>
      <c r="K4" s="268"/>
      <c r="L4" s="11" t="s">
        <v>32</v>
      </c>
      <c r="M4" s="70"/>
    </row>
    <row r="5" spans="2:13" ht="32.25" customHeight="1" x14ac:dyDescent="0.25">
      <c r="B5" s="194"/>
      <c r="C5" s="194"/>
      <c r="D5" s="194"/>
      <c r="E5" s="194"/>
      <c r="F5" s="194"/>
      <c r="G5" s="194"/>
      <c r="H5" s="194"/>
      <c r="I5" s="194"/>
      <c r="J5" s="50"/>
      <c r="K5" s="52"/>
      <c r="L5" s="60" t="s">
        <v>60</v>
      </c>
      <c r="M5" s="90"/>
    </row>
    <row r="6" spans="2:13" x14ac:dyDescent="0.25">
      <c r="B6" s="194"/>
      <c r="C6" s="194"/>
      <c r="D6" s="194"/>
      <c r="E6" s="194"/>
      <c r="F6" s="194"/>
      <c r="G6" s="194"/>
      <c r="H6" s="194"/>
      <c r="I6" s="194"/>
      <c r="J6" s="51"/>
      <c r="K6" s="53"/>
      <c r="L6" s="60"/>
      <c r="M6" s="90"/>
    </row>
    <row r="7" spans="2:13" x14ac:dyDescent="0.25">
      <c r="B7" s="194"/>
      <c r="C7" s="194"/>
      <c r="D7" s="194"/>
      <c r="E7" s="194"/>
      <c r="F7" s="194"/>
      <c r="G7" s="194"/>
      <c r="H7" s="194"/>
      <c r="I7" s="194"/>
      <c r="J7" s="51"/>
      <c r="K7" s="53"/>
      <c r="L7" s="60"/>
      <c r="M7" s="90"/>
    </row>
    <row r="8" spans="2:13" x14ac:dyDescent="0.25">
      <c r="B8" s="194"/>
      <c r="C8" s="194"/>
      <c r="D8" s="194"/>
      <c r="E8" s="194"/>
      <c r="F8" s="194"/>
      <c r="G8" s="194"/>
      <c r="H8" s="194"/>
      <c r="I8" s="194"/>
      <c r="J8" s="51"/>
      <c r="K8" s="53"/>
      <c r="L8" s="60"/>
      <c r="M8" s="90"/>
    </row>
    <row r="9" spans="2:13" x14ac:dyDescent="0.25">
      <c r="B9" s="194"/>
      <c r="C9" s="194"/>
      <c r="D9" s="194"/>
      <c r="E9" s="194"/>
      <c r="F9" s="194"/>
      <c r="G9" s="194"/>
      <c r="H9" s="194"/>
      <c r="I9" s="194"/>
      <c r="J9" s="51"/>
      <c r="K9" s="53"/>
      <c r="L9" s="60"/>
      <c r="M9" s="90"/>
    </row>
    <row r="10" spans="2:13" ht="18.75" customHeight="1" x14ac:dyDescent="0.25">
      <c r="B10" s="275" t="s">
        <v>712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2:13" ht="15.75" thickBot="1" x14ac:dyDescent="0.3"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2:13" ht="15.75" customHeight="1" thickBot="1" x14ac:dyDescent="0.3">
      <c r="B12" s="276" t="s">
        <v>42</v>
      </c>
      <c r="C12" s="279" t="s">
        <v>697</v>
      </c>
      <c r="D12" s="282" t="s">
        <v>698</v>
      </c>
      <c r="E12" s="283"/>
      <c r="F12" s="284" t="s">
        <v>5</v>
      </c>
      <c r="G12" s="285"/>
      <c r="H12" s="285"/>
      <c r="I12" s="285"/>
      <c r="J12" s="285"/>
      <c r="K12" s="286"/>
      <c r="L12" s="273" t="s">
        <v>699</v>
      </c>
      <c r="M12" s="287"/>
    </row>
    <row r="13" spans="2:13" ht="17.25" customHeight="1" x14ac:dyDescent="0.25">
      <c r="B13" s="277"/>
      <c r="C13" s="280"/>
      <c r="D13" s="290" t="s">
        <v>700</v>
      </c>
      <c r="E13" s="292" t="s">
        <v>701</v>
      </c>
      <c r="F13" s="282" t="s">
        <v>700</v>
      </c>
      <c r="G13" s="283"/>
      <c r="H13" s="282" t="s">
        <v>702</v>
      </c>
      <c r="I13" s="294"/>
      <c r="J13" s="294"/>
      <c r="K13" s="283"/>
      <c r="L13" s="288"/>
      <c r="M13" s="289"/>
    </row>
    <row r="14" spans="2:13" ht="42.75" customHeight="1" x14ac:dyDescent="0.25">
      <c r="B14" s="277"/>
      <c r="C14" s="280"/>
      <c r="D14" s="291"/>
      <c r="E14" s="293"/>
      <c r="F14" s="196" t="s">
        <v>703</v>
      </c>
      <c r="G14" s="197" t="s">
        <v>704</v>
      </c>
      <c r="H14" s="269" t="s">
        <v>705</v>
      </c>
      <c r="I14" s="270"/>
      <c r="J14" s="271" t="s">
        <v>706</v>
      </c>
      <c r="K14" s="272"/>
      <c r="L14" s="196" t="s">
        <v>703</v>
      </c>
      <c r="M14" s="197" t="s">
        <v>707</v>
      </c>
    </row>
    <row r="15" spans="2:13" ht="15.75" thickBot="1" x14ac:dyDescent="0.3">
      <c r="B15" s="278"/>
      <c r="C15" s="281"/>
      <c r="D15" s="198" t="s">
        <v>16</v>
      </c>
      <c r="E15" s="199" t="s">
        <v>16</v>
      </c>
      <c r="F15" s="200" t="s">
        <v>16</v>
      </c>
      <c r="G15" s="201" t="s">
        <v>708</v>
      </c>
      <c r="H15" s="198" t="s">
        <v>16</v>
      </c>
      <c r="I15" s="202" t="s">
        <v>708</v>
      </c>
      <c r="J15" s="202" t="s">
        <v>16</v>
      </c>
      <c r="K15" s="199" t="s">
        <v>708</v>
      </c>
      <c r="L15" s="200" t="s">
        <v>709</v>
      </c>
      <c r="M15" s="201" t="s">
        <v>708</v>
      </c>
    </row>
    <row r="16" spans="2:13" ht="15.75" thickBot="1" x14ac:dyDescent="0.3">
      <c r="B16" s="203">
        <v>1</v>
      </c>
      <c r="C16" s="203">
        <v>2</v>
      </c>
      <c r="D16" s="204">
        <v>3</v>
      </c>
      <c r="E16" s="205">
        <v>4</v>
      </c>
      <c r="F16" s="204">
        <v>5</v>
      </c>
      <c r="G16" s="205">
        <v>6</v>
      </c>
      <c r="H16" s="204">
        <v>7</v>
      </c>
      <c r="I16" s="205">
        <v>8</v>
      </c>
      <c r="J16" s="204">
        <v>9</v>
      </c>
      <c r="K16" s="205">
        <v>10</v>
      </c>
      <c r="L16" s="204">
        <v>11</v>
      </c>
      <c r="M16" s="205">
        <v>12</v>
      </c>
    </row>
    <row r="17" spans="2:13" ht="35.25" customHeight="1" x14ac:dyDescent="0.25">
      <c r="B17" s="273" t="s">
        <v>710</v>
      </c>
      <c r="C17" s="206" t="s">
        <v>713</v>
      </c>
      <c r="D17" s="247">
        <f>KOPA!G8</f>
        <v>166.50499999999994</v>
      </c>
      <c r="E17" s="248">
        <f>KOPA!C8</f>
        <v>9.5</v>
      </c>
      <c r="F17" s="208">
        <f>KOPA!G17</f>
        <v>103.252</v>
      </c>
      <c r="G17" s="219">
        <f>KOPA!G24</f>
        <v>581789</v>
      </c>
      <c r="H17" s="207">
        <f>KOPA!C17</f>
        <v>46.07</v>
      </c>
      <c r="I17" s="219">
        <f>KOPA!C24</f>
        <v>288652</v>
      </c>
      <c r="J17" s="208">
        <f>KOPA!E17</f>
        <v>54.456999999999979</v>
      </c>
      <c r="K17" s="219">
        <f>KOPA!E24</f>
        <v>284242</v>
      </c>
      <c r="L17" s="207">
        <v>12</v>
      </c>
      <c r="M17" s="209">
        <v>72</v>
      </c>
    </row>
    <row r="18" spans="2:13" ht="15.75" thickBot="1" x14ac:dyDescent="0.3">
      <c r="B18" s="274"/>
      <c r="C18" s="210" t="s">
        <v>714</v>
      </c>
      <c r="D18" s="220">
        <v>0</v>
      </c>
      <c r="E18" s="212">
        <v>0</v>
      </c>
      <c r="F18" s="221">
        <f>Siguldas_Pilseta_ielas!E203</f>
        <v>68.065999999999974</v>
      </c>
      <c r="G18" s="223">
        <f>Siguldas_Pilseta_ielas!G203</f>
        <v>409410</v>
      </c>
      <c r="H18" s="220">
        <f>Siguldas_Pilseta_ielas!E204</f>
        <v>36.703000000000003</v>
      </c>
      <c r="I18" s="223">
        <f>Siguldas_Pilseta_ielas!G204</f>
        <v>238620</v>
      </c>
      <c r="J18" s="222">
        <f>Siguldas_Pilseta_ielas!E205</f>
        <v>31.112999999999971</v>
      </c>
      <c r="K18" s="223">
        <f>Siguldas_Pilseta_ielas!G205</f>
        <v>169665</v>
      </c>
      <c r="L18" s="211">
        <v>0</v>
      </c>
      <c r="M18" s="213">
        <v>0</v>
      </c>
    </row>
    <row r="19" spans="2:13" x14ac:dyDescent="0.2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2:13" x14ac:dyDescent="0.25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2:13" x14ac:dyDescent="0.25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2:13" x14ac:dyDescent="0.25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2:13" x14ac:dyDescent="0.2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  <row r="24" spans="2:13" x14ac:dyDescent="0.2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</row>
    <row r="25" spans="2:13" x14ac:dyDescent="0.2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2:13" x14ac:dyDescent="0.25">
      <c r="B26" s="19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194"/>
    </row>
    <row r="27" spans="2:13" x14ac:dyDescent="0.25">
      <c r="B27" s="19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194"/>
    </row>
    <row r="28" spans="2:13" x14ac:dyDescent="0.25">
      <c r="B28" s="194"/>
      <c r="C28" s="215"/>
      <c r="D28" s="215"/>
      <c r="E28" s="215"/>
      <c r="F28" s="215"/>
      <c r="G28" s="215"/>
      <c r="H28" s="215"/>
      <c r="I28" s="215"/>
      <c r="J28" s="215"/>
      <c r="K28" s="215"/>
      <c r="L28" s="214"/>
      <c r="M28" s="194"/>
    </row>
    <row r="29" spans="2:13" x14ac:dyDescent="0.25">
      <c r="B29" s="19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194"/>
    </row>
    <row r="30" spans="2:13" x14ac:dyDescent="0.25">
      <c r="B30" s="19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194"/>
    </row>
    <row r="31" spans="2:13" x14ac:dyDescent="0.25">
      <c r="B31" s="19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194"/>
    </row>
    <row r="32" spans="2:13" x14ac:dyDescent="0.25">
      <c r="B32" s="19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194"/>
    </row>
    <row r="33" spans="2:13" x14ac:dyDescent="0.25">
      <c r="B33" s="19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194"/>
    </row>
    <row r="34" spans="2:13" x14ac:dyDescent="0.25">
      <c r="B34" s="19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194"/>
    </row>
    <row r="35" spans="2:13" x14ac:dyDescent="0.25">
      <c r="B35" s="194"/>
      <c r="C35" s="214"/>
      <c r="D35" s="214"/>
      <c r="E35" s="214"/>
      <c r="F35" s="214"/>
      <c r="G35" s="214"/>
      <c r="H35" s="214"/>
      <c r="I35" s="214"/>
      <c r="J35" s="214"/>
      <c r="K35" s="214"/>
      <c r="L35" s="214" t="s">
        <v>711</v>
      </c>
      <c r="M35" s="194"/>
    </row>
    <row r="36" spans="2:13" x14ac:dyDescent="0.25">
      <c r="B36" s="19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194"/>
    </row>
    <row r="37" spans="2:13" x14ac:dyDescent="0.2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x14ac:dyDescent="0.2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x14ac:dyDescent="0.2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x14ac:dyDescent="0.25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2:13" x14ac:dyDescent="0.25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</row>
    <row r="42" spans="2:13" x14ac:dyDescent="0.25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x14ac:dyDescent="0.25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spans="2:13" x14ac:dyDescent="0.25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</row>
    <row r="45" spans="2:13" x14ac:dyDescent="0.25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</row>
    <row r="46" spans="2:13" x14ac:dyDescent="0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2:13" x14ac:dyDescent="0.25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  <row r="48" spans="2:13" x14ac:dyDescent="0.25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</row>
    <row r="49" spans="2:13" x14ac:dyDescent="0.25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</row>
    <row r="50" spans="2:13" x14ac:dyDescent="0.25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spans="2:13" x14ac:dyDescent="0.25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2:13" x14ac:dyDescent="0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</row>
    <row r="53" spans="2:13" x14ac:dyDescent="0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</row>
    <row r="54" spans="2:13" x14ac:dyDescent="0.2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</row>
    <row r="55" spans="2:13" x14ac:dyDescent="0.2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2:13" x14ac:dyDescent="0.25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</row>
    <row r="57" spans="2:13" x14ac:dyDescent="0.25"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</row>
    <row r="58" spans="2:13" x14ac:dyDescent="0.2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</row>
    <row r="59" spans="2:13" x14ac:dyDescent="0.2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</row>
    <row r="60" spans="2:13" x14ac:dyDescent="0.2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</row>
    <row r="61" spans="2:13" x14ac:dyDescent="0.2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</row>
    <row r="62" spans="2:13" x14ac:dyDescent="0.2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</row>
    <row r="63" spans="2:13" x14ac:dyDescent="0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</row>
    <row r="64" spans="2:13" x14ac:dyDescent="0.2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</row>
    <row r="65" spans="2:13" x14ac:dyDescent="0.2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  <row r="66" spans="2:13" x14ac:dyDescent="0.2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</row>
    <row r="67" spans="2:13" x14ac:dyDescent="0.2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</row>
    <row r="68" spans="2:13" x14ac:dyDescent="0.2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2:13" x14ac:dyDescent="0.2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</row>
    <row r="70" spans="2:13" x14ac:dyDescent="0.2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</row>
    <row r="71" spans="2:13" x14ac:dyDescent="0.2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</row>
    <row r="72" spans="2:13" x14ac:dyDescent="0.2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</row>
    <row r="73" spans="2:13" x14ac:dyDescent="0.2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pans="2:13" x14ac:dyDescent="0.2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</row>
    <row r="75" spans="2:13" x14ac:dyDescent="0.2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</row>
    <row r="76" spans="2:13" x14ac:dyDescent="0.2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2:13" x14ac:dyDescent="0.2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2:13" x14ac:dyDescent="0.2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2:13" x14ac:dyDescent="0.2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2:13" x14ac:dyDescent="0.2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2:13" x14ac:dyDescent="0.2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2:13" x14ac:dyDescent="0.2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</row>
    <row r="83" spans="2:13" x14ac:dyDescent="0.2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2:13" x14ac:dyDescent="0.2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2:13" x14ac:dyDescent="0.2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2:13" x14ac:dyDescent="0.2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2:13" x14ac:dyDescent="0.2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2:13" x14ac:dyDescent="0.2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2:13" x14ac:dyDescent="0.2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2:13" x14ac:dyDescent="0.2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2:13" x14ac:dyDescent="0.2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2:13" x14ac:dyDescent="0.2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2:13" x14ac:dyDescent="0.2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</row>
    <row r="94" spans="2:13" x14ac:dyDescent="0.2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2:13" x14ac:dyDescent="0.2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</row>
    <row r="96" spans="2:13" x14ac:dyDescent="0.2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</row>
    <row r="97" spans="2:13" x14ac:dyDescent="0.2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2:13" x14ac:dyDescent="0.2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</row>
    <row r="99" spans="2:13" x14ac:dyDescent="0.2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</row>
    <row r="100" spans="2:13" x14ac:dyDescent="0.2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</row>
    <row r="101" spans="2:13" x14ac:dyDescent="0.2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</row>
    <row r="102" spans="2:13" x14ac:dyDescent="0.2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</row>
    <row r="103" spans="2:13" x14ac:dyDescent="0.2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2:13" x14ac:dyDescent="0.2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</row>
    <row r="105" spans="2:13" x14ac:dyDescent="0.2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</row>
    <row r="106" spans="2:13" x14ac:dyDescent="0.2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</row>
    <row r="107" spans="2:13" x14ac:dyDescent="0.2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</row>
    <row r="108" spans="2:13" x14ac:dyDescent="0.2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</row>
    <row r="109" spans="2:13" x14ac:dyDescent="0.2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</row>
    <row r="110" spans="2:13" x14ac:dyDescent="0.2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</row>
    <row r="111" spans="2:13" x14ac:dyDescent="0.2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</row>
    <row r="112" spans="2:13" x14ac:dyDescent="0.25"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</row>
    <row r="113" spans="2:13" x14ac:dyDescent="0.25"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</row>
    <row r="114" spans="2:13" x14ac:dyDescent="0.25"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</row>
    <row r="115" spans="2:13" x14ac:dyDescent="0.2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</row>
    <row r="116" spans="2:13" x14ac:dyDescent="0.25"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</row>
    <row r="117" spans="2:13" x14ac:dyDescent="0.25"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</row>
    <row r="118" spans="2:13" x14ac:dyDescent="0.25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2:13" x14ac:dyDescent="0.25"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</row>
    <row r="120" spans="2:13" x14ac:dyDescent="0.25"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</row>
    <row r="121" spans="2:13" x14ac:dyDescent="0.25"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  <row r="122" spans="2:13" x14ac:dyDescent="0.25"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</row>
    <row r="123" spans="2:13" x14ac:dyDescent="0.25"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</row>
    <row r="124" spans="2:13" x14ac:dyDescent="0.25"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</row>
    <row r="125" spans="2:13" x14ac:dyDescent="0.25"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</row>
    <row r="126" spans="2:13" x14ac:dyDescent="0.25"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</row>
    <row r="127" spans="2:13" x14ac:dyDescent="0.25"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</row>
    <row r="128" spans="2:13" x14ac:dyDescent="0.25"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</row>
    <row r="129" spans="2:13" x14ac:dyDescent="0.25"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</row>
    <row r="130" spans="2:13" x14ac:dyDescent="0.25"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</row>
    <row r="131" spans="2:13" x14ac:dyDescent="0.25"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</row>
    <row r="132" spans="2:13" x14ac:dyDescent="0.25"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</row>
    <row r="133" spans="2:13" x14ac:dyDescent="0.25"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</row>
    <row r="134" spans="2:13" x14ac:dyDescent="0.25"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</row>
    <row r="135" spans="2:13" x14ac:dyDescent="0.25"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</row>
    <row r="136" spans="2:13" x14ac:dyDescent="0.25"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</row>
    <row r="137" spans="2:13" x14ac:dyDescent="0.25"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</row>
    <row r="138" spans="2:13" x14ac:dyDescent="0.25"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</row>
    <row r="139" spans="2:13" x14ac:dyDescent="0.25"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</row>
    <row r="140" spans="2:13" x14ac:dyDescent="0.25"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</row>
    <row r="141" spans="2:13" x14ac:dyDescent="0.25"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</row>
    <row r="142" spans="2:13" x14ac:dyDescent="0.25"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</row>
    <row r="143" spans="2:13" x14ac:dyDescent="0.25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</row>
    <row r="144" spans="2:13" x14ac:dyDescent="0.25"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</row>
    <row r="145" spans="2:13" x14ac:dyDescent="0.25"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</row>
    <row r="146" spans="2:13" x14ac:dyDescent="0.25"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</row>
    <row r="147" spans="2:13" x14ac:dyDescent="0.25"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</row>
    <row r="148" spans="2:13" x14ac:dyDescent="0.25"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</row>
    <row r="149" spans="2:13" x14ac:dyDescent="0.25"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</row>
    <row r="150" spans="2:13" x14ac:dyDescent="0.25"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</row>
    <row r="151" spans="2:13" x14ac:dyDescent="0.25"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</row>
    <row r="152" spans="2:13" x14ac:dyDescent="0.25"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</row>
    <row r="153" spans="2:13" x14ac:dyDescent="0.25"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</row>
    <row r="154" spans="2:13" x14ac:dyDescent="0.25"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</row>
    <row r="155" spans="2:13" x14ac:dyDescent="0.25"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</row>
    <row r="156" spans="2:13" x14ac:dyDescent="0.25"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</row>
    <row r="157" spans="2:13" x14ac:dyDescent="0.25"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</row>
    <row r="158" spans="2:13" x14ac:dyDescent="0.25"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</row>
    <row r="159" spans="2:13" x14ac:dyDescent="0.25"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</row>
    <row r="160" spans="2:13" x14ac:dyDescent="0.25"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</row>
    <row r="161" spans="2:13" x14ac:dyDescent="0.25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</row>
    <row r="162" spans="2:13" x14ac:dyDescent="0.25"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</row>
    <row r="163" spans="2:13" x14ac:dyDescent="0.25"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</row>
    <row r="164" spans="2:13" x14ac:dyDescent="0.25"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</row>
    <row r="165" spans="2:13" x14ac:dyDescent="0.25"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</row>
    <row r="166" spans="2:13" x14ac:dyDescent="0.25"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</row>
    <row r="167" spans="2:13" x14ac:dyDescent="0.25"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</row>
    <row r="168" spans="2:13" x14ac:dyDescent="0.25"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</row>
    <row r="169" spans="2:13" x14ac:dyDescent="0.25"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</row>
    <row r="170" spans="2:13" x14ac:dyDescent="0.25"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</row>
    <row r="171" spans="2:13" x14ac:dyDescent="0.25"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</row>
    <row r="172" spans="2:13" x14ac:dyDescent="0.25"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</row>
    <row r="173" spans="2:13" x14ac:dyDescent="0.25"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</row>
    <row r="174" spans="2:13" x14ac:dyDescent="0.25"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</row>
    <row r="175" spans="2:13" x14ac:dyDescent="0.25"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</row>
    <row r="176" spans="2:13" x14ac:dyDescent="0.25"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</row>
    <row r="177" spans="2:13" x14ac:dyDescent="0.25"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</row>
    <row r="178" spans="2:13" x14ac:dyDescent="0.25"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</row>
    <row r="179" spans="2:13" x14ac:dyDescent="0.25"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</row>
    <row r="180" spans="2:13" x14ac:dyDescent="0.25"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</row>
    <row r="181" spans="2:13" x14ac:dyDescent="0.25"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</row>
    <row r="182" spans="2:13" x14ac:dyDescent="0.25"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</row>
    <row r="183" spans="2:13" x14ac:dyDescent="0.25"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</row>
    <row r="184" spans="2:13" x14ac:dyDescent="0.25"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</row>
    <row r="185" spans="2:13" x14ac:dyDescent="0.25"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</row>
    <row r="186" spans="2:13" x14ac:dyDescent="0.25"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</row>
    <row r="187" spans="2:13" x14ac:dyDescent="0.25"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</row>
    <row r="188" spans="2:13" x14ac:dyDescent="0.25"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</row>
    <row r="189" spans="2:13" x14ac:dyDescent="0.25"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</row>
    <row r="190" spans="2:13" x14ac:dyDescent="0.25"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</row>
    <row r="191" spans="2:13" x14ac:dyDescent="0.25"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</row>
    <row r="192" spans="2:13" x14ac:dyDescent="0.25"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</row>
    <row r="193" spans="2:13" x14ac:dyDescent="0.25"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</row>
    <row r="194" spans="2:13" x14ac:dyDescent="0.25"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</row>
    <row r="195" spans="2:13" x14ac:dyDescent="0.25"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</row>
    <row r="196" spans="2:13" x14ac:dyDescent="0.25"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</row>
    <row r="197" spans="2:13" x14ac:dyDescent="0.25"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</row>
    <row r="198" spans="2:13" x14ac:dyDescent="0.25"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</row>
    <row r="199" spans="2:13" x14ac:dyDescent="0.25"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</row>
    <row r="200" spans="2:13" x14ac:dyDescent="0.25"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</row>
    <row r="201" spans="2:13" x14ac:dyDescent="0.25"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</row>
    <row r="202" spans="2:13" x14ac:dyDescent="0.25"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</row>
    <row r="203" spans="2:13" x14ac:dyDescent="0.25"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</row>
    <row r="204" spans="2:13" x14ac:dyDescent="0.25"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</row>
    <row r="205" spans="2:13" x14ac:dyDescent="0.25"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</row>
    <row r="206" spans="2:13" x14ac:dyDescent="0.25"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</row>
    <row r="207" spans="2:13" x14ac:dyDescent="0.25"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</row>
    <row r="208" spans="2:13" x14ac:dyDescent="0.25"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</row>
    <row r="209" spans="2:13" x14ac:dyDescent="0.25"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</row>
    <row r="210" spans="2:13" x14ac:dyDescent="0.25"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</row>
    <row r="211" spans="2:13" x14ac:dyDescent="0.25"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</row>
    <row r="212" spans="2:13" x14ac:dyDescent="0.25"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</row>
    <row r="213" spans="2:13" x14ac:dyDescent="0.25"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</row>
    <row r="214" spans="2:13" x14ac:dyDescent="0.25"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</row>
    <row r="215" spans="2:13" x14ac:dyDescent="0.25"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</row>
    <row r="216" spans="2:13" x14ac:dyDescent="0.25"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</row>
    <row r="217" spans="2:13" x14ac:dyDescent="0.25"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</row>
    <row r="218" spans="2:13" x14ac:dyDescent="0.25"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</row>
    <row r="219" spans="2:13" x14ac:dyDescent="0.25"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</row>
    <row r="220" spans="2:13" x14ac:dyDescent="0.25"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</row>
    <row r="221" spans="2:13" x14ac:dyDescent="0.25"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</row>
    <row r="222" spans="2:13" x14ac:dyDescent="0.25"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</row>
    <row r="223" spans="2:13" x14ac:dyDescent="0.25"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</row>
    <row r="224" spans="2:13" x14ac:dyDescent="0.25"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</row>
    <row r="225" spans="2:13" x14ac:dyDescent="0.25"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</row>
    <row r="226" spans="2:13" x14ac:dyDescent="0.25"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</row>
    <row r="227" spans="2:13" x14ac:dyDescent="0.25"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</row>
    <row r="228" spans="2:13" x14ac:dyDescent="0.25"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</row>
    <row r="229" spans="2:13" x14ac:dyDescent="0.25"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</row>
    <row r="230" spans="2:13" x14ac:dyDescent="0.25"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</row>
    <row r="231" spans="2:13" x14ac:dyDescent="0.25"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</row>
    <row r="232" spans="2:13" x14ac:dyDescent="0.25"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</row>
    <row r="233" spans="2:13" x14ac:dyDescent="0.25"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</row>
    <row r="234" spans="2:13" x14ac:dyDescent="0.25"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</row>
    <row r="235" spans="2:13" x14ac:dyDescent="0.25"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</row>
    <row r="236" spans="2:13" x14ac:dyDescent="0.25"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</row>
    <row r="237" spans="2:13" x14ac:dyDescent="0.25"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</row>
    <row r="238" spans="2:13" x14ac:dyDescent="0.25"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</row>
    <row r="239" spans="2:13" x14ac:dyDescent="0.25"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</row>
    <row r="240" spans="2:13" x14ac:dyDescent="0.25"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</row>
    <row r="241" spans="2:13" x14ac:dyDescent="0.25"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</row>
    <row r="242" spans="2:13" x14ac:dyDescent="0.25"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</row>
    <row r="243" spans="2:13" x14ac:dyDescent="0.25"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</row>
    <row r="244" spans="2:13" x14ac:dyDescent="0.25"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</row>
    <row r="245" spans="2:13" x14ac:dyDescent="0.25"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</row>
    <row r="246" spans="2:13" x14ac:dyDescent="0.25"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</row>
    <row r="247" spans="2:13" x14ac:dyDescent="0.25"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</row>
    <row r="248" spans="2:13" x14ac:dyDescent="0.25"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</row>
    <row r="249" spans="2:13" x14ac:dyDescent="0.25"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</row>
    <row r="250" spans="2:13" x14ac:dyDescent="0.25"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</row>
    <row r="251" spans="2:13" x14ac:dyDescent="0.25"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</row>
    <row r="252" spans="2:13" x14ac:dyDescent="0.25"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</row>
    <row r="253" spans="2:13" x14ac:dyDescent="0.25"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</row>
    <row r="254" spans="2:13" x14ac:dyDescent="0.25"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</row>
    <row r="255" spans="2:13" x14ac:dyDescent="0.25"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</row>
    <row r="256" spans="2:13" x14ac:dyDescent="0.25"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</row>
    <row r="257" spans="2:13" x14ac:dyDescent="0.25"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</row>
    <row r="258" spans="2:13" x14ac:dyDescent="0.25"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</row>
    <row r="259" spans="2:13" x14ac:dyDescent="0.25"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</row>
    <row r="260" spans="2:13" x14ac:dyDescent="0.25"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</row>
    <row r="261" spans="2:13" x14ac:dyDescent="0.25"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</row>
    <row r="262" spans="2:13" x14ac:dyDescent="0.25"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</row>
    <row r="263" spans="2:13" x14ac:dyDescent="0.25"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</row>
  </sheetData>
  <mergeCells count="15">
    <mergeCell ref="B1:M1"/>
    <mergeCell ref="J4:K4"/>
    <mergeCell ref="H14:I14"/>
    <mergeCell ref="J14:K14"/>
    <mergeCell ref="B17:B18"/>
    <mergeCell ref="B10:M10"/>
    <mergeCell ref="B12:B15"/>
    <mergeCell ref="C12:C15"/>
    <mergeCell ref="D12:E12"/>
    <mergeCell ref="F12:K12"/>
    <mergeCell ref="L12:M13"/>
    <mergeCell ref="D13:D14"/>
    <mergeCell ref="E13:E14"/>
    <mergeCell ref="F13:G13"/>
    <mergeCell ref="H13:K13"/>
  </mergeCells>
  <pageMargins left="0.31496062992125984" right="0.19685039370078741" top="0.74803149606299213" bottom="0.74803149606299213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C31" sqref="C31"/>
    </sheetView>
  </sheetViews>
  <sheetFormatPr defaultRowHeight="12.75" x14ac:dyDescent="0.2"/>
  <cols>
    <col min="1" max="1" width="2.85546875" style="89" customWidth="1"/>
    <col min="2" max="2" width="21.42578125" customWidth="1"/>
    <col min="3" max="5" width="11.42578125" customWidth="1"/>
    <col min="6" max="6" width="11.85546875" customWidth="1"/>
    <col min="7" max="7" width="11.42578125" customWidth="1"/>
    <col min="8" max="8" width="3.7109375" customWidth="1"/>
  </cols>
  <sheetData>
    <row r="1" spans="2:8" x14ac:dyDescent="0.2">
      <c r="B1" s="181"/>
      <c r="C1" s="181"/>
      <c r="D1" s="181"/>
      <c r="E1" s="181"/>
      <c r="F1" s="181"/>
      <c r="G1" s="181"/>
      <c r="H1" s="181"/>
    </row>
    <row r="2" spans="2:8" ht="15.75" x14ac:dyDescent="0.2">
      <c r="B2" s="404" t="s">
        <v>673</v>
      </c>
      <c r="C2" s="404"/>
      <c r="D2" s="404"/>
      <c r="E2" s="404"/>
      <c r="F2" s="404"/>
      <c r="G2" s="404"/>
      <c r="H2" s="181"/>
    </row>
    <row r="3" spans="2:8" s="89" customFormat="1" x14ac:dyDescent="0.2">
      <c r="B3" s="181"/>
      <c r="C3" s="181"/>
      <c r="D3" s="181"/>
      <c r="E3" s="181"/>
      <c r="F3" s="181"/>
      <c r="G3" s="181"/>
      <c r="H3" s="181"/>
    </row>
    <row r="4" spans="2:8" x14ac:dyDescent="0.2">
      <c r="B4" s="187" t="s">
        <v>686</v>
      </c>
      <c r="C4" s="187" t="s">
        <v>675</v>
      </c>
      <c r="D4" s="187" t="s">
        <v>677</v>
      </c>
      <c r="E4" s="187" t="s">
        <v>676</v>
      </c>
      <c r="F4" s="187" t="s">
        <v>678</v>
      </c>
      <c r="G4" s="187" t="s">
        <v>688</v>
      </c>
      <c r="H4" s="181"/>
    </row>
    <row r="5" spans="2:8" x14ac:dyDescent="0.2">
      <c r="B5" s="183" t="s">
        <v>674</v>
      </c>
      <c r="C5" s="184">
        <f>Siguldas_celi!G65</f>
        <v>2.2999999999999998</v>
      </c>
      <c r="D5" s="184">
        <f>Siguldas_celi!G67</f>
        <v>0</v>
      </c>
      <c r="E5" s="184">
        <f>Siguldas_celi!G66</f>
        <v>48.024999999999991</v>
      </c>
      <c r="F5" s="184">
        <f>Siguldas_celi!G68</f>
        <v>0.66</v>
      </c>
      <c r="G5" s="184">
        <f>SUM(C5:F5)</f>
        <v>50.984999999999985</v>
      </c>
      <c r="H5" s="181"/>
    </row>
    <row r="6" spans="2:8" x14ac:dyDescent="0.2">
      <c r="B6" s="183" t="s">
        <v>679</v>
      </c>
      <c r="C6" s="184">
        <f>Allazu_celi!G78</f>
        <v>7.2</v>
      </c>
      <c r="D6" s="184">
        <f>Allazu_celi!G80</f>
        <v>0</v>
      </c>
      <c r="E6" s="184">
        <f>Allazu_celi!G79</f>
        <v>73.749999999999972</v>
      </c>
      <c r="F6" s="184">
        <f>Allazu_celi!G81</f>
        <v>0</v>
      </c>
      <c r="G6" s="184">
        <f t="shared" ref="G6:G7" si="0">SUM(C6:F6)</f>
        <v>80.949999999999974</v>
      </c>
      <c r="H6" s="181"/>
    </row>
    <row r="7" spans="2:8" x14ac:dyDescent="0.2">
      <c r="B7" s="183" t="s">
        <v>680</v>
      </c>
      <c r="C7" s="184">
        <f>Mores_celi!G41</f>
        <v>0</v>
      </c>
      <c r="D7" s="184">
        <f>Mores_celi!G43</f>
        <v>0</v>
      </c>
      <c r="E7" s="184">
        <f>Mores_celi!G42</f>
        <v>34.57</v>
      </c>
      <c r="F7" s="184">
        <f>Mores_celi!G44</f>
        <v>0</v>
      </c>
      <c r="G7" s="184">
        <f t="shared" si="0"/>
        <v>34.57</v>
      </c>
      <c r="H7" s="181"/>
    </row>
    <row r="8" spans="2:8" x14ac:dyDescent="0.2">
      <c r="B8" s="181"/>
      <c r="C8" s="216">
        <f>SUM(C5:C7)</f>
        <v>9.5</v>
      </c>
      <c r="D8" s="216">
        <f t="shared" ref="D8:F8" si="1">SUM(D5:D7)</f>
        <v>0</v>
      </c>
      <c r="E8" s="216">
        <f t="shared" si="1"/>
        <v>156.34499999999997</v>
      </c>
      <c r="F8" s="216">
        <f t="shared" si="1"/>
        <v>0.66</v>
      </c>
      <c r="G8" s="186">
        <f>SUM(G5:G7)</f>
        <v>166.50499999999994</v>
      </c>
      <c r="H8" s="181"/>
    </row>
    <row r="9" spans="2:8" x14ac:dyDescent="0.2">
      <c r="B9" s="181"/>
      <c r="C9" s="181"/>
      <c r="D9" s="181"/>
      <c r="E9" s="181"/>
      <c r="F9" s="181"/>
      <c r="G9" s="181"/>
      <c r="H9" s="181"/>
    </row>
    <row r="10" spans="2:8" x14ac:dyDescent="0.2">
      <c r="B10" s="181"/>
      <c r="C10" s="181"/>
      <c r="D10" s="181"/>
      <c r="E10" s="181"/>
      <c r="F10" s="181"/>
      <c r="G10" s="181"/>
      <c r="H10" s="181"/>
    </row>
    <row r="11" spans="2:8" s="89" customFormat="1" x14ac:dyDescent="0.2">
      <c r="B11" s="187" t="s">
        <v>689</v>
      </c>
      <c r="C11" s="187" t="s">
        <v>675</v>
      </c>
      <c r="D11" s="187" t="s">
        <v>677</v>
      </c>
      <c r="E11" s="187" t="s">
        <v>676</v>
      </c>
      <c r="F11" s="187" t="s">
        <v>678</v>
      </c>
      <c r="G11" s="187" t="s">
        <v>688</v>
      </c>
      <c r="H11" s="181"/>
    </row>
    <row r="12" spans="2:8" s="89" customFormat="1" x14ac:dyDescent="0.2">
      <c r="B12" s="183" t="s">
        <v>690</v>
      </c>
      <c r="C12" s="190">
        <f>Siguldas_Pilseta_ielas!E204</f>
        <v>36.703000000000003</v>
      </c>
      <c r="D12" s="190">
        <f>Siguldas_Pilseta_ielas!E207</f>
        <v>0.25</v>
      </c>
      <c r="E12" s="190">
        <f>Siguldas_Pilseta_ielas!E205</f>
        <v>31.112999999999971</v>
      </c>
      <c r="F12" s="190">
        <f>Siguldas_Pilseta_ielas!E206</f>
        <v>0</v>
      </c>
      <c r="G12" s="190">
        <f>SUM(C12:F12)</f>
        <v>68.065999999999974</v>
      </c>
      <c r="H12" s="181"/>
    </row>
    <row r="13" spans="2:8" s="89" customFormat="1" x14ac:dyDescent="0.2">
      <c r="B13" s="183" t="s">
        <v>693</v>
      </c>
      <c r="C13" s="190">
        <f>Siguldas_pag_ielas!E78</f>
        <v>6.8769999999999998</v>
      </c>
      <c r="D13" s="190">
        <f>Siguldas_pag_ielas!E81</f>
        <v>0</v>
      </c>
      <c r="E13" s="190">
        <f>Siguldas_pag_ielas!E79</f>
        <v>16.349000000000011</v>
      </c>
      <c r="F13" s="190">
        <f>Siguldas_pag_ielas!E80</f>
        <v>0.23499999999999999</v>
      </c>
      <c r="G13" s="190">
        <f>SUM(C13:F13)</f>
        <v>23.461000000000009</v>
      </c>
      <c r="H13" s="181"/>
    </row>
    <row r="14" spans="2:8" s="89" customFormat="1" x14ac:dyDescent="0.2">
      <c r="B14" s="183" t="s">
        <v>691</v>
      </c>
      <c r="C14" s="190">
        <f>Allazi_ielas!E28</f>
        <v>2.33</v>
      </c>
      <c r="D14" s="190">
        <f>Allazi_ielas!E31</f>
        <v>0</v>
      </c>
      <c r="E14" s="190">
        <f>Allazi_ielas!E29</f>
        <v>1.65</v>
      </c>
      <c r="F14" s="190">
        <f>Allazi_ielas!E30</f>
        <v>0</v>
      </c>
      <c r="G14" s="190">
        <f t="shared" ref="G14:G16" si="2">SUM(C14:F14)</f>
        <v>3.98</v>
      </c>
      <c r="H14" s="181"/>
    </row>
    <row r="15" spans="2:8" s="89" customFormat="1" x14ac:dyDescent="0.2">
      <c r="B15" s="183" t="s">
        <v>692</v>
      </c>
      <c r="C15" s="190">
        <f>More_ielas!E22</f>
        <v>0.16</v>
      </c>
      <c r="D15" s="190">
        <f>More_ielas!E25</f>
        <v>0</v>
      </c>
      <c r="E15" s="190">
        <f>More_ielas!E23</f>
        <v>0.85499999999999987</v>
      </c>
      <c r="F15" s="190">
        <f>More_ielas!E24</f>
        <v>0</v>
      </c>
      <c r="G15" s="190">
        <f t="shared" si="2"/>
        <v>1.0149999999999999</v>
      </c>
      <c r="H15" s="181"/>
    </row>
    <row r="16" spans="2:8" s="89" customFormat="1" x14ac:dyDescent="0.2">
      <c r="B16" s="183" t="s">
        <v>696</v>
      </c>
      <c r="C16" s="190">
        <v>0</v>
      </c>
      <c r="D16" s="190">
        <v>0</v>
      </c>
      <c r="E16" s="190">
        <v>4.49</v>
      </c>
      <c r="F16" s="190">
        <v>2.2400000000000002</v>
      </c>
      <c r="G16" s="190">
        <f t="shared" si="2"/>
        <v>6.73</v>
      </c>
      <c r="H16" s="181"/>
    </row>
    <row r="17" spans="2:8" s="89" customFormat="1" x14ac:dyDescent="0.2">
      <c r="B17" s="181"/>
      <c r="C17" s="217">
        <f>SUM(C12:C16)</f>
        <v>46.07</v>
      </c>
      <c r="D17" s="217">
        <f t="shared" ref="D17:F17" si="3">SUM(D12:D16)</f>
        <v>0.25</v>
      </c>
      <c r="E17" s="217">
        <f t="shared" si="3"/>
        <v>54.456999999999979</v>
      </c>
      <c r="F17" s="217">
        <f t="shared" si="3"/>
        <v>2.4750000000000001</v>
      </c>
      <c r="G17" s="185">
        <f>SUM(G12:G16)</f>
        <v>103.252</v>
      </c>
      <c r="H17" s="181"/>
    </row>
    <row r="18" spans="2:8" s="89" customFormat="1" ht="14.25" x14ac:dyDescent="0.2">
      <c r="B18" s="188" t="s">
        <v>695</v>
      </c>
      <c r="C18" s="187" t="s">
        <v>675</v>
      </c>
      <c r="D18" s="187" t="s">
        <v>677</v>
      </c>
      <c r="E18" s="187" t="s">
        <v>676</v>
      </c>
      <c r="F18" s="187" t="s">
        <v>678</v>
      </c>
      <c r="G18" s="187" t="s">
        <v>694</v>
      </c>
      <c r="H18" s="181"/>
    </row>
    <row r="19" spans="2:8" s="89" customFormat="1" x14ac:dyDescent="0.2">
      <c r="B19" s="183" t="s">
        <v>690</v>
      </c>
      <c r="C19" s="191">
        <f>Siguldas_Pilseta_ielas!G204</f>
        <v>238620</v>
      </c>
      <c r="D19" s="191">
        <f>Siguldas_Pilseta_ielas!G207</f>
        <v>1125</v>
      </c>
      <c r="E19" s="191">
        <f>Siguldas_Pilseta_ielas!G205</f>
        <v>169665</v>
      </c>
      <c r="F19" s="191">
        <f>Siguldas_Pilseta_ielas!G206</f>
        <v>0</v>
      </c>
      <c r="G19" s="191">
        <f>SUM(C19:F19)</f>
        <v>409410</v>
      </c>
      <c r="H19" s="181"/>
    </row>
    <row r="20" spans="2:8" s="89" customFormat="1" x14ac:dyDescent="0.2">
      <c r="B20" s="183" t="s">
        <v>693</v>
      </c>
      <c r="C20" s="191">
        <f>Siguldas_pag_ielas!G78</f>
        <v>40312</v>
      </c>
      <c r="D20" s="191">
        <f>Siguldas_pag_ielas!G81</f>
        <v>0</v>
      </c>
      <c r="E20" s="191">
        <f>Siguldas_pag_ielas!G79</f>
        <v>86892</v>
      </c>
      <c r="F20" s="191">
        <f>Siguldas_pag_ielas!G80</f>
        <v>1050</v>
      </c>
      <c r="G20" s="191">
        <f>SUM(C20:F20)</f>
        <v>128254</v>
      </c>
      <c r="H20" s="181"/>
    </row>
    <row r="21" spans="2:8" s="89" customFormat="1" x14ac:dyDescent="0.2">
      <c r="B21" s="183" t="s">
        <v>691</v>
      </c>
      <c r="C21" s="191">
        <f>Allazi_ielas!G28</f>
        <v>8760</v>
      </c>
      <c r="D21" s="191">
        <f>Allazi_ielas!G31</f>
        <v>0</v>
      </c>
      <c r="E21" s="191">
        <f>Allazi_ielas!G29</f>
        <v>7240</v>
      </c>
      <c r="F21" s="191">
        <f>Allazi_ielas!G30</f>
        <v>0</v>
      </c>
      <c r="G21" s="191">
        <f t="shared" ref="G21:G22" si="4">SUM(C21:F21)</f>
        <v>16000</v>
      </c>
      <c r="H21" s="181"/>
    </row>
    <row r="22" spans="2:8" s="89" customFormat="1" x14ac:dyDescent="0.2">
      <c r="B22" s="183" t="s">
        <v>692</v>
      </c>
      <c r="C22" s="191">
        <f>More_ielas!G22</f>
        <v>960</v>
      </c>
      <c r="D22" s="191">
        <v>0</v>
      </c>
      <c r="E22" s="191">
        <v>4275</v>
      </c>
      <c r="F22" s="191">
        <f>More_ielas!G24</f>
        <v>0</v>
      </c>
      <c r="G22" s="191">
        <f t="shared" si="4"/>
        <v>5235</v>
      </c>
      <c r="H22" s="181"/>
    </row>
    <row r="23" spans="2:8" s="89" customFormat="1" x14ac:dyDescent="0.2">
      <c r="B23" s="183" t="s">
        <v>696</v>
      </c>
      <c r="C23" s="191">
        <f>Eglupe_ielas!G44</f>
        <v>0</v>
      </c>
      <c r="D23" s="191">
        <f>Eglupe_ielas!G47</f>
        <v>0</v>
      </c>
      <c r="E23" s="191">
        <f>Eglupe_ielas!G45</f>
        <v>16170</v>
      </c>
      <c r="F23" s="191">
        <f>Eglupe_ielas!G46</f>
        <v>6720</v>
      </c>
      <c r="G23" s="191">
        <f t="shared" ref="G23" si="5">SUM(C23:F23)</f>
        <v>22890</v>
      </c>
      <c r="H23" s="181"/>
    </row>
    <row r="24" spans="2:8" s="89" customFormat="1" x14ac:dyDescent="0.2">
      <c r="B24" s="181"/>
      <c r="C24" s="218">
        <f>SUM(C19:C23)</f>
        <v>288652</v>
      </c>
      <c r="D24" s="218">
        <f t="shared" ref="D24:F24" si="6">SUM(D19:D23)</f>
        <v>1125</v>
      </c>
      <c r="E24" s="218">
        <f t="shared" si="6"/>
        <v>284242</v>
      </c>
      <c r="F24" s="218">
        <f t="shared" si="6"/>
        <v>7770</v>
      </c>
      <c r="G24" s="192">
        <f>SUM(G19:G23)</f>
        <v>581789</v>
      </c>
      <c r="H24" s="181"/>
    </row>
    <row r="25" spans="2:8" x14ac:dyDescent="0.2">
      <c r="B25" s="181"/>
      <c r="C25" s="181"/>
      <c r="D25" s="181"/>
      <c r="E25" s="181"/>
      <c r="F25" s="181"/>
      <c r="G25" s="181"/>
      <c r="H25" s="181"/>
    </row>
    <row r="26" spans="2:8" s="180" customFormat="1" ht="27" x14ac:dyDescent="0.2">
      <c r="B26" s="189" t="s">
        <v>687</v>
      </c>
      <c r="C26" s="189" t="s">
        <v>683</v>
      </c>
      <c r="D26" s="189" t="s">
        <v>684</v>
      </c>
      <c r="E26" s="189" t="s">
        <v>685</v>
      </c>
    </row>
    <row r="27" spans="2:8" x14ac:dyDescent="0.2">
      <c r="B27" s="182" t="s">
        <v>681</v>
      </c>
      <c r="C27" s="182" t="s">
        <v>682</v>
      </c>
      <c r="D27" s="182">
        <v>12</v>
      </c>
      <c r="E27" s="182">
        <v>72</v>
      </c>
      <c r="F27" s="181"/>
      <c r="G27" s="181"/>
      <c r="H27" s="181"/>
    </row>
    <row r="28" spans="2:8" x14ac:dyDescent="0.2">
      <c r="B28" s="181"/>
      <c r="C28" s="181"/>
      <c r="D28" s="181"/>
      <c r="E28" s="181"/>
      <c r="F28" s="181"/>
      <c r="G28" s="181"/>
      <c r="H28" s="181"/>
    </row>
    <row r="29" spans="2:8" x14ac:dyDescent="0.2">
      <c r="B29" s="181"/>
      <c r="C29" s="181"/>
      <c r="D29" s="181"/>
      <c r="E29" s="181"/>
      <c r="F29" s="181"/>
      <c r="G29" s="181"/>
      <c r="H29" s="181"/>
    </row>
    <row r="30" spans="2:8" x14ac:dyDescent="0.2">
      <c r="B30" s="181"/>
      <c r="C30" s="181"/>
      <c r="D30" s="181"/>
      <c r="E30" s="181"/>
      <c r="F30" s="181"/>
      <c r="G30" s="181"/>
      <c r="H30" s="181"/>
    </row>
    <row r="31" spans="2:8" x14ac:dyDescent="0.2">
      <c r="B31" s="181"/>
      <c r="C31" s="181"/>
      <c r="D31" s="181"/>
      <c r="E31" s="181"/>
      <c r="F31" s="181"/>
      <c r="G31" s="181"/>
      <c r="H31" s="181"/>
    </row>
    <row r="32" spans="2:8" x14ac:dyDescent="0.2">
      <c r="B32" s="181"/>
      <c r="C32" s="181"/>
      <c r="D32" s="181"/>
      <c r="E32" s="181"/>
      <c r="F32" s="181"/>
      <c r="G32" s="181"/>
      <c r="H32" s="181"/>
    </row>
    <row r="33" spans="2:8" x14ac:dyDescent="0.2">
      <c r="B33" s="181"/>
      <c r="C33" s="181"/>
      <c r="D33" s="181"/>
      <c r="E33" s="181"/>
      <c r="F33" s="181"/>
      <c r="G33" s="181"/>
      <c r="H33" s="181"/>
    </row>
    <row r="34" spans="2:8" x14ac:dyDescent="0.2">
      <c r="B34" s="181"/>
      <c r="C34" s="181"/>
      <c r="D34" s="181"/>
      <c r="E34" s="181"/>
      <c r="F34" s="181"/>
      <c r="G34" s="181"/>
      <c r="H34" s="181"/>
    </row>
    <row r="35" spans="2:8" x14ac:dyDescent="0.2">
      <c r="B35" s="181"/>
      <c r="C35" s="181"/>
      <c r="D35" s="181"/>
      <c r="E35" s="181"/>
      <c r="F35" s="181"/>
      <c r="G35" s="181"/>
      <c r="H35" s="181"/>
    </row>
    <row r="36" spans="2:8" x14ac:dyDescent="0.2">
      <c r="B36" s="181"/>
      <c r="C36" s="181"/>
      <c r="D36" s="181"/>
      <c r="E36" s="181"/>
      <c r="F36" s="181"/>
      <c r="G36" s="181"/>
      <c r="H36" s="18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75"/>
  <sheetViews>
    <sheetView showGridLines="0" topLeftCell="A43" workbookViewId="0">
      <selection activeCell="N8" sqref="N8"/>
    </sheetView>
  </sheetViews>
  <sheetFormatPr defaultColWidth="8.85546875" defaultRowHeight="12.75" x14ac:dyDescent="0.2"/>
  <cols>
    <col min="1" max="1" width="2.85546875" style="89" customWidth="1"/>
    <col min="2" max="3" width="8.85546875" style="89"/>
    <col min="4" max="4" width="15.140625" style="89" customWidth="1"/>
    <col min="5" max="7" width="8.85546875" style="89"/>
    <col min="8" max="8" width="10" style="89" customWidth="1"/>
    <col min="9" max="10" width="8.85546875" style="89" customWidth="1"/>
    <col min="11" max="11" width="10.140625" style="89" customWidth="1"/>
    <col min="12" max="13" width="8.85546875" style="89" customWidth="1"/>
    <col min="14" max="14" width="9.85546875" style="89" customWidth="1"/>
    <col min="15" max="15" width="8.85546875" style="89" customWidth="1"/>
    <col min="16" max="16" width="12.140625" style="89" customWidth="1"/>
    <col min="17" max="16384" width="8.85546875" style="89"/>
  </cols>
  <sheetData>
    <row r="1" spans="2:16" x14ac:dyDescent="0.2">
      <c r="B1" s="65"/>
      <c r="C1" s="90"/>
      <c r="D1" s="267" t="s">
        <v>40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90"/>
    </row>
    <row r="2" spans="2:16" x14ac:dyDescent="0.2">
      <c r="B2" s="66"/>
      <c r="C2" s="90"/>
      <c r="D2" s="67"/>
      <c r="E2" s="67"/>
      <c r="F2" s="67"/>
      <c r="G2" s="67"/>
      <c r="H2" s="67"/>
      <c r="I2" s="67"/>
      <c r="J2" s="67"/>
      <c r="K2" s="67"/>
      <c r="L2" s="67"/>
      <c r="M2" s="90"/>
      <c r="N2" s="324" t="s">
        <v>41</v>
      </c>
      <c r="O2" s="324"/>
      <c r="P2" s="324"/>
    </row>
    <row r="3" spans="2:16" ht="13.15" customHeight="1" x14ac:dyDescent="0.2">
      <c r="B3" s="66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24" t="s">
        <v>20</v>
      </c>
      <c r="O3" s="324"/>
      <c r="P3" s="324"/>
    </row>
    <row r="4" spans="2:16" x14ac:dyDescent="0.2">
      <c r="B4" s="66"/>
      <c r="C4" s="325"/>
      <c r="D4" s="325"/>
      <c r="E4" s="16"/>
      <c r="F4" s="90"/>
      <c r="G4" s="67"/>
      <c r="H4" s="67"/>
      <c r="I4" s="90" t="s">
        <v>0</v>
      </c>
      <c r="J4" s="90"/>
      <c r="K4" s="90"/>
      <c r="L4" s="90"/>
      <c r="M4" s="67"/>
      <c r="N4" s="323" t="s">
        <v>21</v>
      </c>
      <c r="O4" s="323"/>
      <c r="P4" s="323"/>
    </row>
    <row r="5" spans="2:16" x14ac:dyDescent="0.2">
      <c r="B5" s="66"/>
      <c r="C5" s="16"/>
      <c r="D5" s="16"/>
      <c r="E5" s="16"/>
      <c r="F5" s="90"/>
      <c r="G5" s="67"/>
      <c r="H5" s="67"/>
      <c r="I5" s="90"/>
      <c r="J5" s="90"/>
      <c r="K5" s="90"/>
      <c r="L5" s="90"/>
      <c r="M5" s="67"/>
      <c r="N5" s="103"/>
      <c r="O5" s="323" t="s">
        <v>22</v>
      </c>
      <c r="P5" s="323"/>
    </row>
    <row r="6" spans="2:16" x14ac:dyDescent="0.2">
      <c r="B6" s="66"/>
      <c r="C6" s="85"/>
      <c r="D6" s="86"/>
      <c r="E6" s="87"/>
      <c r="F6" s="21"/>
      <c r="G6" s="69"/>
      <c r="H6" s="69"/>
      <c r="I6" s="268" t="s">
        <v>59</v>
      </c>
      <c r="J6" s="268"/>
      <c r="K6" s="11" t="s">
        <v>32</v>
      </c>
      <c r="L6" s="70"/>
      <c r="M6" s="68"/>
      <c r="N6" s="314" t="s">
        <v>39</v>
      </c>
      <c r="O6" s="314"/>
      <c r="P6" s="314"/>
    </row>
    <row r="7" spans="2:16" ht="23.25" customHeight="1" x14ac:dyDescent="0.2">
      <c r="B7" s="66"/>
      <c r="C7" s="105"/>
      <c r="D7" s="72"/>
      <c r="E7" s="16"/>
      <c r="F7" s="73"/>
      <c r="G7" s="73"/>
      <c r="H7" s="73"/>
      <c r="I7" s="50"/>
      <c r="J7" s="52"/>
      <c r="K7" s="60" t="s">
        <v>60</v>
      </c>
      <c r="L7" s="90"/>
      <c r="M7" s="67"/>
      <c r="N7" s="90"/>
      <c r="O7" s="90"/>
      <c r="P7" s="74"/>
    </row>
    <row r="8" spans="2:16" x14ac:dyDescent="0.2">
      <c r="B8" s="66"/>
      <c r="C8" s="315"/>
      <c r="D8" s="315"/>
      <c r="E8" s="315"/>
      <c r="F8" s="73"/>
      <c r="G8" s="73"/>
      <c r="H8" s="73"/>
      <c r="I8" s="316"/>
      <c r="J8" s="316"/>
      <c r="K8" s="315"/>
      <c r="L8" s="315"/>
      <c r="M8" s="63"/>
      <c r="N8" s="90"/>
      <c r="O8" s="90"/>
      <c r="P8" s="74"/>
    </row>
    <row r="9" spans="2:16" x14ac:dyDescent="0.2">
      <c r="B9" s="66"/>
      <c r="C9" s="317" t="s">
        <v>741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</row>
    <row r="10" spans="2:16" x14ac:dyDescent="0.2">
      <c r="B10" s="66"/>
      <c r="C10" s="74"/>
      <c r="D10" s="74"/>
      <c r="E10" s="74"/>
      <c r="F10" s="74"/>
      <c r="G10" s="74"/>
      <c r="H10" s="74"/>
      <c r="I10" s="74"/>
      <c r="J10" s="74"/>
      <c r="K10" s="90"/>
      <c r="L10" s="90"/>
      <c r="M10" s="90"/>
      <c r="N10" s="90"/>
      <c r="O10" s="90"/>
      <c r="P10" s="74"/>
    </row>
    <row r="11" spans="2:16" x14ac:dyDescent="0.2">
      <c r="B11" s="318" t="s">
        <v>42</v>
      </c>
      <c r="C11" s="319" t="s">
        <v>43</v>
      </c>
      <c r="D11" s="319"/>
      <c r="E11" s="320" t="s">
        <v>44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19" t="s">
        <v>45</v>
      </c>
    </row>
    <row r="12" spans="2:16" x14ac:dyDescent="0.2">
      <c r="B12" s="318"/>
      <c r="C12" s="319"/>
      <c r="D12" s="319"/>
      <c r="E12" s="319" t="s">
        <v>46</v>
      </c>
      <c r="F12" s="319"/>
      <c r="G12" s="319"/>
      <c r="H12" s="319"/>
      <c r="I12" s="319" t="s">
        <v>47</v>
      </c>
      <c r="J12" s="319"/>
      <c r="K12" s="319"/>
      <c r="L12" s="319"/>
      <c r="M12" s="319"/>
      <c r="N12" s="319"/>
      <c r="O12" s="319"/>
      <c r="P12" s="319"/>
    </row>
    <row r="13" spans="2:16" x14ac:dyDescent="0.2">
      <c r="B13" s="318"/>
      <c r="C13" s="319"/>
      <c r="D13" s="319"/>
      <c r="E13" s="319" t="s">
        <v>48</v>
      </c>
      <c r="F13" s="319"/>
      <c r="G13" s="319" t="s">
        <v>49</v>
      </c>
      <c r="H13" s="319" t="s">
        <v>50</v>
      </c>
      <c r="I13" s="319" t="s">
        <v>51</v>
      </c>
      <c r="J13" s="319" t="s">
        <v>52</v>
      </c>
      <c r="K13" s="319"/>
      <c r="L13" s="319" t="s">
        <v>53</v>
      </c>
      <c r="M13" s="319" t="s">
        <v>54</v>
      </c>
      <c r="N13" s="319" t="s">
        <v>55</v>
      </c>
      <c r="O13" s="321" t="s">
        <v>56</v>
      </c>
      <c r="P13" s="319"/>
    </row>
    <row r="14" spans="2:16" ht="46.15" customHeight="1" x14ac:dyDescent="0.2">
      <c r="B14" s="318"/>
      <c r="C14" s="319"/>
      <c r="D14" s="319"/>
      <c r="E14" s="104" t="s">
        <v>14</v>
      </c>
      <c r="F14" s="104" t="s">
        <v>15</v>
      </c>
      <c r="G14" s="319"/>
      <c r="H14" s="319"/>
      <c r="I14" s="319"/>
      <c r="J14" s="104" t="s">
        <v>16</v>
      </c>
      <c r="K14" s="104" t="s">
        <v>57</v>
      </c>
      <c r="L14" s="319"/>
      <c r="M14" s="319"/>
      <c r="N14" s="319"/>
      <c r="O14" s="322"/>
      <c r="P14" s="319"/>
    </row>
    <row r="15" spans="2:16" x14ac:dyDescent="0.2">
      <c r="B15" s="126">
        <v>1</v>
      </c>
      <c r="C15" s="311">
        <v>2</v>
      </c>
      <c r="D15" s="311"/>
      <c r="E15" s="126">
        <v>3</v>
      </c>
      <c r="F15" s="126">
        <v>4</v>
      </c>
      <c r="G15" s="127">
        <v>5</v>
      </c>
      <c r="H15" s="126">
        <v>6</v>
      </c>
      <c r="I15" s="126">
        <v>7</v>
      </c>
      <c r="J15" s="126">
        <v>8</v>
      </c>
      <c r="K15" s="126">
        <v>9</v>
      </c>
      <c r="L15" s="126">
        <v>10</v>
      </c>
      <c r="M15" s="126">
        <v>11</v>
      </c>
      <c r="N15" s="126">
        <v>12</v>
      </c>
      <c r="O15" s="126">
        <v>13</v>
      </c>
      <c r="P15" s="126">
        <v>14</v>
      </c>
    </row>
    <row r="16" spans="2:16" ht="25.5" customHeight="1" x14ac:dyDescent="0.2">
      <c r="B16" s="239">
        <v>1</v>
      </c>
      <c r="C16" s="156" t="s">
        <v>489</v>
      </c>
      <c r="D16" s="143" t="s">
        <v>659</v>
      </c>
      <c r="E16" s="131">
        <v>0</v>
      </c>
      <c r="F16" s="131">
        <f>G16</f>
        <v>0.87</v>
      </c>
      <c r="G16" s="158">
        <v>0.87</v>
      </c>
      <c r="H16" s="157" t="s">
        <v>33</v>
      </c>
      <c r="I16" s="132"/>
      <c r="J16" s="132"/>
      <c r="K16" s="132"/>
      <c r="L16" s="132"/>
      <c r="M16" s="132"/>
      <c r="N16" s="132"/>
      <c r="O16" s="132"/>
      <c r="P16" s="157" t="s">
        <v>508</v>
      </c>
    </row>
    <row r="17" spans="2:16" ht="25.5" x14ac:dyDescent="0.2">
      <c r="B17" s="239">
        <v>2</v>
      </c>
      <c r="C17" s="156" t="s">
        <v>490</v>
      </c>
      <c r="D17" s="143" t="s">
        <v>467</v>
      </c>
      <c r="E17" s="131">
        <v>0</v>
      </c>
      <c r="F17" s="131">
        <f t="shared" ref="F17:F22" si="0">G17</f>
        <v>1.5</v>
      </c>
      <c r="G17" s="158">
        <v>1.5</v>
      </c>
      <c r="H17" s="157" t="s">
        <v>33</v>
      </c>
      <c r="I17" s="132"/>
      <c r="J17" s="132"/>
      <c r="K17" s="132"/>
      <c r="L17" s="132"/>
      <c r="M17" s="132"/>
      <c r="N17" s="132"/>
      <c r="O17" s="132"/>
      <c r="P17" s="157" t="s">
        <v>509</v>
      </c>
    </row>
    <row r="18" spans="2:16" ht="12.75" customHeight="1" x14ac:dyDescent="0.2">
      <c r="B18" s="308">
        <v>3</v>
      </c>
      <c r="C18" s="306" t="s">
        <v>562</v>
      </c>
      <c r="D18" s="304" t="s">
        <v>660</v>
      </c>
      <c r="E18" s="131">
        <v>0</v>
      </c>
      <c r="F18" s="131">
        <f t="shared" si="0"/>
        <v>3.9</v>
      </c>
      <c r="G18" s="158">
        <v>3.9</v>
      </c>
      <c r="H18" s="157" t="s">
        <v>33</v>
      </c>
      <c r="I18" s="132"/>
      <c r="J18" s="132"/>
      <c r="K18" s="132"/>
      <c r="L18" s="132"/>
      <c r="M18" s="132"/>
      <c r="N18" s="132"/>
      <c r="O18" s="132"/>
      <c r="P18" s="157" t="s">
        <v>510</v>
      </c>
    </row>
    <row r="19" spans="2:16" x14ac:dyDescent="0.2">
      <c r="B19" s="309"/>
      <c r="C19" s="307"/>
      <c r="D19" s="305"/>
      <c r="E19" s="131">
        <f>F18</f>
        <v>3.9</v>
      </c>
      <c r="F19" s="131">
        <f>E19+G19</f>
        <v>6.6999999999999993</v>
      </c>
      <c r="G19" s="158">
        <v>2.8</v>
      </c>
      <c r="H19" s="157" t="s">
        <v>33</v>
      </c>
      <c r="I19" s="132"/>
      <c r="J19" s="132"/>
      <c r="K19" s="132"/>
      <c r="L19" s="132"/>
      <c r="M19" s="132"/>
      <c r="N19" s="132"/>
      <c r="O19" s="132"/>
      <c r="P19" s="157" t="s">
        <v>511</v>
      </c>
    </row>
    <row r="20" spans="2:16" x14ac:dyDescent="0.2">
      <c r="B20" s="239">
        <v>4</v>
      </c>
      <c r="C20" s="156" t="s">
        <v>491</v>
      </c>
      <c r="D20" s="143" t="s">
        <v>468</v>
      </c>
      <c r="E20" s="131">
        <v>0</v>
      </c>
      <c r="F20" s="131">
        <f t="shared" si="0"/>
        <v>2.6</v>
      </c>
      <c r="G20" s="158">
        <v>2.6</v>
      </c>
      <c r="H20" s="157" t="s">
        <v>33</v>
      </c>
      <c r="I20" s="132"/>
      <c r="J20" s="132"/>
      <c r="K20" s="132"/>
      <c r="L20" s="132"/>
      <c r="M20" s="132"/>
      <c r="N20" s="132"/>
      <c r="O20" s="132"/>
      <c r="P20" s="157" t="s">
        <v>512</v>
      </c>
    </row>
    <row r="21" spans="2:16" x14ac:dyDescent="0.2">
      <c r="B21" s="240">
        <v>5</v>
      </c>
      <c r="C21" s="167" t="s">
        <v>492</v>
      </c>
      <c r="D21" s="166" t="s">
        <v>469</v>
      </c>
      <c r="E21" s="131">
        <v>0</v>
      </c>
      <c r="F21" s="131">
        <f t="shared" si="0"/>
        <v>1.07</v>
      </c>
      <c r="G21" s="158">
        <v>1.07</v>
      </c>
      <c r="H21" s="157" t="s">
        <v>33</v>
      </c>
      <c r="I21" s="132"/>
      <c r="J21" s="132"/>
      <c r="K21" s="132"/>
      <c r="L21" s="132"/>
      <c r="M21" s="132"/>
      <c r="N21" s="132"/>
      <c r="O21" s="132"/>
      <c r="P21" s="157" t="s">
        <v>513</v>
      </c>
    </row>
    <row r="22" spans="2:16" ht="25.5" x14ac:dyDescent="0.2">
      <c r="B22" s="239">
        <v>6</v>
      </c>
      <c r="C22" s="156" t="s">
        <v>493</v>
      </c>
      <c r="D22" s="143" t="s">
        <v>470</v>
      </c>
      <c r="E22" s="131">
        <v>0</v>
      </c>
      <c r="F22" s="131">
        <f t="shared" si="0"/>
        <v>1</v>
      </c>
      <c r="G22" s="158">
        <v>1</v>
      </c>
      <c r="H22" s="157" t="s">
        <v>33</v>
      </c>
      <c r="I22" s="132"/>
      <c r="J22" s="132"/>
      <c r="K22" s="132"/>
      <c r="L22" s="132"/>
      <c r="M22" s="132"/>
      <c r="N22" s="132"/>
      <c r="O22" s="132"/>
      <c r="P22" s="157" t="s">
        <v>514</v>
      </c>
    </row>
    <row r="23" spans="2:16" x14ac:dyDescent="0.2">
      <c r="B23" s="308">
        <v>7</v>
      </c>
      <c r="C23" s="306" t="s">
        <v>494</v>
      </c>
      <c r="D23" s="304" t="s">
        <v>471</v>
      </c>
      <c r="E23" s="131">
        <v>0</v>
      </c>
      <c r="F23" s="131">
        <v>1.32</v>
      </c>
      <c r="G23" s="158">
        <v>1.32</v>
      </c>
      <c r="H23" s="157" t="s">
        <v>33</v>
      </c>
      <c r="I23" s="132"/>
      <c r="J23" s="132"/>
      <c r="K23" s="132"/>
      <c r="L23" s="132"/>
      <c r="M23" s="132"/>
      <c r="N23" s="132"/>
      <c r="O23" s="132"/>
      <c r="P23" s="157" t="s">
        <v>515</v>
      </c>
    </row>
    <row r="24" spans="2:16" x14ac:dyDescent="0.2">
      <c r="B24" s="309"/>
      <c r="C24" s="307"/>
      <c r="D24" s="305"/>
      <c r="E24" s="131">
        <f>F23+0.15</f>
        <v>1.47</v>
      </c>
      <c r="F24" s="131">
        <f>E24+G24</f>
        <v>1.85</v>
      </c>
      <c r="G24" s="158">
        <v>0.38</v>
      </c>
      <c r="H24" s="157" t="s">
        <v>34</v>
      </c>
      <c r="I24" s="132"/>
      <c r="J24" s="132"/>
      <c r="K24" s="132"/>
      <c r="L24" s="132"/>
      <c r="M24" s="132"/>
      <c r="N24" s="132"/>
      <c r="O24" s="132"/>
      <c r="P24" s="157" t="s">
        <v>516</v>
      </c>
    </row>
    <row r="25" spans="2:16" x14ac:dyDescent="0.2">
      <c r="B25" s="239">
        <v>8</v>
      </c>
      <c r="C25" s="156" t="s">
        <v>495</v>
      </c>
      <c r="D25" s="143" t="s">
        <v>472</v>
      </c>
      <c r="E25" s="131">
        <v>0</v>
      </c>
      <c r="F25" s="131">
        <f>G25</f>
        <v>2.15</v>
      </c>
      <c r="G25" s="158">
        <v>2.15</v>
      </c>
      <c r="H25" s="157" t="s">
        <v>33</v>
      </c>
      <c r="I25" s="132"/>
      <c r="J25" s="132"/>
      <c r="K25" s="132"/>
      <c r="L25" s="132"/>
      <c r="M25" s="132"/>
      <c r="N25" s="132"/>
      <c r="O25" s="132"/>
      <c r="P25" s="157" t="s">
        <v>517</v>
      </c>
    </row>
    <row r="26" spans="2:16" x14ac:dyDescent="0.2">
      <c r="B26" s="239">
        <v>9</v>
      </c>
      <c r="C26" s="156" t="s">
        <v>496</v>
      </c>
      <c r="D26" s="143" t="s">
        <v>473</v>
      </c>
      <c r="E26" s="131">
        <v>0</v>
      </c>
      <c r="F26" s="131">
        <f t="shared" ref="F26:F46" si="1">G26</f>
        <v>0.53</v>
      </c>
      <c r="G26" s="158">
        <v>0.53</v>
      </c>
      <c r="H26" s="157" t="s">
        <v>33</v>
      </c>
      <c r="I26" s="132"/>
      <c r="J26" s="132"/>
      <c r="K26" s="132"/>
      <c r="L26" s="132"/>
      <c r="M26" s="132"/>
      <c r="N26" s="132"/>
      <c r="O26" s="132"/>
      <c r="P26" s="157" t="s">
        <v>518</v>
      </c>
    </row>
    <row r="27" spans="2:16" x14ac:dyDescent="0.2">
      <c r="B27" s="239">
        <v>10</v>
      </c>
      <c r="C27" s="156" t="s">
        <v>497</v>
      </c>
      <c r="D27" s="143" t="s">
        <v>474</v>
      </c>
      <c r="E27" s="131">
        <v>0</v>
      </c>
      <c r="F27" s="131">
        <f t="shared" si="1"/>
        <v>1.1000000000000001</v>
      </c>
      <c r="G27" s="158">
        <v>1.1000000000000001</v>
      </c>
      <c r="H27" s="157" t="s">
        <v>33</v>
      </c>
      <c r="I27" s="132"/>
      <c r="J27" s="132"/>
      <c r="K27" s="132"/>
      <c r="L27" s="132"/>
      <c r="M27" s="132"/>
      <c r="N27" s="132"/>
      <c r="O27" s="132"/>
      <c r="P27" s="157" t="s">
        <v>519</v>
      </c>
    </row>
    <row r="28" spans="2:16" x14ac:dyDescent="0.2">
      <c r="B28" s="239">
        <v>11</v>
      </c>
      <c r="C28" s="156" t="s">
        <v>498</v>
      </c>
      <c r="D28" s="143" t="s">
        <v>475</v>
      </c>
      <c r="E28" s="131">
        <v>0</v>
      </c>
      <c r="F28" s="131">
        <f t="shared" si="1"/>
        <v>0.75</v>
      </c>
      <c r="G28" s="158">
        <v>0.75</v>
      </c>
      <c r="H28" s="157" t="s">
        <v>33</v>
      </c>
      <c r="I28" s="132"/>
      <c r="J28" s="132"/>
      <c r="K28" s="132"/>
      <c r="L28" s="132"/>
      <c r="M28" s="132"/>
      <c r="N28" s="132"/>
      <c r="O28" s="132"/>
      <c r="P28" s="157" t="s">
        <v>520</v>
      </c>
    </row>
    <row r="29" spans="2:16" x14ac:dyDescent="0.2">
      <c r="B29" s="308">
        <v>12</v>
      </c>
      <c r="C29" s="306" t="s">
        <v>499</v>
      </c>
      <c r="D29" s="304" t="s">
        <v>476</v>
      </c>
      <c r="E29" s="131">
        <v>0</v>
      </c>
      <c r="F29" s="131">
        <f t="shared" si="1"/>
        <v>0.18</v>
      </c>
      <c r="G29" s="158">
        <v>0.18</v>
      </c>
      <c r="H29" s="157" t="s">
        <v>33</v>
      </c>
      <c r="I29" s="132"/>
      <c r="J29" s="132"/>
      <c r="K29" s="132"/>
      <c r="L29" s="132"/>
      <c r="M29" s="132"/>
      <c r="N29" s="132"/>
      <c r="O29" s="132"/>
      <c r="P29" s="157" t="s">
        <v>521</v>
      </c>
    </row>
    <row r="30" spans="2:16" x14ac:dyDescent="0.2">
      <c r="B30" s="310"/>
      <c r="C30" s="313"/>
      <c r="D30" s="312"/>
      <c r="E30" s="131">
        <f>F29</f>
        <v>0.18</v>
      </c>
      <c r="F30" s="131">
        <f>E30+G30</f>
        <v>0.35499999999999998</v>
      </c>
      <c r="G30" s="158">
        <v>0.17499999999999999</v>
      </c>
      <c r="H30" s="157" t="s">
        <v>33</v>
      </c>
      <c r="I30" s="132"/>
      <c r="J30" s="132"/>
      <c r="K30" s="132"/>
      <c r="L30" s="132"/>
      <c r="M30" s="132"/>
      <c r="N30" s="132"/>
      <c r="O30" s="132"/>
      <c r="P30" s="157" t="s">
        <v>522</v>
      </c>
    </row>
    <row r="31" spans="2:16" x14ac:dyDescent="0.2">
      <c r="B31" s="309"/>
      <c r="C31" s="307"/>
      <c r="D31" s="305"/>
      <c r="E31" s="131">
        <f>F30</f>
        <v>0.35499999999999998</v>
      </c>
      <c r="F31" s="131">
        <f>E31+G31</f>
        <v>2.2199999999999998</v>
      </c>
      <c r="G31" s="158">
        <v>1.865</v>
      </c>
      <c r="H31" s="157" t="s">
        <v>33</v>
      </c>
      <c r="I31" s="132"/>
      <c r="J31" s="132"/>
      <c r="K31" s="132"/>
      <c r="L31" s="132"/>
      <c r="M31" s="132"/>
      <c r="N31" s="132"/>
      <c r="O31" s="132"/>
      <c r="P31" s="157" t="s">
        <v>523</v>
      </c>
    </row>
    <row r="32" spans="2:16" x14ac:dyDescent="0.2">
      <c r="B32" s="239">
        <v>13</v>
      </c>
      <c r="C32" s="156" t="s">
        <v>500</v>
      </c>
      <c r="D32" s="146" t="s">
        <v>547</v>
      </c>
      <c r="E32" s="131">
        <v>0</v>
      </c>
      <c r="F32" s="131">
        <f t="shared" si="1"/>
        <v>1.5</v>
      </c>
      <c r="G32" s="158">
        <v>1.5</v>
      </c>
      <c r="H32" s="157" t="s">
        <v>33</v>
      </c>
      <c r="I32" s="132"/>
      <c r="J32" s="132"/>
      <c r="K32" s="132"/>
      <c r="L32" s="132"/>
      <c r="M32" s="132"/>
      <c r="N32" s="132"/>
      <c r="O32" s="132"/>
      <c r="P32" s="157" t="s">
        <v>524</v>
      </c>
    </row>
    <row r="33" spans="2:16" x14ac:dyDescent="0.2">
      <c r="B33" s="239">
        <v>14</v>
      </c>
      <c r="C33" s="156" t="s">
        <v>501</v>
      </c>
      <c r="D33" s="143" t="s">
        <v>548</v>
      </c>
      <c r="E33" s="131">
        <v>0</v>
      </c>
      <c r="F33" s="131">
        <f t="shared" si="1"/>
        <v>1.6</v>
      </c>
      <c r="G33" s="158">
        <v>1.6</v>
      </c>
      <c r="H33" s="157" t="s">
        <v>33</v>
      </c>
      <c r="I33" s="132"/>
      <c r="J33" s="132"/>
      <c r="K33" s="132"/>
      <c r="L33" s="132"/>
      <c r="M33" s="132"/>
      <c r="N33" s="132"/>
      <c r="O33" s="132"/>
      <c r="P33" s="157" t="s">
        <v>527</v>
      </c>
    </row>
    <row r="34" spans="2:16" x14ac:dyDescent="0.2">
      <c r="B34" s="308">
        <v>15</v>
      </c>
      <c r="C34" s="306" t="s">
        <v>502</v>
      </c>
      <c r="D34" s="304" t="s">
        <v>479</v>
      </c>
      <c r="E34" s="131">
        <v>0</v>
      </c>
      <c r="F34" s="131">
        <f t="shared" si="1"/>
        <v>0.8</v>
      </c>
      <c r="G34" s="158">
        <v>0.8</v>
      </c>
      <c r="H34" s="157" t="s">
        <v>33</v>
      </c>
      <c r="I34" s="132"/>
      <c r="J34" s="132"/>
      <c r="K34" s="132"/>
      <c r="L34" s="132"/>
      <c r="M34" s="132"/>
      <c r="N34" s="132"/>
      <c r="O34" s="132"/>
      <c r="P34" s="157" t="s">
        <v>528</v>
      </c>
    </row>
    <row r="35" spans="2:16" x14ac:dyDescent="0.2">
      <c r="B35" s="309"/>
      <c r="C35" s="307"/>
      <c r="D35" s="305"/>
      <c r="E35" s="131">
        <f>F34</f>
        <v>0.8</v>
      </c>
      <c r="F35" s="131">
        <f>E35+G35</f>
        <v>1.175</v>
      </c>
      <c r="G35" s="158">
        <v>0.375</v>
      </c>
      <c r="H35" s="157" t="s">
        <v>33</v>
      </c>
      <c r="I35" s="132"/>
      <c r="J35" s="132"/>
      <c r="K35" s="132"/>
      <c r="L35" s="132"/>
      <c r="M35" s="132"/>
      <c r="N35" s="132"/>
      <c r="O35" s="132"/>
      <c r="P35" s="157" t="s">
        <v>529</v>
      </c>
    </row>
    <row r="36" spans="2:16" x14ac:dyDescent="0.2">
      <c r="B36" s="308">
        <v>16</v>
      </c>
      <c r="C36" s="306" t="s">
        <v>557</v>
      </c>
      <c r="D36" s="304" t="s">
        <v>549</v>
      </c>
      <c r="E36" s="131">
        <v>0</v>
      </c>
      <c r="F36" s="131">
        <f t="shared" si="1"/>
        <v>0.35</v>
      </c>
      <c r="G36" s="158">
        <v>0.35</v>
      </c>
      <c r="H36" s="157" t="s">
        <v>33</v>
      </c>
      <c r="I36" s="132"/>
      <c r="J36" s="132"/>
      <c r="K36" s="132"/>
      <c r="L36" s="132"/>
      <c r="M36" s="132"/>
      <c r="N36" s="132"/>
      <c r="O36" s="132"/>
      <c r="P36" s="157" t="s">
        <v>530</v>
      </c>
    </row>
    <row r="37" spans="2:16" x14ac:dyDescent="0.2">
      <c r="B37" s="309"/>
      <c r="C37" s="307"/>
      <c r="D37" s="305"/>
      <c r="E37" s="131">
        <f>F36</f>
        <v>0.35</v>
      </c>
      <c r="F37" s="131">
        <f>E37+G37</f>
        <v>0.6</v>
      </c>
      <c r="G37" s="158">
        <v>0.25</v>
      </c>
      <c r="H37" s="157" t="s">
        <v>33</v>
      </c>
      <c r="I37" s="132"/>
      <c r="J37" s="132"/>
      <c r="K37" s="132"/>
      <c r="L37" s="132"/>
      <c r="M37" s="132"/>
      <c r="N37" s="132"/>
      <c r="O37" s="132"/>
      <c r="P37" s="157" t="s">
        <v>531</v>
      </c>
    </row>
    <row r="38" spans="2:16" x14ac:dyDescent="0.2">
      <c r="B38" s="240">
        <v>17</v>
      </c>
      <c r="C38" s="226" t="s">
        <v>558</v>
      </c>
      <c r="D38" s="225" t="s">
        <v>481</v>
      </c>
      <c r="E38" s="131">
        <v>0</v>
      </c>
      <c r="F38" s="131">
        <f t="shared" si="1"/>
        <v>0.39</v>
      </c>
      <c r="G38" s="158">
        <v>0.39</v>
      </c>
      <c r="H38" s="157" t="s">
        <v>33</v>
      </c>
      <c r="I38" s="132"/>
      <c r="J38" s="132"/>
      <c r="K38" s="132"/>
      <c r="L38" s="132"/>
      <c r="M38" s="132"/>
      <c r="N38" s="132"/>
      <c r="O38" s="132"/>
      <c r="P38" s="157" t="s">
        <v>536</v>
      </c>
    </row>
    <row r="39" spans="2:16" x14ac:dyDescent="0.2">
      <c r="B39" s="239">
        <v>18</v>
      </c>
      <c r="C39" s="156" t="s">
        <v>559</v>
      </c>
      <c r="D39" s="143" t="s">
        <v>552</v>
      </c>
      <c r="E39" s="131">
        <v>0</v>
      </c>
      <c r="F39" s="131">
        <f t="shared" si="1"/>
        <v>0.25</v>
      </c>
      <c r="G39" s="158">
        <v>0.25</v>
      </c>
      <c r="H39" s="157" t="s">
        <v>33</v>
      </c>
      <c r="I39" s="132"/>
      <c r="J39" s="132"/>
      <c r="K39" s="132"/>
      <c r="L39" s="132"/>
      <c r="M39" s="132"/>
      <c r="N39" s="132"/>
      <c r="O39" s="132"/>
      <c r="P39" s="157" t="s">
        <v>538</v>
      </c>
    </row>
    <row r="40" spans="2:16" ht="12.75" customHeight="1" x14ac:dyDescent="0.2">
      <c r="B40" s="308">
        <v>19</v>
      </c>
      <c r="C40" s="306" t="s">
        <v>560</v>
      </c>
      <c r="D40" s="304" t="s">
        <v>483</v>
      </c>
      <c r="E40" s="131">
        <v>0</v>
      </c>
      <c r="F40" s="131">
        <f t="shared" si="1"/>
        <v>3.2</v>
      </c>
      <c r="G40" s="158">
        <v>3.2</v>
      </c>
      <c r="H40" s="157" t="s">
        <v>33</v>
      </c>
      <c r="I40" s="132"/>
      <c r="J40" s="132"/>
      <c r="K40" s="132"/>
      <c r="L40" s="132"/>
      <c r="M40" s="132"/>
      <c r="N40" s="132"/>
      <c r="O40" s="132"/>
      <c r="P40" s="157" t="s">
        <v>539</v>
      </c>
    </row>
    <row r="41" spans="2:16" x14ac:dyDescent="0.2">
      <c r="B41" s="309"/>
      <c r="C41" s="307"/>
      <c r="D41" s="305"/>
      <c r="E41" s="131">
        <f>F40</f>
        <v>3.2</v>
      </c>
      <c r="F41" s="131">
        <f>E41+G41</f>
        <v>4.12</v>
      </c>
      <c r="G41" s="158">
        <v>0.92</v>
      </c>
      <c r="H41" s="157" t="s">
        <v>33</v>
      </c>
      <c r="I41" s="132"/>
      <c r="J41" s="132"/>
      <c r="K41" s="132"/>
      <c r="L41" s="132"/>
      <c r="M41" s="132"/>
      <c r="N41" s="132"/>
      <c r="O41" s="132"/>
      <c r="P41" s="157" t="s">
        <v>540</v>
      </c>
    </row>
    <row r="42" spans="2:16" x14ac:dyDescent="0.2">
      <c r="B42" s="240">
        <v>20</v>
      </c>
      <c r="C42" s="226" t="s">
        <v>561</v>
      </c>
      <c r="D42" s="225" t="s">
        <v>553</v>
      </c>
      <c r="E42" s="131">
        <v>0</v>
      </c>
      <c r="F42" s="131">
        <f t="shared" si="1"/>
        <v>3.23</v>
      </c>
      <c r="G42" s="158">
        <v>3.23</v>
      </c>
      <c r="H42" s="157" t="s">
        <v>33</v>
      </c>
      <c r="I42" s="132"/>
      <c r="J42" s="132"/>
      <c r="K42" s="132"/>
      <c r="L42" s="132"/>
      <c r="M42" s="132"/>
      <c r="N42" s="132"/>
      <c r="O42" s="132"/>
      <c r="P42" s="157" t="s">
        <v>543</v>
      </c>
    </row>
    <row r="43" spans="2:16" x14ac:dyDescent="0.2">
      <c r="B43" s="239">
        <v>21</v>
      </c>
      <c r="C43" s="156" t="s">
        <v>462</v>
      </c>
      <c r="D43" s="143" t="s">
        <v>458</v>
      </c>
      <c r="E43" s="131">
        <v>0</v>
      </c>
      <c r="F43" s="131">
        <f t="shared" si="1"/>
        <v>0.4</v>
      </c>
      <c r="G43" s="158">
        <v>0.4</v>
      </c>
      <c r="H43" s="157" t="s">
        <v>396</v>
      </c>
      <c r="I43" s="132"/>
      <c r="J43" s="132"/>
      <c r="K43" s="132"/>
      <c r="L43" s="132"/>
      <c r="M43" s="132"/>
      <c r="N43" s="132"/>
      <c r="O43" s="132"/>
      <c r="P43" s="157" t="s">
        <v>464</v>
      </c>
    </row>
    <row r="44" spans="2:16" x14ac:dyDescent="0.2">
      <c r="B44" s="239">
        <v>22</v>
      </c>
      <c r="C44" s="156" t="s">
        <v>503</v>
      </c>
      <c r="D44" s="143" t="s">
        <v>477</v>
      </c>
      <c r="E44" s="131">
        <v>0</v>
      </c>
      <c r="F44" s="131">
        <f t="shared" si="1"/>
        <v>0.315</v>
      </c>
      <c r="G44" s="158">
        <v>0.315</v>
      </c>
      <c r="H44" s="157" t="s">
        <v>33</v>
      </c>
      <c r="I44" s="132"/>
      <c r="J44" s="132"/>
      <c r="K44" s="132"/>
      <c r="L44" s="132"/>
      <c r="M44" s="132"/>
      <c r="N44" s="132"/>
      <c r="O44" s="132"/>
      <c r="P44" s="157" t="s">
        <v>525</v>
      </c>
    </row>
    <row r="45" spans="2:16" x14ac:dyDescent="0.2">
      <c r="B45" s="239">
        <v>23</v>
      </c>
      <c r="C45" s="156" t="s">
        <v>504</v>
      </c>
      <c r="D45" s="143" t="s">
        <v>478</v>
      </c>
      <c r="E45" s="131">
        <v>0</v>
      </c>
      <c r="F45" s="131">
        <f t="shared" si="1"/>
        <v>2.6</v>
      </c>
      <c r="G45" s="158">
        <v>2.6</v>
      </c>
      <c r="H45" s="157" t="s">
        <v>33</v>
      </c>
      <c r="I45" s="132"/>
      <c r="J45" s="132"/>
      <c r="K45" s="132"/>
      <c r="L45" s="132"/>
      <c r="M45" s="132"/>
      <c r="N45" s="132"/>
      <c r="O45" s="132"/>
      <c r="P45" s="157" t="s">
        <v>526</v>
      </c>
    </row>
    <row r="46" spans="2:16" x14ac:dyDescent="0.2">
      <c r="B46" s="239">
        <v>24</v>
      </c>
      <c r="C46" s="156" t="s">
        <v>556</v>
      </c>
      <c r="D46" s="143" t="s">
        <v>550</v>
      </c>
      <c r="E46" s="131">
        <v>0</v>
      </c>
      <c r="F46" s="131">
        <f t="shared" si="1"/>
        <v>1.23</v>
      </c>
      <c r="G46" s="158">
        <v>1.23</v>
      </c>
      <c r="H46" s="157" t="s">
        <v>33</v>
      </c>
      <c r="I46" s="132"/>
      <c r="J46" s="132"/>
      <c r="K46" s="132"/>
      <c r="L46" s="132"/>
      <c r="M46" s="132"/>
      <c r="N46" s="132"/>
      <c r="O46" s="132"/>
      <c r="P46" s="157" t="s">
        <v>532</v>
      </c>
    </row>
    <row r="47" spans="2:16" x14ac:dyDescent="0.2">
      <c r="B47" s="308">
        <v>25</v>
      </c>
      <c r="C47" s="306" t="s">
        <v>555</v>
      </c>
      <c r="D47" s="304" t="s">
        <v>551</v>
      </c>
      <c r="E47" s="131">
        <v>0</v>
      </c>
      <c r="F47" s="131">
        <f>G47</f>
        <v>0.95</v>
      </c>
      <c r="G47" s="158">
        <v>0.95</v>
      </c>
      <c r="H47" s="157" t="s">
        <v>33</v>
      </c>
      <c r="I47" s="132"/>
      <c r="J47" s="132"/>
      <c r="K47" s="132"/>
      <c r="L47" s="132"/>
      <c r="M47" s="132"/>
      <c r="N47" s="132"/>
      <c r="O47" s="132"/>
      <c r="P47" s="157" t="s">
        <v>533</v>
      </c>
    </row>
    <row r="48" spans="2:16" x14ac:dyDescent="0.2">
      <c r="B48" s="309"/>
      <c r="C48" s="307"/>
      <c r="D48" s="305"/>
      <c r="E48" s="131">
        <f>F47+0.18</f>
        <v>1.1299999999999999</v>
      </c>
      <c r="F48" s="131">
        <f>E48+G48</f>
        <v>1.5</v>
      </c>
      <c r="G48" s="158">
        <v>0.37</v>
      </c>
      <c r="H48" s="157" t="s">
        <v>33</v>
      </c>
      <c r="I48" s="132"/>
      <c r="J48" s="132"/>
      <c r="K48" s="132"/>
      <c r="L48" s="132"/>
      <c r="M48" s="132"/>
      <c r="N48" s="132"/>
      <c r="O48" s="132"/>
      <c r="P48" s="157" t="s">
        <v>534</v>
      </c>
    </row>
    <row r="49" spans="2:16" ht="25.5" x14ac:dyDescent="0.2">
      <c r="B49" s="239">
        <v>26</v>
      </c>
      <c r="C49" s="156" t="s">
        <v>463</v>
      </c>
      <c r="D49" s="143" t="s">
        <v>459</v>
      </c>
      <c r="E49" s="131">
        <v>0</v>
      </c>
      <c r="F49" s="131">
        <f>G49</f>
        <v>1.3</v>
      </c>
      <c r="G49" s="158">
        <v>1.3</v>
      </c>
      <c r="H49" s="157" t="s">
        <v>396</v>
      </c>
      <c r="I49" s="132"/>
      <c r="J49" s="132"/>
      <c r="K49" s="132"/>
      <c r="L49" s="132"/>
      <c r="M49" s="132"/>
      <c r="N49" s="132"/>
      <c r="O49" s="132"/>
      <c r="P49" s="157" t="s">
        <v>465</v>
      </c>
    </row>
    <row r="50" spans="2:16" ht="25.5" x14ac:dyDescent="0.2">
      <c r="B50" s="239">
        <v>27</v>
      </c>
      <c r="C50" s="156" t="s">
        <v>554</v>
      </c>
      <c r="D50" s="143" t="s">
        <v>460</v>
      </c>
      <c r="E50" s="131">
        <v>0</v>
      </c>
      <c r="F50" s="131">
        <f t="shared" ref="F50:F60" si="2">G50</f>
        <v>0.3</v>
      </c>
      <c r="G50" s="158">
        <v>0.3</v>
      </c>
      <c r="H50" s="157" t="s">
        <v>396</v>
      </c>
      <c r="I50" s="132"/>
      <c r="J50" s="132"/>
      <c r="K50" s="132"/>
      <c r="L50" s="132"/>
      <c r="M50" s="132"/>
      <c r="N50" s="132"/>
      <c r="O50" s="132"/>
      <c r="P50" s="157" t="s">
        <v>466</v>
      </c>
    </row>
    <row r="51" spans="2:16" ht="12.75" customHeight="1" x14ac:dyDescent="0.2">
      <c r="B51" s="308">
        <v>28</v>
      </c>
      <c r="C51" s="306" t="s">
        <v>505</v>
      </c>
      <c r="D51" s="304" t="s">
        <v>480</v>
      </c>
      <c r="E51" s="131">
        <v>0</v>
      </c>
      <c r="F51" s="131">
        <f t="shared" si="2"/>
        <v>2.54</v>
      </c>
      <c r="G51" s="158">
        <v>2.54</v>
      </c>
      <c r="H51" s="157" t="s">
        <v>33</v>
      </c>
      <c r="I51" s="132"/>
      <c r="J51" s="132"/>
      <c r="K51" s="132"/>
      <c r="L51" s="132"/>
      <c r="M51" s="132"/>
      <c r="N51" s="132"/>
      <c r="O51" s="132"/>
      <c r="P51" s="157" t="s">
        <v>535</v>
      </c>
    </row>
    <row r="52" spans="2:16" x14ac:dyDescent="0.2">
      <c r="B52" s="309"/>
      <c r="C52" s="307"/>
      <c r="D52" s="305"/>
      <c r="E52" s="131">
        <f>F51</f>
        <v>2.54</v>
      </c>
      <c r="F52" s="131">
        <f>E52+G52</f>
        <v>2.94</v>
      </c>
      <c r="G52" s="158">
        <v>0.4</v>
      </c>
      <c r="H52" s="157" t="s">
        <v>33</v>
      </c>
      <c r="I52" s="132"/>
      <c r="J52" s="132"/>
      <c r="K52" s="132"/>
      <c r="L52" s="132"/>
      <c r="M52" s="132"/>
      <c r="N52" s="132"/>
      <c r="O52" s="132"/>
      <c r="P52" s="168">
        <v>80940050381</v>
      </c>
    </row>
    <row r="53" spans="2:16" x14ac:dyDescent="0.2">
      <c r="B53" s="240">
        <v>29</v>
      </c>
      <c r="C53" s="226" t="s">
        <v>506</v>
      </c>
      <c r="D53" s="225" t="s">
        <v>482</v>
      </c>
      <c r="E53" s="131">
        <v>0</v>
      </c>
      <c r="F53" s="131">
        <f t="shared" si="2"/>
        <v>0.375</v>
      </c>
      <c r="G53" s="158">
        <v>0.375</v>
      </c>
      <c r="H53" s="157" t="s">
        <v>33</v>
      </c>
      <c r="I53" s="132"/>
      <c r="J53" s="132"/>
      <c r="K53" s="132"/>
      <c r="L53" s="132"/>
      <c r="M53" s="132"/>
      <c r="N53" s="132"/>
      <c r="O53" s="132"/>
      <c r="P53" s="157" t="s">
        <v>537</v>
      </c>
    </row>
    <row r="54" spans="2:16" x14ac:dyDescent="0.2">
      <c r="B54" s="239">
        <v>30</v>
      </c>
      <c r="C54" s="156" t="s">
        <v>507</v>
      </c>
      <c r="D54" s="143" t="s">
        <v>484</v>
      </c>
      <c r="E54" s="131">
        <v>0</v>
      </c>
      <c r="F54" s="131">
        <f t="shared" si="2"/>
        <v>0.68</v>
      </c>
      <c r="G54" s="158">
        <v>0.68</v>
      </c>
      <c r="H54" s="157" t="s">
        <v>33</v>
      </c>
      <c r="I54" s="132"/>
      <c r="J54" s="132"/>
      <c r="K54" s="132"/>
      <c r="L54" s="132"/>
      <c r="M54" s="132"/>
      <c r="N54" s="132"/>
      <c r="O54" s="132"/>
      <c r="P54" s="157" t="s">
        <v>541</v>
      </c>
    </row>
    <row r="55" spans="2:16" x14ac:dyDescent="0.2">
      <c r="B55" s="239">
        <v>31</v>
      </c>
      <c r="C55" s="156" t="s">
        <v>318</v>
      </c>
      <c r="D55" s="143" t="s">
        <v>485</v>
      </c>
      <c r="E55" s="131">
        <v>0</v>
      </c>
      <c r="F55" s="131">
        <f t="shared" si="2"/>
        <v>1.08</v>
      </c>
      <c r="G55" s="158">
        <v>1.08</v>
      </c>
      <c r="H55" s="157" t="s">
        <v>33</v>
      </c>
      <c r="I55" s="132"/>
      <c r="J55" s="132"/>
      <c r="K55" s="132"/>
      <c r="L55" s="132"/>
      <c r="M55" s="132"/>
      <c r="N55" s="132"/>
      <c r="O55" s="132"/>
      <c r="P55" s="157" t="s">
        <v>542</v>
      </c>
    </row>
    <row r="56" spans="2:16" x14ac:dyDescent="0.2">
      <c r="B56" s="239">
        <v>32</v>
      </c>
      <c r="C56" s="156" t="s">
        <v>669</v>
      </c>
      <c r="D56" s="143" t="s">
        <v>486</v>
      </c>
      <c r="E56" s="131">
        <v>0</v>
      </c>
      <c r="F56" s="131">
        <f t="shared" si="2"/>
        <v>0.15</v>
      </c>
      <c r="G56" s="158">
        <v>0.15</v>
      </c>
      <c r="H56" s="157" t="s">
        <v>33</v>
      </c>
      <c r="I56" s="132"/>
      <c r="J56" s="132"/>
      <c r="K56" s="132"/>
      <c r="L56" s="132"/>
      <c r="M56" s="132"/>
      <c r="N56" s="132"/>
      <c r="O56" s="132"/>
      <c r="P56" s="157" t="s">
        <v>544</v>
      </c>
    </row>
    <row r="57" spans="2:16" x14ac:dyDescent="0.2">
      <c r="B57" s="239">
        <v>33</v>
      </c>
      <c r="C57" s="156" t="s">
        <v>670</v>
      </c>
      <c r="D57" s="143" t="s">
        <v>487</v>
      </c>
      <c r="E57" s="131">
        <v>0</v>
      </c>
      <c r="F57" s="131">
        <f t="shared" si="2"/>
        <v>0.23</v>
      </c>
      <c r="G57" s="158">
        <v>0.23</v>
      </c>
      <c r="H57" s="157" t="s">
        <v>33</v>
      </c>
      <c r="I57" s="132"/>
      <c r="J57" s="132"/>
      <c r="K57" s="132"/>
      <c r="L57" s="132"/>
      <c r="M57" s="132"/>
      <c r="N57" s="132"/>
      <c r="O57" s="132"/>
      <c r="P57" s="157" t="s">
        <v>545</v>
      </c>
    </row>
    <row r="58" spans="2:16" x14ac:dyDescent="0.2">
      <c r="B58" s="308">
        <v>34</v>
      </c>
      <c r="C58" s="306" t="s">
        <v>671</v>
      </c>
      <c r="D58" s="304" t="s">
        <v>488</v>
      </c>
      <c r="E58" s="131">
        <v>0</v>
      </c>
      <c r="F58" s="131">
        <f t="shared" si="2"/>
        <v>1.36</v>
      </c>
      <c r="G58" s="158">
        <v>1.36</v>
      </c>
      <c r="H58" s="157" t="s">
        <v>33</v>
      </c>
      <c r="I58" s="132"/>
      <c r="J58" s="132"/>
      <c r="K58" s="132"/>
      <c r="L58" s="132"/>
      <c r="M58" s="132"/>
      <c r="N58" s="132"/>
      <c r="O58" s="132"/>
      <c r="P58" s="168" t="s">
        <v>546</v>
      </c>
    </row>
    <row r="59" spans="2:16" x14ac:dyDescent="0.2">
      <c r="B59" s="309"/>
      <c r="C59" s="307"/>
      <c r="D59" s="305"/>
      <c r="E59" s="131">
        <f>F58</f>
        <v>1.36</v>
      </c>
      <c r="F59" s="131">
        <f>E59+G59</f>
        <v>1.6400000000000001</v>
      </c>
      <c r="G59" s="158">
        <v>0.28000000000000003</v>
      </c>
      <c r="H59" s="157" t="s">
        <v>34</v>
      </c>
      <c r="I59" s="132"/>
      <c r="J59" s="132"/>
      <c r="K59" s="132"/>
      <c r="L59" s="132"/>
      <c r="M59" s="132"/>
      <c r="N59" s="132"/>
      <c r="O59" s="132"/>
      <c r="P59" s="168" t="s">
        <v>744</v>
      </c>
    </row>
    <row r="60" spans="2:16" x14ac:dyDescent="0.2">
      <c r="B60" s="239">
        <v>35</v>
      </c>
      <c r="C60" s="156" t="s">
        <v>672</v>
      </c>
      <c r="D60" s="159" t="s">
        <v>461</v>
      </c>
      <c r="E60" s="133">
        <v>0</v>
      </c>
      <c r="F60" s="133">
        <f t="shared" si="2"/>
        <v>0.3</v>
      </c>
      <c r="G60" s="158">
        <v>0.3</v>
      </c>
      <c r="H60" s="128" t="s">
        <v>396</v>
      </c>
      <c r="I60" s="119"/>
      <c r="J60" s="119"/>
      <c r="K60" s="119"/>
      <c r="L60" s="119"/>
      <c r="M60" s="119"/>
      <c r="N60" s="119"/>
      <c r="O60" s="119"/>
      <c r="P60" s="160" t="s">
        <v>546</v>
      </c>
    </row>
    <row r="61" spans="2:16" ht="25.5" x14ac:dyDescent="0.2">
      <c r="B61" s="239">
        <v>36</v>
      </c>
      <c r="C61" s="156" t="s">
        <v>755</v>
      </c>
      <c r="D61" s="159" t="s">
        <v>756</v>
      </c>
      <c r="E61" s="133">
        <v>0</v>
      </c>
      <c r="F61" s="133">
        <f t="shared" ref="F61" si="3">G61</f>
        <v>0.4</v>
      </c>
      <c r="G61" s="158">
        <v>0.4</v>
      </c>
      <c r="H61" s="128" t="s">
        <v>33</v>
      </c>
      <c r="I61" s="119"/>
      <c r="J61" s="119"/>
      <c r="K61" s="119"/>
      <c r="L61" s="119"/>
      <c r="M61" s="119"/>
      <c r="N61" s="119"/>
      <c r="O61" s="119"/>
      <c r="P61" s="160" t="s">
        <v>757</v>
      </c>
    </row>
    <row r="62" spans="2:16" x14ac:dyDescent="0.2">
      <c r="B62" s="239">
        <v>37</v>
      </c>
      <c r="C62" s="156" t="s">
        <v>758</v>
      </c>
      <c r="D62" s="159" t="s">
        <v>759</v>
      </c>
      <c r="E62" s="133">
        <v>0</v>
      </c>
      <c r="F62" s="133">
        <f t="shared" ref="F62" si="4">G62</f>
        <v>0.67</v>
      </c>
      <c r="G62" s="158">
        <v>0.67</v>
      </c>
      <c r="H62" s="128" t="s">
        <v>33</v>
      </c>
      <c r="I62" s="119"/>
      <c r="J62" s="119"/>
      <c r="K62" s="119"/>
      <c r="L62" s="119"/>
      <c r="M62" s="119"/>
      <c r="N62" s="119"/>
      <c r="O62" s="119"/>
      <c r="P62" s="160" t="s">
        <v>760</v>
      </c>
    </row>
    <row r="63" spans="2:16" x14ac:dyDescent="0.2">
      <c r="B63" s="75"/>
      <c r="C63" s="19"/>
      <c r="D63" s="19"/>
      <c r="E63" s="19"/>
      <c r="F63" s="19"/>
      <c r="G63" s="19"/>
      <c r="H63" s="22"/>
      <c r="I63" s="19"/>
      <c r="J63" s="19"/>
      <c r="K63" s="19"/>
      <c r="L63" s="19"/>
      <c r="M63" s="19"/>
      <c r="N63" s="19"/>
      <c r="O63" s="19"/>
      <c r="P63" s="76"/>
    </row>
    <row r="64" spans="2:16" x14ac:dyDescent="0.2">
      <c r="B64" s="297" t="s">
        <v>661</v>
      </c>
      <c r="C64" s="298"/>
      <c r="D64" s="298"/>
      <c r="E64" s="298"/>
      <c r="F64" s="299"/>
      <c r="G64" s="169">
        <f>SUM(G16:G62)</f>
        <v>50.984999999999985</v>
      </c>
      <c r="H64" s="17"/>
      <c r="I64" s="90"/>
      <c r="J64" s="90"/>
      <c r="K64" s="77" t="s">
        <v>23</v>
      </c>
      <c r="L64" s="78">
        <v>0</v>
      </c>
      <c r="M64" s="78">
        <v>0</v>
      </c>
      <c r="N64" s="90"/>
      <c r="O64" s="90"/>
      <c r="P64" s="90"/>
    </row>
    <row r="65" spans="2:16" x14ac:dyDescent="0.2">
      <c r="B65" s="300" t="s">
        <v>24</v>
      </c>
      <c r="C65" s="301"/>
      <c r="D65" s="301"/>
      <c r="E65" s="301"/>
      <c r="F65" s="302"/>
      <c r="G65" s="170">
        <v>2.2999999999999998</v>
      </c>
      <c r="H65" s="88"/>
      <c r="I65" s="90"/>
      <c r="J65" s="90"/>
      <c r="K65" s="90"/>
      <c r="L65" s="90"/>
      <c r="M65" s="90"/>
      <c r="N65" s="90"/>
      <c r="O65" s="90"/>
      <c r="P65" s="90"/>
    </row>
    <row r="66" spans="2:16" x14ac:dyDescent="0.2">
      <c r="B66" s="300" t="s">
        <v>25</v>
      </c>
      <c r="C66" s="301"/>
      <c r="D66" s="301"/>
      <c r="E66" s="301"/>
      <c r="F66" s="302"/>
      <c r="G66" s="170">
        <f>G64-G65-G67-G68</f>
        <v>48.024999999999991</v>
      </c>
      <c r="H66" s="79"/>
      <c r="I66" s="91"/>
      <c r="J66" s="90"/>
      <c r="K66" s="90"/>
      <c r="L66" s="90"/>
      <c r="M66" s="90"/>
      <c r="N66" s="90"/>
      <c r="O66" s="90"/>
      <c r="P66" s="90"/>
    </row>
    <row r="67" spans="2:16" x14ac:dyDescent="0.2">
      <c r="B67" s="106" t="s">
        <v>58</v>
      </c>
      <c r="C67" s="107"/>
      <c r="D67" s="107"/>
      <c r="E67" s="107"/>
      <c r="F67" s="108"/>
      <c r="G67" s="170">
        <v>0</v>
      </c>
      <c r="H67" s="79"/>
      <c r="I67" s="90"/>
      <c r="J67" s="90"/>
      <c r="K67" s="90"/>
      <c r="L67" s="90"/>
      <c r="M67" s="90"/>
      <c r="N67" s="90"/>
      <c r="O67" s="90"/>
      <c r="P67" s="90"/>
    </row>
    <row r="68" spans="2:16" x14ac:dyDescent="0.2">
      <c r="B68" s="300" t="s">
        <v>34</v>
      </c>
      <c r="C68" s="301"/>
      <c r="D68" s="301"/>
      <c r="E68" s="301"/>
      <c r="F68" s="302"/>
      <c r="G68" s="170">
        <v>0.66</v>
      </c>
      <c r="H68" s="80"/>
      <c r="I68" s="91"/>
      <c r="J68" s="90"/>
      <c r="K68" s="90"/>
      <c r="L68" s="90"/>
      <c r="M68" s="90"/>
      <c r="N68" s="90"/>
      <c r="O68" s="90"/>
      <c r="P68" s="90"/>
    </row>
    <row r="69" spans="2:16" x14ac:dyDescent="0.2">
      <c r="B69" s="66"/>
      <c r="C69" s="90"/>
      <c r="D69" s="90"/>
      <c r="E69" s="90"/>
      <c r="F69" s="90"/>
      <c r="G69" s="20"/>
      <c r="H69" s="81"/>
      <c r="I69" s="90"/>
      <c r="J69" s="90"/>
      <c r="K69" s="90"/>
      <c r="L69" s="90"/>
      <c r="M69" s="90"/>
      <c r="N69" s="90"/>
      <c r="O69" s="90"/>
      <c r="P69" s="90"/>
    </row>
    <row r="70" spans="2:16" x14ac:dyDescent="0.2">
      <c r="B70" s="66"/>
      <c r="C70" s="90" t="s">
        <v>26</v>
      </c>
      <c r="D70" s="82"/>
      <c r="E70" s="43"/>
      <c r="F70" s="83"/>
      <c r="G70" s="83"/>
      <c r="H70" s="83"/>
      <c r="I70" s="90"/>
      <c r="J70" s="90"/>
      <c r="K70" s="90"/>
      <c r="L70" s="90"/>
      <c r="M70" s="90"/>
      <c r="N70" s="90"/>
      <c r="O70" s="90"/>
      <c r="P70" s="90"/>
    </row>
    <row r="71" spans="2:16" x14ac:dyDescent="0.2">
      <c r="B71" s="66"/>
      <c r="C71" s="68" t="s">
        <v>38</v>
      </c>
      <c r="D71" s="303"/>
      <c r="E71" s="303"/>
      <c r="F71" s="303"/>
      <c r="G71" s="303"/>
      <c r="H71" s="303"/>
      <c r="I71" s="303"/>
      <c r="J71" s="303"/>
      <c r="K71" s="303"/>
      <c r="L71" s="303"/>
      <c r="M71" s="68"/>
      <c r="N71" s="68"/>
      <c r="O71" s="68"/>
      <c r="P71" s="68"/>
    </row>
    <row r="72" spans="2:16" x14ac:dyDescent="0.2">
      <c r="B72" s="66"/>
      <c r="C72" s="90"/>
      <c r="D72" s="21"/>
      <c r="E72" s="296" t="s">
        <v>27</v>
      </c>
      <c r="F72" s="296"/>
      <c r="G72" s="296"/>
      <c r="H72" s="296"/>
      <c r="I72" s="296"/>
      <c r="J72" s="21"/>
      <c r="K72" s="21"/>
      <c r="L72" s="21"/>
      <c r="M72" s="90"/>
      <c r="N72" s="90"/>
      <c r="O72" s="90"/>
      <c r="P72" s="90"/>
    </row>
    <row r="73" spans="2:16" x14ac:dyDescent="0.2">
      <c r="B73" s="66"/>
      <c r="C73" s="90" t="s">
        <v>26</v>
      </c>
      <c r="D73" s="84" t="s">
        <v>28</v>
      </c>
      <c r="E73" s="63"/>
      <c r="F73" s="21"/>
      <c r="G73" s="21"/>
      <c r="H73" s="21"/>
      <c r="I73" s="21"/>
      <c r="J73" s="21"/>
      <c r="K73" s="21"/>
      <c r="L73" s="21"/>
      <c r="M73" s="90"/>
      <c r="N73" s="90"/>
      <c r="O73" s="90"/>
      <c r="P73" s="90"/>
    </row>
    <row r="74" spans="2:16" x14ac:dyDescent="0.2">
      <c r="B74" s="66"/>
      <c r="C74" s="68" t="s">
        <v>29</v>
      </c>
      <c r="D74" s="295"/>
      <c r="E74" s="295"/>
      <c r="F74" s="295"/>
      <c r="G74" s="295"/>
      <c r="H74" s="295"/>
      <c r="I74" s="295"/>
      <c r="J74" s="295"/>
      <c r="K74" s="295"/>
      <c r="L74" s="295"/>
      <c r="M74" s="90"/>
      <c r="N74" s="90"/>
      <c r="O74" s="90"/>
      <c r="P74" s="90"/>
    </row>
    <row r="75" spans="2:16" x14ac:dyDescent="0.2">
      <c r="B75" s="66"/>
      <c r="C75" s="90"/>
      <c r="D75" s="296" t="s">
        <v>188</v>
      </c>
      <c r="E75" s="296"/>
      <c r="F75" s="296"/>
      <c r="G75" s="296"/>
      <c r="H75" s="296"/>
      <c r="I75" s="296"/>
      <c r="J75" s="296"/>
      <c r="K75" s="296"/>
      <c r="L75" s="296"/>
      <c r="M75" s="90"/>
      <c r="N75" s="90"/>
      <c r="O75" s="90"/>
      <c r="P75" s="90"/>
    </row>
  </sheetData>
  <autoFilter ref="P1:P75"/>
  <mergeCells count="62">
    <mergeCell ref="O5:P5"/>
    <mergeCell ref="D1:O1"/>
    <mergeCell ref="N2:P2"/>
    <mergeCell ref="N3:P3"/>
    <mergeCell ref="C4:D4"/>
    <mergeCell ref="N4:P4"/>
    <mergeCell ref="B11:B14"/>
    <mergeCell ref="C11:D14"/>
    <mergeCell ref="E11:O11"/>
    <mergeCell ref="P11:P14"/>
    <mergeCell ref="E12:H12"/>
    <mergeCell ref="I12:O12"/>
    <mergeCell ref="E13:F13"/>
    <mergeCell ref="G13:G14"/>
    <mergeCell ref="H13:H14"/>
    <mergeCell ref="I13:I14"/>
    <mergeCell ref="J13:K13"/>
    <mergeCell ref="L13:L14"/>
    <mergeCell ref="M13:M14"/>
    <mergeCell ref="N13:N14"/>
    <mergeCell ref="O13:O14"/>
    <mergeCell ref="C15:D15"/>
    <mergeCell ref="D29:D31"/>
    <mergeCell ref="C29:C31"/>
    <mergeCell ref="I6:J6"/>
    <mergeCell ref="N6:P6"/>
    <mergeCell ref="C8:E8"/>
    <mergeCell ref="I8:L8"/>
    <mergeCell ref="C9:P9"/>
    <mergeCell ref="D18:D19"/>
    <mergeCell ref="C18:C19"/>
    <mergeCell ref="B18:B19"/>
    <mergeCell ref="C36:C37"/>
    <mergeCell ref="C34:C35"/>
    <mergeCell ref="D34:D35"/>
    <mergeCell ref="D36:D37"/>
    <mergeCell ref="B34:B35"/>
    <mergeCell ref="B36:B37"/>
    <mergeCell ref="B23:B24"/>
    <mergeCell ref="C23:C24"/>
    <mergeCell ref="D23:D24"/>
    <mergeCell ref="B29:B31"/>
    <mergeCell ref="D40:D41"/>
    <mergeCell ref="C40:C41"/>
    <mergeCell ref="D51:D52"/>
    <mergeCell ref="B40:B41"/>
    <mergeCell ref="C47:C48"/>
    <mergeCell ref="D47:D48"/>
    <mergeCell ref="B47:B48"/>
    <mergeCell ref="D58:D59"/>
    <mergeCell ref="C58:C59"/>
    <mergeCell ref="B58:B59"/>
    <mergeCell ref="C51:C52"/>
    <mergeCell ref="B51:B52"/>
    <mergeCell ref="D74:L74"/>
    <mergeCell ref="D75:L75"/>
    <mergeCell ref="B64:F64"/>
    <mergeCell ref="B65:F65"/>
    <mergeCell ref="B66:F66"/>
    <mergeCell ref="B68:F68"/>
    <mergeCell ref="D71:L71"/>
    <mergeCell ref="E72:I7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R89"/>
  <sheetViews>
    <sheetView showGridLines="0" topLeftCell="A73" workbookViewId="0">
      <selection activeCell="Q88" sqref="Q88"/>
    </sheetView>
  </sheetViews>
  <sheetFormatPr defaultColWidth="8.85546875" defaultRowHeight="12.75" x14ac:dyDescent="0.2"/>
  <cols>
    <col min="1" max="1" width="2.85546875" style="89" customWidth="1"/>
    <col min="2" max="3" width="8.85546875" style="89"/>
    <col min="4" max="4" width="15.140625" style="89" customWidth="1"/>
    <col min="5" max="7" width="8.85546875" style="89"/>
    <col min="8" max="8" width="10" style="89" customWidth="1"/>
    <col min="9" max="10" width="8.85546875" style="89"/>
    <col min="11" max="11" width="10.140625" style="89" customWidth="1"/>
    <col min="12" max="13" width="8.85546875" style="89"/>
    <col min="14" max="14" width="9.85546875" style="89" customWidth="1"/>
    <col min="15" max="15" width="8.85546875" style="89"/>
    <col min="16" max="16" width="12.140625" style="89" customWidth="1"/>
    <col min="17" max="16384" width="8.85546875" style="89"/>
  </cols>
  <sheetData>
    <row r="1" spans="2:18" x14ac:dyDescent="0.2">
      <c r="B1" s="65"/>
      <c r="C1" s="90"/>
      <c r="D1" s="267" t="s">
        <v>40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90"/>
    </row>
    <row r="2" spans="2:18" x14ac:dyDescent="0.2">
      <c r="B2" s="66"/>
      <c r="C2" s="90"/>
      <c r="D2" s="67"/>
      <c r="E2" s="67"/>
      <c r="F2" s="67"/>
      <c r="G2" s="67"/>
      <c r="H2" s="67"/>
      <c r="I2" s="67"/>
      <c r="J2" s="67"/>
      <c r="K2" s="67"/>
      <c r="L2" s="67"/>
      <c r="M2" s="90"/>
      <c r="N2" s="324" t="s">
        <v>41</v>
      </c>
      <c r="O2" s="324"/>
      <c r="P2" s="324"/>
    </row>
    <row r="3" spans="2:18" ht="13.15" customHeight="1" x14ac:dyDescent="0.2">
      <c r="B3" s="66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24" t="s">
        <v>20</v>
      </c>
      <c r="O3" s="324"/>
      <c r="P3" s="324"/>
    </row>
    <row r="4" spans="2:18" x14ac:dyDescent="0.2">
      <c r="B4" s="66"/>
      <c r="C4" s="325"/>
      <c r="D4" s="325"/>
      <c r="E4" s="16"/>
      <c r="F4" s="90"/>
      <c r="G4" s="67"/>
      <c r="H4" s="67"/>
      <c r="I4" s="90" t="s">
        <v>0</v>
      </c>
      <c r="J4" s="90"/>
      <c r="K4" s="90"/>
      <c r="L4" s="90"/>
      <c r="M4" s="67"/>
      <c r="N4" s="323" t="s">
        <v>21</v>
      </c>
      <c r="O4" s="323"/>
      <c r="P4" s="323"/>
    </row>
    <row r="5" spans="2:18" x14ac:dyDescent="0.2">
      <c r="B5" s="66"/>
      <c r="C5" s="16"/>
      <c r="D5" s="16"/>
      <c r="E5" s="16"/>
      <c r="F5" s="90"/>
      <c r="G5" s="67"/>
      <c r="H5" s="67"/>
      <c r="I5" s="90"/>
      <c r="J5" s="90"/>
      <c r="K5" s="90"/>
      <c r="L5" s="90"/>
      <c r="M5" s="67"/>
      <c r="N5" s="99"/>
      <c r="O5" s="323" t="s">
        <v>22</v>
      </c>
      <c r="P5" s="323"/>
    </row>
    <row r="6" spans="2:18" x14ac:dyDescent="0.2">
      <c r="B6" s="66"/>
      <c r="C6" s="85"/>
      <c r="D6" s="86"/>
      <c r="E6" s="87"/>
      <c r="F6" s="21"/>
      <c r="G6" s="69"/>
      <c r="H6" s="69"/>
      <c r="I6" s="268" t="s">
        <v>59</v>
      </c>
      <c r="J6" s="268"/>
      <c r="K6" s="11" t="s">
        <v>32</v>
      </c>
      <c r="L6" s="70"/>
      <c r="M6" s="68"/>
      <c r="N6" s="314" t="s">
        <v>39</v>
      </c>
      <c r="O6" s="314"/>
      <c r="P6" s="314"/>
    </row>
    <row r="7" spans="2:18" ht="23.25" customHeight="1" x14ac:dyDescent="0.2">
      <c r="B7" s="66"/>
      <c r="C7" s="101"/>
      <c r="D7" s="72"/>
      <c r="E7" s="16"/>
      <c r="F7" s="73"/>
      <c r="G7" s="73"/>
      <c r="H7" s="73"/>
      <c r="I7" s="50"/>
      <c r="J7" s="52"/>
      <c r="K7" s="60" t="s">
        <v>60</v>
      </c>
      <c r="L7" s="90"/>
      <c r="M7" s="67"/>
      <c r="N7" s="90"/>
      <c r="O7" s="90"/>
      <c r="P7" s="74"/>
    </row>
    <row r="8" spans="2:18" x14ac:dyDescent="0.2">
      <c r="B8" s="66"/>
      <c r="C8" s="315"/>
      <c r="D8" s="315"/>
      <c r="E8" s="315"/>
      <c r="F8" s="73"/>
      <c r="G8" s="73"/>
      <c r="H8" s="73"/>
      <c r="I8" s="316"/>
      <c r="J8" s="316"/>
      <c r="K8" s="315"/>
      <c r="L8" s="315"/>
      <c r="M8" s="63"/>
      <c r="N8" s="90"/>
      <c r="O8" s="90"/>
      <c r="P8" s="74"/>
    </row>
    <row r="9" spans="2:18" x14ac:dyDescent="0.2">
      <c r="B9" s="66"/>
      <c r="C9" s="317" t="s">
        <v>742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</row>
    <row r="10" spans="2:18" x14ac:dyDescent="0.2">
      <c r="B10" s="66"/>
      <c r="C10" s="74"/>
      <c r="D10" s="74"/>
      <c r="E10" s="74"/>
      <c r="F10" s="74"/>
      <c r="G10" s="74"/>
      <c r="H10" s="74"/>
      <c r="I10" s="74"/>
      <c r="J10" s="74"/>
      <c r="K10" s="90"/>
      <c r="L10" s="90"/>
      <c r="M10" s="90"/>
      <c r="N10" s="90"/>
      <c r="O10" s="90"/>
      <c r="P10" s="74"/>
    </row>
    <row r="11" spans="2:18" x14ac:dyDescent="0.2">
      <c r="B11" s="318" t="s">
        <v>42</v>
      </c>
      <c r="C11" s="319" t="s">
        <v>43</v>
      </c>
      <c r="D11" s="319"/>
      <c r="E11" s="320" t="s">
        <v>44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19" t="s">
        <v>45</v>
      </c>
    </row>
    <row r="12" spans="2:18" x14ac:dyDescent="0.2">
      <c r="B12" s="318"/>
      <c r="C12" s="319"/>
      <c r="D12" s="319"/>
      <c r="E12" s="319" t="s">
        <v>46</v>
      </c>
      <c r="F12" s="319"/>
      <c r="G12" s="319"/>
      <c r="H12" s="319"/>
      <c r="I12" s="319" t="s">
        <v>47</v>
      </c>
      <c r="J12" s="319"/>
      <c r="K12" s="319"/>
      <c r="L12" s="319"/>
      <c r="M12" s="319"/>
      <c r="N12" s="319"/>
      <c r="O12" s="319"/>
      <c r="P12" s="319"/>
    </row>
    <row r="13" spans="2:18" x14ac:dyDescent="0.2">
      <c r="B13" s="318"/>
      <c r="C13" s="319"/>
      <c r="D13" s="319"/>
      <c r="E13" s="319" t="s">
        <v>48</v>
      </c>
      <c r="F13" s="319"/>
      <c r="G13" s="319" t="s">
        <v>49</v>
      </c>
      <c r="H13" s="319" t="s">
        <v>50</v>
      </c>
      <c r="I13" s="319" t="s">
        <v>51</v>
      </c>
      <c r="J13" s="319" t="s">
        <v>52</v>
      </c>
      <c r="K13" s="319"/>
      <c r="L13" s="319" t="s">
        <v>53</v>
      </c>
      <c r="M13" s="319" t="s">
        <v>54</v>
      </c>
      <c r="N13" s="319" t="s">
        <v>55</v>
      </c>
      <c r="O13" s="321" t="s">
        <v>56</v>
      </c>
      <c r="P13" s="319"/>
    </row>
    <row r="14" spans="2:18" ht="46.15" customHeight="1" x14ac:dyDescent="0.2">
      <c r="B14" s="318"/>
      <c r="C14" s="319"/>
      <c r="D14" s="319"/>
      <c r="E14" s="98" t="s">
        <v>14</v>
      </c>
      <c r="F14" s="98" t="s">
        <v>15</v>
      </c>
      <c r="G14" s="319"/>
      <c r="H14" s="319"/>
      <c r="I14" s="319"/>
      <c r="J14" s="98" t="s">
        <v>16</v>
      </c>
      <c r="K14" s="98" t="s">
        <v>57</v>
      </c>
      <c r="L14" s="319"/>
      <c r="M14" s="319"/>
      <c r="N14" s="319"/>
      <c r="O14" s="322"/>
      <c r="P14" s="319"/>
    </row>
    <row r="15" spans="2:18" x14ac:dyDescent="0.2">
      <c r="B15" s="125">
        <v>1</v>
      </c>
      <c r="C15" s="311">
        <v>2</v>
      </c>
      <c r="D15" s="311"/>
      <c r="E15" s="125">
        <v>3</v>
      </c>
      <c r="F15" s="125">
        <v>4</v>
      </c>
      <c r="G15" s="127">
        <v>5</v>
      </c>
      <c r="H15" s="125">
        <v>6</v>
      </c>
      <c r="I15" s="125">
        <v>7</v>
      </c>
      <c r="J15" s="125">
        <v>8</v>
      </c>
      <c r="K15" s="125">
        <v>9</v>
      </c>
      <c r="L15" s="125">
        <v>10</v>
      </c>
      <c r="M15" s="125">
        <v>11</v>
      </c>
      <c r="N15" s="125">
        <v>12</v>
      </c>
      <c r="O15" s="125">
        <v>13</v>
      </c>
      <c r="P15" s="125">
        <v>14</v>
      </c>
    </row>
    <row r="16" spans="2:18" x14ac:dyDescent="0.2">
      <c r="B16" s="239">
        <v>1</v>
      </c>
      <c r="C16" s="141" t="s">
        <v>287</v>
      </c>
      <c r="D16" s="144" t="s">
        <v>250</v>
      </c>
      <c r="E16" s="133">
        <v>0</v>
      </c>
      <c r="F16" s="133">
        <f>G16</f>
        <v>2</v>
      </c>
      <c r="G16" s="131">
        <v>2</v>
      </c>
      <c r="H16" s="139" t="s">
        <v>33</v>
      </c>
      <c r="I16" s="132"/>
      <c r="J16" s="132"/>
      <c r="K16" s="132"/>
      <c r="L16" s="132"/>
      <c r="M16" s="132"/>
      <c r="N16" s="132"/>
      <c r="O16" s="132"/>
      <c r="P16" s="140" t="s">
        <v>319</v>
      </c>
      <c r="Q16" s="249"/>
      <c r="R16" s="250"/>
    </row>
    <row r="17" spans="2:18" x14ac:dyDescent="0.2">
      <c r="B17" s="239">
        <v>2</v>
      </c>
      <c r="C17" s="141" t="s">
        <v>288</v>
      </c>
      <c r="D17" s="145" t="s">
        <v>251</v>
      </c>
      <c r="E17" s="133">
        <v>0</v>
      </c>
      <c r="F17" s="133">
        <f t="shared" ref="F17:F74" si="0">G17</f>
        <v>0.5</v>
      </c>
      <c r="G17" s="131">
        <v>0.5</v>
      </c>
      <c r="H17" s="139" t="s">
        <v>33</v>
      </c>
      <c r="I17" s="132"/>
      <c r="J17" s="132"/>
      <c r="K17" s="132"/>
      <c r="L17" s="132"/>
      <c r="M17" s="132"/>
      <c r="N17" s="132"/>
      <c r="O17" s="132"/>
      <c r="P17" s="140" t="s">
        <v>320</v>
      </c>
      <c r="Q17" s="249"/>
      <c r="R17" s="250"/>
    </row>
    <row r="18" spans="2:18" ht="12.75" customHeight="1" x14ac:dyDescent="0.2">
      <c r="B18" s="308">
        <v>3</v>
      </c>
      <c r="C18" s="332" t="s">
        <v>289</v>
      </c>
      <c r="D18" s="330" t="s">
        <v>252</v>
      </c>
      <c r="E18" s="133">
        <v>0</v>
      </c>
      <c r="F18" s="133">
        <f t="shared" si="0"/>
        <v>1.94</v>
      </c>
      <c r="G18" s="131">
        <v>1.94</v>
      </c>
      <c r="H18" s="139" t="s">
        <v>33</v>
      </c>
      <c r="I18" s="132"/>
      <c r="J18" s="132"/>
      <c r="K18" s="132"/>
      <c r="L18" s="132"/>
      <c r="M18" s="132"/>
      <c r="N18" s="132"/>
      <c r="O18" s="132"/>
      <c r="P18" s="140" t="s">
        <v>321</v>
      </c>
      <c r="Q18" s="249"/>
      <c r="R18" s="250"/>
    </row>
    <row r="19" spans="2:18" x14ac:dyDescent="0.2">
      <c r="B19" s="309"/>
      <c r="C19" s="333"/>
      <c r="D19" s="331"/>
      <c r="E19" s="133">
        <f>F18</f>
        <v>1.94</v>
      </c>
      <c r="F19" s="133">
        <f>E19+G19</f>
        <v>2.4699999999999998</v>
      </c>
      <c r="G19" s="131">
        <v>0.53</v>
      </c>
      <c r="H19" s="139" t="s">
        <v>33</v>
      </c>
      <c r="I19" s="132"/>
      <c r="J19" s="132"/>
      <c r="K19" s="132"/>
      <c r="L19" s="132"/>
      <c r="M19" s="132"/>
      <c r="N19" s="132"/>
      <c r="O19" s="132"/>
      <c r="P19" s="140" t="s">
        <v>322</v>
      </c>
      <c r="Q19" s="249"/>
      <c r="R19" s="250"/>
    </row>
    <row r="20" spans="2:18" ht="13.5" customHeight="1" x14ac:dyDescent="0.2">
      <c r="B20" s="308">
        <v>4</v>
      </c>
      <c r="C20" s="332" t="s">
        <v>665</v>
      </c>
      <c r="D20" s="330" t="s">
        <v>253</v>
      </c>
      <c r="E20" s="133">
        <v>0</v>
      </c>
      <c r="F20" s="133">
        <f t="shared" si="0"/>
        <v>2.14</v>
      </c>
      <c r="G20" s="131">
        <v>2.14</v>
      </c>
      <c r="H20" s="139" t="s">
        <v>33</v>
      </c>
      <c r="I20" s="132"/>
      <c r="J20" s="132"/>
      <c r="K20" s="132"/>
      <c r="L20" s="132"/>
      <c r="M20" s="132"/>
      <c r="N20" s="132"/>
      <c r="O20" s="132"/>
      <c r="P20" s="140" t="s">
        <v>323</v>
      </c>
      <c r="Q20" s="249"/>
      <c r="R20" s="250"/>
    </row>
    <row r="21" spans="2:18" x14ac:dyDescent="0.2">
      <c r="B21" s="309"/>
      <c r="C21" s="333"/>
      <c r="D21" s="331"/>
      <c r="E21" s="133">
        <f>F20</f>
        <v>2.14</v>
      </c>
      <c r="F21" s="133">
        <f>E21+G21</f>
        <v>3.67</v>
      </c>
      <c r="G21" s="131">
        <v>1.53</v>
      </c>
      <c r="H21" s="139" t="s">
        <v>33</v>
      </c>
      <c r="I21" s="132"/>
      <c r="J21" s="132"/>
      <c r="K21" s="132"/>
      <c r="L21" s="132"/>
      <c r="M21" s="132"/>
      <c r="N21" s="132"/>
      <c r="O21" s="132"/>
      <c r="P21" s="140" t="s">
        <v>324</v>
      </c>
      <c r="Q21" s="249"/>
      <c r="R21" s="250"/>
    </row>
    <row r="22" spans="2:18" ht="13.5" customHeight="1" x14ac:dyDescent="0.2">
      <c r="B22" s="308">
        <v>5</v>
      </c>
      <c r="C22" s="332" t="s">
        <v>290</v>
      </c>
      <c r="D22" s="330" t="s">
        <v>254</v>
      </c>
      <c r="E22" s="133">
        <v>0</v>
      </c>
      <c r="F22" s="133">
        <f t="shared" si="0"/>
        <v>0.66</v>
      </c>
      <c r="G22" s="131">
        <v>0.66</v>
      </c>
      <c r="H22" s="139" t="s">
        <v>33</v>
      </c>
      <c r="I22" s="132"/>
      <c r="J22" s="132"/>
      <c r="K22" s="132"/>
      <c r="L22" s="132"/>
      <c r="M22" s="132"/>
      <c r="N22" s="132"/>
      <c r="O22" s="132"/>
      <c r="P22" s="140" t="s">
        <v>325</v>
      </c>
      <c r="Q22" s="249"/>
      <c r="R22" s="250"/>
    </row>
    <row r="23" spans="2:18" x14ac:dyDescent="0.2">
      <c r="B23" s="309"/>
      <c r="C23" s="333"/>
      <c r="D23" s="331"/>
      <c r="E23" s="133">
        <f>F22</f>
        <v>0.66</v>
      </c>
      <c r="F23" s="133">
        <f>E23+G23</f>
        <v>1.19</v>
      </c>
      <c r="G23" s="131">
        <v>0.53</v>
      </c>
      <c r="H23" s="139" t="s">
        <v>33</v>
      </c>
      <c r="I23" s="132"/>
      <c r="J23" s="132"/>
      <c r="K23" s="132"/>
      <c r="L23" s="132"/>
      <c r="M23" s="132"/>
      <c r="N23" s="132"/>
      <c r="O23" s="132"/>
      <c r="P23" s="140" t="s">
        <v>326</v>
      </c>
      <c r="Q23" s="249"/>
      <c r="R23" s="250"/>
    </row>
    <row r="24" spans="2:18" ht="12.75" customHeight="1" x14ac:dyDescent="0.2">
      <c r="B24" s="239">
        <v>6</v>
      </c>
      <c r="C24" s="141" t="s">
        <v>291</v>
      </c>
      <c r="D24" s="145" t="s">
        <v>255</v>
      </c>
      <c r="E24" s="133">
        <v>0</v>
      </c>
      <c r="F24" s="133">
        <f t="shared" si="0"/>
        <v>0.9</v>
      </c>
      <c r="G24" s="131">
        <v>0.9</v>
      </c>
      <c r="H24" s="139" t="s">
        <v>33</v>
      </c>
      <c r="I24" s="132"/>
      <c r="J24" s="132"/>
      <c r="K24" s="132"/>
      <c r="L24" s="132"/>
      <c r="M24" s="132"/>
      <c r="N24" s="132"/>
      <c r="O24" s="132"/>
      <c r="P24" s="140" t="s">
        <v>327</v>
      </c>
      <c r="Q24" s="249"/>
      <c r="R24" s="250"/>
    </row>
    <row r="25" spans="2:18" ht="12.75" customHeight="1" x14ac:dyDescent="0.2">
      <c r="B25" s="239">
        <v>7</v>
      </c>
      <c r="C25" s="141" t="s">
        <v>292</v>
      </c>
      <c r="D25" s="145" t="s">
        <v>256</v>
      </c>
      <c r="E25" s="133">
        <v>0</v>
      </c>
      <c r="F25" s="133">
        <f t="shared" si="0"/>
        <v>2.2999999999999998</v>
      </c>
      <c r="G25" s="131">
        <v>2.2999999999999998</v>
      </c>
      <c r="H25" s="139" t="s">
        <v>33</v>
      </c>
      <c r="I25" s="132"/>
      <c r="J25" s="132"/>
      <c r="K25" s="132"/>
      <c r="L25" s="132"/>
      <c r="M25" s="132"/>
      <c r="N25" s="132"/>
      <c r="O25" s="132"/>
      <c r="P25" s="140" t="s">
        <v>328</v>
      </c>
      <c r="Q25" s="249"/>
      <c r="R25" s="250"/>
    </row>
    <row r="26" spans="2:18" ht="12.75" customHeight="1" x14ac:dyDescent="0.2">
      <c r="B26" s="308">
        <v>8</v>
      </c>
      <c r="C26" s="332" t="s">
        <v>666</v>
      </c>
      <c r="D26" s="330" t="s">
        <v>257</v>
      </c>
      <c r="E26" s="133">
        <v>0</v>
      </c>
      <c r="F26" s="133">
        <f t="shared" si="0"/>
        <v>0.3</v>
      </c>
      <c r="G26" s="131">
        <v>0.3</v>
      </c>
      <c r="H26" s="139" t="s">
        <v>396</v>
      </c>
      <c r="I26" s="132"/>
      <c r="J26" s="132"/>
      <c r="K26" s="132"/>
      <c r="L26" s="132"/>
      <c r="M26" s="132"/>
      <c r="N26" s="132"/>
      <c r="O26" s="132"/>
      <c r="P26" s="140" t="s">
        <v>329</v>
      </c>
      <c r="Q26" s="249"/>
      <c r="R26" s="250"/>
    </row>
    <row r="27" spans="2:18" ht="12.75" customHeight="1" x14ac:dyDescent="0.2">
      <c r="B27" s="309"/>
      <c r="C27" s="333"/>
      <c r="D27" s="331"/>
      <c r="E27" s="133">
        <f>F26</f>
        <v>0.3</v>
      </c>
      <c r="F27" s="133">
        <f>E27+G27</f>
        <v>3.9</v>
      </c>
      <c r="G27" s="131">
        <v>3.6</v>
      </c>
      <c r="H27" s="139" t="s">
        <v>33</v>
      </c>
      <c r="I27" s="132"/>
      <c r="J27" s="132"/>
      <c r="K27" s="132"/>
      <c r="L27" s="132"/>
      <c r="M27" s="132"/>
      <c r="N27" s="132"/>
      <c r="O27" s="132"/>
      <c r="P27" s="140" t="s">
        <v>329</v>
      </c>
      <c r="Q27" s="249"/>
      <c r="R27" s="250"/>
    </row>
    <row r="28" spans="2:18" ht="12.75" customHeight="1" x14ac:dyDescent="0.2">
      <c r="B28" s="308">
        <v>9</v>
      </c>
      <c r="C28" s="332" t="s">
        <v>667</v>
      </c>
      <c r="D28" s="330" t="s">
        <v>258</v>
      </c>
      <c r="E28" s="133">
        <v>0</v>
      </c>
      <c r="F28" s="133">
        <f t="shared" si="0"/>
        <v>1.35</v>
      </c>
      <c r="G28" s="131">
        <v>1.35</v>
      </c>
      <c r="H28" s="139" t="s">
        <v>33</v>
      </c>
      <c r="I28" s="132"/>
      <c r="J28" s="132"/>
      <c r="K28" s="132"/>
      <c r="L28" s="132"/>
      <c r="M28" s="132"/>
      <c r="N28" s="132"/>
      <c r="O28" s="132"/>
      <c r="P28" s="140" t="s">
        <v>330</v>
      </c>
      <c r="Q28" s="249"/>
      <c r="R28" s="250"/>
    </row>
    <row r="29" spans="2:18" ht="12.75" customHeight="1" x14ac:dyDescent="0.2">
      <c r="B29" s="309"/>
      <c r="C29" s="333"/>
      <c r="D29" s="331"/>
      <c r="E29" s="133">
        <f>F28</f>
        <v>1.35</v>
      </c>
      <c r="F29" s="133">
        <f>E29+G29</f>
        <v>2.8</v>
      </c>
      <c r="G29" s="131">
        <v>1.45</v>
      </c>
      <c r="H29" s="139" t="s">
        <v>33</v>
      </c>
      <c r="I29" s="132"/>
      <c r="J29" s="132"/>
      <c r="K29" s="132"/>
      <c r="L29" s="132"/>
      <c r="M29" s="132"/>
      <c r="N29" s="132"/>
      <c r="O29" s="132"/>
      <c r="P29" s="140" t="s">
        <v>331</v>
      </c>
      <c r="Q29" s="249"/>
      <c r="R29" s="250"/>
    </row>
    <row r="30" spans="2:18" ht="12.75" customHeight="1" x14ac:dyDescent="0.2">
      <c r="B30" s="308">
        <v>10</v>
      </c>
      <c r="C30" s="332" t="s">
        <v>293</v>
      </c>
      <c r="D30" s="330" t="s">
        <v>259</v>
      </c>
      <c r="E30" s="133">
        <v>0</v>
      </c>
      <c r="F30" s="133">
        <f t="shared" si="0"/>
        <v>0.55000000000000004</v>
      </c>
      <c r="G30" s="131">
        <v>0.55000000000000004</v>
      </c>
      <c r="H30" s="139" t="s">
        <v>33</v>
      </c>
      <c r="I30" s="132"/>
      <c r="J30" s="132"/>
      <c r="K30" s="132"/>
      <c r="L30" s="132"/>
      <c r="M30" s="132"/>
      <c r="N30" s="132"/>
      <c r="O30" s="132"/>
      <c r="P30" s="140" t="s">
        <v>332</v>
      </c>
      <c r="Q30" s="249"/>
      <c r="R30" s="250"/>
    </row>
    <row r="31" spans="2:18" ht="12.75" customHeight="1" x14ac:dyDescent="0.2">
      <c r="B31" s="310"/>
      <c r="C31" s="339"/>
      <c r="D31" s="338"/>
      <c r="E31" s="133">
        <f>F30</f>
        <v>0.55000000000000004</v>
      </c>
      <c r="F31" s="133">
        <f>E31+G31</f>
        <v>0.95000000000000007</v>
      </c>
      <c r="G31" s="131">
        <v>0.4</v>
      </c>
      <c r="H31" s="139" t="s">
        <v>33</v>
      </c>
      <c r="I31" s="132"/>
      <c r="J31" s="132"/>
      <c r="K31" s="132"/>
      <c r="L31" s="132"/>
      <c r="M31" s="132"/>
      <c r="N31" s="132"/>
      <c r="O31" s="132"/>
      <c r="P31" s="140" t="s">
        <v>333</v>
      </c>
      <c r="Q31" s="249"/>
      <c r="R31" s="250"/>
    </row>
    <row r="32" spans="2:18" ht="12.75" customHeight="1" x14ac:dyDescent="0.2">
      <c r="B32" s="309"/>
      <c r="C32" s="333"/>
      <c r="D32" s="331"/>
      <c r="E32" s="133">
        <f>F31</f>
        <v>0.95000000000000007</v>
      </c>
      <c r="F32" s="133">
        <f>E32+G32</f>
        <v>1.75</v>
      </c>
      <c r="G32" s="131">
        <v>0.8</v>
      </c>
      <c r="H32" s="139" t="s">
        <v>33</v>
      </c>
      <c r="I32" s="132"/>
      <c r="J32" s="132"/>
      <c r="K32" s="132"/>
      <c r="L32" s="132"/>
      <c r="M32" s="132"/>
      <c r="N32" s="132"/>
      <c r="O32" s="132"/>
      <c r="P32" s="140" t="s">
        <v>334</v>
      </c>
      <c r="Q32" s="249"/>
      <c r="R32" s="250"/>
    </row>
    <row r="33" spans="2:18" ht="12.75" customHeight="1" x14ac:dyDescent="0.2">
      <c r="B33" s="239">
        <v>11</v>
      </c>
      <c r="C33" s="141" t="s">
        <v>294</v>
      </c>
      <c r="D33" s="145" t="s">
        <v>261</v>
      </c>
      <c r="E33" s="133">
        <v>0</v>
      </c>
      <c r="F33" s="133">
        <f>G33</f>
        <v>1.2</v>
      </c>
      <c r="G33" s="131">
        <v>1.2</v>
      </c>
      <c r="H33" s="139" t="s">
        <v>33</v>
      </c>
      <c r="I33" s="132"/>
      <c r="J33" s="132"/>
      <c r="K33" s="132"/>
      <c r="L33" s="132"/>
      <c r="M33" s="132"/>
      <c r="N33" s="132"/>
      <c r="O33" s="132"/>
      <c r="P33" s="140" t="s">
        <v>336</v>
      </c>
      <c r="Q33" s="249"/>
      <c r="R33" s="250"/>
    </row>
    <row r="34" spans="2:18" ht="12.75" customHeight="1" x14ac:dyDescent="0.2">
      <c r="B34" s="239">
        <v>12</v>
      </c>
      <c r="C34" s="142" t="s">
        <v>375</v>
      </c>
      <c r="D34" s="146" t="s">
        <v>260</v>
      </c>
      <c r="E34" s="133">
        <v>0</v>
      </c>
      <c r="F34" s="133">
        <f t="shared" si="0"/>
        <v>2.2999999999999998</v>
      </c>
      <c r="G34" s="131">
        <v>2.2999999999999998</v>
      </c>
      <c r="H34" s="139" t="s">
        <v>33</v>
      </c>
      <c r="I34" s="132"/>
      <c r="J34" s="132"/>
      <c r="K34" s="132"/>
      <c r="L34" s="132"/>
      <c r="M34" s="132"/>
      <c r="N34" s="132"/>
      <c r="O34" s="132"/>
      <c r="P34" s="140" t="s">
        <v>335</v>
      </c>
      <c r="Q34" s="249"/>
      <c r="R34" s="250"/>
    </row>
    <row r="35" spans="2:18" ht="12.75" customHeight="1" x14ac:dyDescent="0.2">
      <c r="B35" s="308">
        <v>13</v>
      </c>
      <c r="C35" s="332" t="s">
        <v>295</v>
      </c>
      <c r="D35" s="330" t="s">
        <v>262</v>
      </c>
      <c r="E35" s="133">
        <v>0</v>
      </c>
      <c r="F35" s="133">
        <f t="shared" si="0"/>
        <v>3.8</v>
      </c>
      <c r="G35" s="131">
        <v>3.8</v>
      </c>
      <c r="H35" s="139" t="s">
        <v>33</v>
      </c>
      <c r="I35" s="132"/>
      <c r="J35" s="132"/>
      <c r="K35" s="132"/>
      <c r="L35" s="132"/>
      <c r="M35" s="132"/>
      <c r="N35" s="132"/>
      <c r="O35" s="132"/>
      <c r="P35" s="140" t="s">
        <v>337</v>
      </c>
      <c r="Q35" s="249"/>
      <c r="R35" s="250"/>
    </row>
    <row r="36" spans="2:18" ht="12.75" customHeight="1" x14ac:dyDescent="0.2">
      <c r="B36" s="309"/>
      <c r="C36" s="333"/>
      <c r="D36" s="331"/>
      <c r="E36" s="133">
        <f>F35</f>
        <v>3.8</v>
      </c>
      <c r="F36" s="133">
        <f>E36+G36</f>
        <v>6.3</v>
      </c>
      <c r="G36" s="131">
        <v>2.5</v>
      </c>
      <c r="H36" s="139" t="s">
        <v>33</v>
      </c>
      <c r="I36" s="132"/>
      <c r="J36" s="132"/>
      <c r="K36" s="132"/>
      <c r="L36" s="132"/>
      <c r="M36" s="132"/>
      <c r="N36" s="132"/>
      <c r="O36" s="132"/>
      <c r="P36" s="140" t="s">
        <v>338</v>
      </c>
      <c r="Q36" s="249"/>
      <c r="R36" s="250"/>
    </row>
    <row r="37" spans="2:18" x14ac:dyDescent="0.2">
      <c r="B37" s="239">
        <v>14</v>
      </c>
      <c r="C37" s="141" t="s">
        <v>296</v>
      </c>
      <c r="D37" s="145" t="s">
        <v>263</v>
      </c>
      <c r="E37" s="133">
        <v>0</v>
      </c>
      <c r="F37" s="133">
        <f t="shared" si="0"/>
        <v>0.48</v>
      </c>
      <c r="G37" s="131">
        <v>0.48</v>
      </c>
      <c r="H37" s="139" t="s">
        <v>33</v>
      </c>
      <c r="I37" s="132"/>
      <c r="J37" s="132"/>
      <c r="K37" s="132"/>
      <c r="L37" s="132"/>
      <c r="M37" s="132"/>
      <c r="N37" s="132"/>
      <c r="O37" s="132"/>
      <c r="P37" s="140" t="s">
        <v>339</v>
      </c>
      <c r="Q37" s="249"/>
      <c r="R37" s="250"/>
    </row>
    <row r="38" spans="2:18" ht="25.5" x14ac:dyDescent="0.2">
      <c r="B38" s="241">
        <v>15</v>
      </c>
      <c r="C38" s="142" t="s">
        <v>297</v>
      </c>
      <c r="D38" s="146" t="s">
        <v>264</v>
      </c>
      <c r="E38" s="133">
        <v>0</v>
      </c>
      <c r="F38" s="133">
        <f t="shared" si="0"/>
        <v>1.3</v>
      </c>
      <c r="G38" s="131">
        <v>1.3</v>
      </c>
      <c r="H38" s="139" t="s">
        <v>33</v>
      </c>
      <c r="I38" s="132"/>
      <c r="J38" s="132"/>
      <c r="K38" s="132"/>
      <c r="L38" s="132"/>
      <c r="M38" s="132"/>
      <c r="N38" s="132"/>
      <c r="O38" s="132"/>
      <c r="P38" s="140" t="s">
        <v>340</v>
      </c>
      <c r="Q38" s="249"/>
      <c r="R38" s="250"/>
    </row>
    <row r="39" spans="2:18" ht="12.75" customHeight="1" x14ac:dyDescent="0.2">
      <c r="B39" s="328">
        <v>16</v>
      </c>
      <c r="C39" s="326" t="s">
        <v>298</v>
      </c>
      <c r="D39" s="304" t="s">
        <v>265</v>
      </c>
      <c r="E39" s="133">
        <v>0</v>
      </c>
      <c r="F39" s="133">
        <f t="shared" si="0"/>
        <v>0.8</v>
      </c>
      <c r="G39" s="131">
        <v>0.8</v>
      </c>
      <c r="H39" s="139" t="s">
        <v>33</v>
      </c>
      <c r="I39" s="132"/>
      <c r="J39" s="132"/>
      <c r="K39" s="132"/>
      <c r="L39" s="132"/>
      <c r="M39" s="132"/>
      <c r="N39" s="132"/>
      <c r="O39" s="132"/>
      <c r="P39" s="140" t="s">
        <v>341</v>
      </c>
      <c r="Q39" s="249"/>
      <c r="R39" s="250"/>
    </row>
    <row r="40" spans="2:18" ht="12.75" customHeight="1" x14ac:dyDescent="0.2">
      <c r="B40" s="329"/>
      <c r="C40" s="327"/>
      <c r="D40" s="305"/>
      <c r="E40" s="133">
        <f>F39</f>
        <v>0.8</v>
      </c>
      <c r="F40" s="133">
        <f>E40+G40</f>
        <v>1.32</v>
      </c>
      <c r="G40" s="131">
        <v>0.52</v>
      </c>
      <c r="H40" s="139" t="s">
        <v>33</v>
      </c>
      <c r="I40" s="132"/>
      <c r="J40" s="132"/>
      <c r="K40" s="132"/>
      <c r="L40" s="132"/>
      <c r="M40" s="132"/>
      <c r="N40" s="132"/>
      <c r="O40" s="132"/>
      <c r="P40" s="140" t="s">
        <v>342</v>
      </c>
      <c r="Q40" s="249"/>
      <c r="R40" s="250"/>
    </row>
    <row r="41" spans="2:18" ht="12.75" customHeight="1" x14ac:dyDescent="0.2">
      <c r="B41" s="328">
        <v>17</v>
      </c>
      <c r="C41" s="326" t="s">
        <v>299</v>
      </c>
      <c r="D41" s="304" t="s">
        <v>266</v>
      </c>
      <c r="E41" s="133">
        <v>0</v>
      </c>
      <c r="F41" s="133">
        <v>0.36</v>
      </c>
      <c r="G41" s="131">
        <v>1</v>
      </c>
      <c r="H41" s="139" t="s">
        <v>33</v>
      </c>
      <c r="I41" s="132"/>
      <c r="J41" s="132"/>
      <c r="K41" s="132"/>
      <c r="L41" s="132"/>
      <c r="M41" s="132"/>
      <c r="N41" s="132"/>
      <c r="O41" s="132"/>
      <c r="P41" s="140" t="s">
        <v>343</v>
      </c>
      <c r="Q41" s="249"/>
      <c r="R41" s="250"/>
    </row>
    <row r="42" spans="2:18" ht="12.75" customHeight="1" x14ac:dyDescent="0.2">
      <c r="B42" s="329"/>
      <c r="C42" s="327"/>
      <c r="D42" s="305"/>
      <c r="E42" s="133">
        <f>F41</f>
        <v>0.36</v>
      </c>
      <c r="F42" s="133">
        <v>1.96</v>
      </c>
      <c r="G42" s="131">
        <v>1.3</v>
      </c>
      <c r="H42" s="139" t="s">
        <v>33</v>
      </c>
      <c r="I42" s="132"/>
      <c r="J42" s="132"/>
      <c r="K42" s="132"/>
      <c r="L42" s="132"/>
      <c r="M42" s="132"/>
      <c r="N42" s="132"/>
      <c r="O42" s="132"/>
      <c r="P42" s="140" t="s">
        <v>344</v>
      </c>
      <c r="Q42" s="249"/>
      <c r="R42" s="250"/>
    </row>
    <row r="43" spans="2:18" ht="12.75" customHeight="1" x14ac:dyDescent="0.2">
      <c r="B43" s="241">
        <v>18</v>
      </c>
      <c r="C43" s="142" t="s">
        <v>300</v>
      </c>
      <c r="D43" s="146" t="s">
        <v>267</v>
      </c>
      <c r="E43" s="133">
        <v>0</v>
      </c>
      <c r="F43" s="133">
        <f t="shared" si="0"/>
        <v>1.97</v>
      </c>
      <c r="G43" s="131">
        <v>1.97</v>
      </c>
      <c r="H43" s="139" t="s">
        <v>33</v>
      </c>
      <c r="I43" s="132"/>
      <c r="J43" s="132"/>
      <c r="K43" s="132"/>
      <c r="L43" s="132"/>
      <c r="M43" s="132"/>
      <c r="N43" s="132"/>
      <c r="O43" s="132"/>
      <c r="P43" s="140" t="s">
        <v>345</v>
      </c>
      <c r="Q43" s="249"/>
      <c r="R43" s="250"/>
    </row>
    <row r="44" spans="2:18" ht="12.75" customHeight="1" x14ac:dyDescent="0.2">
      <c r="B44" s="328">
        <v>19</v>
      </c>
      <c r="C44" s="326" t="s">
        <v>301</v>
      </c>
      <c r="D44" s="304" t="s">
        <v>268</v>
      </c>
      <c r="E44" s="133">
        <v>0</v>
      </c>
      <c r="F44" s="133">
        <f t="shared" si="0"/>
        <v>1.5</v>
      </c>
      <c r="G44" s="131">
        <v>1.5</v>
      </c>
      <c r="H44" s="139" t="s">
        <v>33</v>
      </c>
      <c r="I44" s="132"/>
      <c r="J44" s="132"/>
      <c r="K44" s="132"/>
      <c r="L44" s="132"/>
      <c r="M44" s="132"/>
      <c r="N44" s="132"/>
      <c r="O44" s="132"/>
      <c r="P44" s="140" t="s">
        <v>346</v>
      </c>
      <c r="Q44" s="249"/>
      <c r="R44" s="250"/>
    </row>
    <row r="45" spans="2:18" ht="12.75" customHeight="1" x14ac:dyDescent="0.2">
      <c r="B45" s="329"/>
      <c r="C45" s="327"/>
      <c r="D45" s="305"/>
      <c r="E45" s="133">
        <f>F44</f>
        <v>1.5</v>
      </c>
      <c r="F45" s="133">
        <f>E45+G45</f>
        <v>3.1</v>
      </c>
      <c r="G45" s="131">
        <v>1.6</v>
      </c>
      <c r="H45" s="139" t="s">
        <v>33</v>
      </c>
      <c r="I45" s="132"/>
      <c r="J45" s="132"/>
      <c r="K45" s="132"/>
      <c r="L45" s="132"/>
      <c r="M45" s="132"/>
      <c r="N45" s="132"/>
      <c r="O45" s="132"/>
      <c r="P45" s="140" t="s">
        <v>347</v>
      </c>
      <c r="Q45" s="249"/>
      <c r="R45" s="250"/>
    </row>
    <row r="46" spans="2:18" ht="12.75" customHeight="1" x14ac:dyDescent="0.2">
      <c r="B46" s="241">
        <v>20</v>
      </c>
      <c r="C46" s="142" t="s">
        <v>302</v>
      </c>
      <c r="D46" s="146" t="s">
        <v>269</v>
      </c>
      <c r="E46" s="133">
        <v>0</v>
      </c>
      <c r="F46" s="133">
        <f t="shared" si="0"/>
        <v>1.25</v>
      </c>
      <c r="G46" s="131">
        <v>1.25</v>
      </c>
      <c r="H46" s="139" t="s">
        <v>33</v>
      </c>
      <c r="I46" s="132"/>
      <c r="J46" s="132"/>
      <c r="K46" s="132"/>
      <c r="L46" s="132"/>
      <c r="M46" s="132"/>
      <c r="N46" s="132"/>
      <c r="O46" s="132"/>
      <c r="P46" s="140" t="s">
        <v>348</v>
      </c>
      <c r="Q46" s="249"/>
      <c r="R46" s="250"/>
    </row>
    <row r="47" spans="2:18" ht="12.75" customHeight="1" x14ac:dyDescent="0.2">
      <c r="B47" s="308">
        <v>21</v>
      </c>
      <c r="C47" s="332" t="s">
        <v>303</v>
      </c>
      <c r="D47" s="330" t="s">
        <v>270</v>
      </c>
      <c r="E47" s="133">
        <v>0</v>
      </c>
      <c r="F47" s="133">
        <f t="shared" si="0"/>
        <v>0.75</v>
      </c>
      <c r="G47" s="131">
        <v>0.75</v>
      </c>
      <c r="H47" s="139" t="s">
        <v>33</v>
      </c>
      <c r="I47" s="132"/>
      <c r="J47" s="132"/>
      <c r="K47" s="132"/>
      <c r="L47" s="132"/>
      <c r="M47" s="132"/>
      <c r="N47" s="132"/>
      <c r="O47" s="132"/>
      <c r="P47" s="140" t="s">
        <v>349</v>
      </c>
      <c r="Q47" s="249"/>
      <c r="R47" s="250"/>
    </row>
    <row r="48" spans="2:18" x14ac:dyDescent="0.2">
      <c r="B48" s="309"/>
      <c r="C48" s="333"/>
      <c r="D48" s="331"/>
      <c r="E48" s="133">
        <f>F47</f>
        <v>0.75</v>
      </c>
      <c r="F48" s="133">
        <v>2.7</v>
      </c>
      <c r="G48" s="131">
        <v>0.55000000000000004</v>
      </c>
      <c r="H48" s="139" t="s">
        <v>33</v>
      </c>
      <c r="I48" s="132"/>
      <c r="J48" s="132"/>
      <c r="K48" s="132"/>
      <c r="L48" s="132"/>
      <c r="M48" s="132"/>
      <c r="N48" s="132"/>
      <c r="O48" s="132"/>
      <c r="P48" s="140" t="s">
        <v>350</v>
      </c>
      <c r="Q48" s="249"/>
      <c r="R48" s="250"/>
    </row>
    <row r="49" spans="2:18" x14ac:dyDescent="0.2">
      <c r="B49" s="239">
        <v>22</v>
      </c>
      <c r="C49" s="141" t="s">
        <v>304</v>
      </c>
      <c r="D49" s="145" t="s">
        <v>271</v>
      </c>
      <c r="E49" s="133">
        <v>0</v>
      </c>
      <c r="F49" s="133">
        <f t="shared" si="0"/>
        <v>1.1000000000000001</v>
      </c>
      <c r="G49" s="131">
        <v>1.1000000000000001</v>
      </c>
      <c r="H49" s="139" t="s">
        <v>33</v>
      </c>
      <c r="I49" s="132"/>
      <c r="J49" s="132"/>
      <c r="K49" s="132"/>
      <c r="L49" s="132"/>
      <c r="M49" s="132"/>
      <c r="N49" s="132"/>
      <c r="O49" s="132"/>
      <c r="P49" s="140" t="s">
        <v>351</v>
      </c>
      <c r="Q49" s="249"/>
      <c r="R49" s="250"/>
    </row>
    <row r="50" spans="2:18" x14ac:dyDescent="0.2">
      <c r="B50" s="308">
        <v>23</v>
      </c>
      <c r="C50" s="332" t="s">
        <v>305</v>
      </c>
      <c r="D50" s="330" t="s">
        <v>272</v>
      </c>
      <c r="E50" s="133">
        <v>0</v>
      </c>
      <c r="F50" s="133">
        <v>2.7</v>
      </c>
      <c r="G50" s="131">
        <v>2</v>
      </c>
      <c r="H50" s="139" t="s">
        <v>33</v>
      </c>
      <c r="I50" s="132"/>
      <c r="J50" s="132"/>
      <c r="K50" s="132"/>
      <c r="L50" s="132"/>
      <c r="M50" s="132"/>
      <c r="N50" s="132"/>
      <c r="O50" s="132"/>
      <c r="P50" s="140" t="s">
        <v>352</v>
      </c>
      <c r="Q50" s="249"/>
      <c r="R50" s="250"/>
    </row>
    <row r="51" spans="2:18" x14ac:dyDescent="0.2">
      <c r="B51" s="309"/>
      <c r="C51" s="333"/>
      <c r="D51" s="331"/>
      <c r="E51" s="133">
        <f>F50</f>
        <v>2.7</v>
      </c>
      <c r="F51" s="133">
        <v>5.2</v>
      </c>
      <c r="G51" s="131">
        <v>0.31</v>
      </c>
      <c r="H51" s="139" t="s">
        <v>33</v>
      </c>
      <c r="I51" s="132"/>
      <c r="J51" s="132"/>
      <c r="K51" s="132"/>
      <c r="L51" s="132"/>
      <c r="M51" s="132"/>
      <c r="N51" s="132"/>
      <c r="O51" s="132"/>
      <c r="P51" s="140" t="s">
        <v>353</v>
      </c>
      <c r="Q51" s="249"/>
      <c r="R51" s="250"/>
    </row>
    <row r="52" spans="2:18" x14ac:dyDescent="0.2">
      <c r="B52" s="308">
        <v>24</v>
      </c>
      <c r="C52" s="332" t="s">
        <v>306</v>
      </c>
      <c r="D52" s="330" t="s">
        <v>273</v>
      </c>
      <c r="E52" s="133">
        <v>0</v>
      </c>
      <c r="F52" s="133">
        <f t="shared" si="0"/>
        <v>4.0999999999999996</v>
      </c>
      <c r="G52" s="131">
        <v>4.0999999999999996</v>
      </c>
      <c r="H52" s="139" t="s">
        <v>33</v>
      </c>
      <c r="I52" s="132"/>
      <c r="J52" s="132"/>
      <c r="K52" s="132"/>
      <c r="L52" s="132"/>
      <c r="M52" s="132"/>
      <c r="N52" s="132"/>
      <c r="O52" s="132"/>
      <c r="P52" s="140" t="s">
        <v>354</v>
      </c>
      <c r="Q52" s="249"/>
      <c r="R52" s="250"/>
    </row>
    <row r="53" spans="2:18" x14ac:dyDescent="0.2">
      <c r="B53" s="310"/>
      <c r="C53" s="339"/>
      <c r="D53" s="338"/>
      <c r="E53" s="133">
        <f>F52</f>
        <v>4.0999999999999996</v>
      </c>
      <c r="F53" s="133">
        <f>E53+G53</f>
        <v>6.1</v>
      </c>
      <c r="G53" s="131">
        <v>2</v>
      </c>
      <c r="H53" s="139" t="s">
        <v>33</v>
      </c>
      <c r="I53" s="132"/>
      <c r="J53" s="132"/>
      <c r="K53" s="132"/>
      <c r="L53" s="132"/>
      <c r="M53" s="132"/>
      <c r="N53" s="132"/>
      <c r="O53" s="132"/>
      <c r="P53" s="140" t="s">
        <v>355</v>
      </c>
      <c r="Q53" s="249"/>
      <c r="R53" s="250"/>
    </row>
    <row r="54" spans="2:18" x14ac:dyDescent="0.2">
      <c r="B54" s="309"/>
      <c r="C54" s="333"/>
      <c r="D54" s="331"/>
      <c r="E54" s="133">
        <f>F53</f>
        <v>6.1</v>
      </c>
      <c r="F54" s="133">
        <f>E54+G54</f>
        <v>8.3999999999999986</v>
      </c>
      <c r="G54" s="131">
        <v>2.2999999999999998</v>
      </c>
      <c r="H54" s="139" t="s">
        <v>33</v>
      </c>
      <c r="I54" s="132"/>
      <c r="J54" s="132"/>
      <c r="K54" s="132"/>
      <c r="L54" s="132"/>
      <c r="M54" s="132"/>
      <c r="N54" s="132"/>
      <c r="O54" s="132"/>
      <c r="P54" s="140" t="s">
        <v>356</v>
      </c>
      <c r="Q54" s="249"/>
      <c r="R54" s="250"/>
    </row>
    <row r="55" spans="2:18" x14ac:dyDescent="0.2">
      <c r="B55" s="308">
        <v>25</v>
      </c>
      <c r="C55" s="326" t="s">
        <v>307</v>
      </c>
      <c r="D55" s="330" t="s">
        <v>274</v>
      </c>
      <c r="E55" s="133">
        <v>0</v>
      </c>
      <c r="F55" s="133">
        <f>G55</f>
        <v>0.3</v>
      </c>
      <c r="G55" s="131">
        <v>0.3</v>
      </c>
      <c r="H55" s="139" t="s">
        <v>396</v>
      </c>
      <c r="I55" s="132"/>
      <c r="J55" s="132"/>
      <c r="K55" s="132"/>
      <c r="L55" s="132"/>
      <c r="M55" s="132"/>
      <c r="N55" s="132"/>
      <c r="O55" s="132"/>
      <c r="P55" s="140" t="s">
        <v>357</v>
      </c>
      <c r="Q55" s="249"/>
      <c r="R55" s="250"/>
    </row>
    <row r="56" spans="2:18" x14ac:dyDescent="0.2">
      <c r="B56" s="309"/>
      <c r="C56" s="327"/>
      <c r="D56" s="331"/>
      <c r="E56" s="133">
        <f>F55</f>
        <v>0.3</v>
      </c>
      <c r="F56" s="133">
        <f>E56+G56</f>
        <v>6.6</v>
      </c>
      <c r="G56" s="131">
        <v>6.3</v>
      </c>
      <c r="H56" s="139" t="s">
        <v>396</v>
      </c>
      <c r="I56" s="132"/>
      <c r="J56" s="132"/>
      <c r="K56" s="132"/>
      <c r="L56" s="132"/>
      <c r="M56" s="132"/>
      <c r="N56" s="132"/>
      <c r="O56" s="132"/>
      <c r="P56" s="140" t="s">
        <v>358</v>
      </c>
      <c r="Q56" s="249"/>
      <c r="R56" s="250"/>
    </row>
    <row r="57" spans="2:18" x14ac:dyDescent="0.2">
      <c r="B57" s="308">
        <v>26</v>
      </c>
      <c r="C57" s="332" t="s">
        <v>308</v>
      </c>
      <c r="D57" s="330" t="s">
        <v>275</v>
      </c>
      <c r="E57" s="133">
        <v>0</v>
      </c>
      <c r="F57" s="133">
        <f t="shared" si="0"/>
        <v>4.4000000000000004</v>
      </c>
      <c r="G57" s="131">
        <v>4.4000000000000004</v>
      </c>
      <c r="H57" s="139" t="s">
        <v>33</v>
      </c>
      <c r="I57" s="132"/>
      <c r="J57" s="132"/>
      <c r="K57" s="132"/>
      <c r="L57" s="132"/>
      <c r="M57" s="132"/>
      <c r="N57" s="132"/>
      <c r="O57" s="132"/>
      <c r="P57" s="140" t="s">
        <v>359</v>
      </c>
      <c r="Q57" s="249"/>
      <c r="R57" s="250"/>
    </row>
    <row r="58" spans="2:18" x14ac:dyDescent="0.2">
      <c r="B58" s="309"/>
      <c r="C58" s="333"/>
      <c r="D58" s="331"/>
      <c r="E58" s="133">
        <f>F57</f>
        <v>4.4000000000000004</v>
      </c>
      <c r="F58" s="133">
        <f>E58+G58</f>
        <v>5.37</v>
      </c>
      <c r="G58" s="131">
        <v>0.97</v>
      </c>
      <c r="H58" s="139" t="s">
        <v>33</v>
      </c>
      <c r="I58" s="132"/>
      <c r="J58" s="132"/>
      <c r="K58" s="132"/>
      <c r="L58" s="132"/>
      <c r="M58" s="132"/>
      <c r="N58" s="132"/>
      <c r="O58" s="132"/>
      <c r="P58" s="140" t="s">
        <v>360</v>
      </c>
      <c r="Q58" s="249"/>
      <c r="R58" s="250"/>
    </row>
    <row r="59" spans="2:18" ht="15" customHeight="1" x14ac:dyDescent="0.2">
      <c r="B59" s="328">
        <v>27</v>
      </c>
      <c r="C59" s="326" t="s">
        <v>309</v>
      </c>
      <c r="D59" s="336" t="s">
        <v>276</v>
      </c>
      <c r="E59" s="133">
        <v>0</v>
      </c>
      <c r="F59" s="133">
        <f t="shared" si="0"/>
        <v>2.5499999999999998</v>
      </c>
      <c r="G59" s="131">
        <v>2.5499999999999998</v>
      </c>
      <c r="H59" s="139" t="s">
        <v>33</v>
      </c>
      <c r="I59" s="132"/>
      <c r="J59" s="132"/>
      <c r="K59" s="132"/>
      <c r="L59" s="132"/>
      <c r="M59" s="132"/>
      <c r="N59" s="132"/>
      <c r="O59" s="132"/>
      <c r="P59" s="140" t="s">
        <v>361</v>
      </c>
      <c r="Q59" s="249"/>
      <c r="R59" s="250"/>
    </row>
    <row r="60" spans="2:18" ht="15" customHeight="1" x14ac:dyDescent="0.2">
      <c r="B60" s="329"/>
      <c r="C60" s="327"/>
      <c r="D60" s="337"/>
      <c r="E60" s="133">
        <f>F59</f>
        <v>2.5499999999999998</v>
      </c>
      <c r="F60" s="133">
        <f>E60+G60</f>
        <v>2.8499999999999996</v>
      </c>
      <c r="G60" s="131">
        <v>0.3</v>
      </c>
      <c r="H60" s="139" t="s">
        <v>396</v>
      </c>
      <c r="I60" s="132"/>
      <c r="J60" s="132"/>
      <c r="K60" s="132"/>
      <c r="L60" s="132"/>
      <c r="M60" s="132"/>
      <c r="N60" s="132"/>
      <c r="O60" s="132"/>
      <c r="P60" s="140" t="s">
        <v>361</v>
      </c>
      <c r="Q60" s="249"/>
      <c r="R60" s="250"/>
    </row>
    <row r="61" spans="2:18" x14ac:dyDescent="0.2">
      <c r="B61" s="241">
        <v>28</v>
      </c>
      <c r="C61" s="142" t="s">
        <v>310</v>
      </c>
      <c r="D61" s="146" t="s">
        <v>277</v>
      </c>
      <c r="E61" s="133">
        <v>0</v>
      </c>
      <c r="F61" s="133">
        <f t="shared" si="0"/>
        <v>0.85</v>
      </c>
      <c r="G61" s="131">
        <v>0.85</v>
      </c>
      <c r="H61" s="139" t="s">
        <v>33</v>
      </c>
      <c r="I61" s="132"/>
      <c r="J61" s="132"/>
      <c r="K61" s="132"/>
      <c r="L61" s="132"/>
      <c r="M61" s="132"/>
      <c r="N61" s="132"/>
      <c r="O61" s="132"/>
      <c r="P61" s="140" t="s">
        <v>362</v>
      </c>
      <c r="Q61" s="249"/>
      <c r="R61" s="250"/>
    </row>
    <row r="62" spans="2:18" x14ac:dyDescent="0.2">
      <c r="B62" s="328">
        <v>29</v>
      </c>
      <c r="C62" s="326" t="s">
        <v>311</v>
      </c>
      <c r="D62" s="304" t="s">
        <v>278</v>
      </c>
      <c r="E62" s="133">
        <v>0</v>
      </c>
      <c r="F62" s="133">
        <f t="shared" si="0"/>
        <v>0.85</v>
      </c>
      <c r="G62" s="131">
        <v>0.85</v>
      </c>
      <c r="H62" s="139" t="s">
        <v>33</v>
      </c>
      <c r="I62" s="132"/>
      <c r="J62" s="132"/>
      <c r="K62" s="132"/>
      <c r="L62" s="132"/>
      <c r="M62" s="132"/>
      <c r="N62" s="132"/>
      <c r="O62" s="132"/>
      <c r="P62" s="140" t="s">
        <v>363</v>
      </c>
      <c r="Q62" s="249"/>
      <c r="R62" s="250"/>
    </row>
    <row r="63" spans="2:18" x14ac:dyDescent="0.2">
      <c r="B63" s="335"/>
      <c r="C63" s="334"/>
      <c r="D63" s="312"/>
      <c r="E63" s="133">
        <f>F62</f>
        <v>0.85</v>
      </c>
      <c r="F63" s="133">
        <f>E63+G63</f>
        <v>1.87</v>
      </c>
      <c r="G63" s="131">
        <v>1.02</v>
      </c>
      <c r="H63" s="139" t="s">
        <v>33</v>
      </c>
      <c r="I63" s="132"/>
      <c r="J63" s="132"/>
      <c r="K63" s="132"/>
      <c r="L63" s="132"/>
      <c r="M63" s="132"/>
      <c r="N63" s="132"/>
      <c r="O63" s="132"/>
      <c r="P63" s="140" t="s">
        <v>364</v>
      </c>
      <c r="Q63" s="249"/>
      <c r="R63" s="250"/>
    </row>
    <row r="64" spans="2:18" x14ac:dyDescent="0.2">
      <c r="B64" s="329"/>
      <c r="C64" s="327"/>
      <c r="D64" s="305"/>
      <c r="E64" s="133">
        <f>F63</f>
        <v>1.87</v>
      </c>
      <c r="F64" s="133">
        <f>E64+G64</f>
        <v>2.2000000000000002</v>
      </c>
      <c r="G64" s="131">
        <v>0.33</v>
      </c>
      <c r="H64" s="139" t="s">
        <v>33</v>
      </c>
      <c r="I64" s="132"/>
      <c r="J64" s="132"/>
      <c r="K64" s="132"/>
      <c r="L64" s="132"/>
      <c r="M64" s="132"/>
      <c r="N64" s="132"/>
      <c r="O64" s="132"/>
      <c r="P64" s="140" t="s">
        <v>365</v>
      </c>
      <c r="Q64" s="249"/>
      <c r="R64" s="250"/>
    </row>
    <row r="65" spans="2:18" x14ac:dyDescent="0.2">
      <c r="B65" s="241">
        <v>30</v>
      </c>
      <c r="C65" s="142" t="s">
        <v>563</v>
      </c>
      <c r="D65" s="146" t="s">
        <v>279</v>
      </c>
      <c r="E65" s="133">
        <v>0</v>
      </c>
      <c r="F65" s="133">
        <f t="shared" si="0"/>
        <v>0.73</v>
      </c>
      <c r="G65" s="131">
        <v>0.73</v>
      </c>
      <c r="H65" s="139" t="s">
        <v>33</v>
      </c>
      <c r="I65" s="132"/>
      <c r="J65" s="132"/>
      <c r="K65" s="132"/>
      <c r="L65" s="132"/>
      <c r="M65" s="132"/>
      <c r="N65" s="132"/>
      <c r="O65" s="132"/>
      <c r="P65" s="140" t="s">
        <v>366</v>
      </c>
      <c r="Q65" s="249"/>
      <c r="R65" s="250"/>
    </row>
    <row r="66" spans="2:18" ht="12.75" customHeight="1" x14ac:dyDescent="0.2">
      <c r="B66" s="241">
        <v>31</v>
      </c>
      <c r="C66" s="142" t="s">
        <v>312</v>
      </c>
      <c r="D66" s="146" t="s">
        <v>280</v>
      </c>
      <c r="E66" s="133">
        <v>0</v>
      </c>
      <c r="F66" s="133">
        <f t="shared" si="0"/>
        <v>0.86</v>
      </c>
      <c r="G66" s="131">
        <v>0.86</v>
      </c>
      <c r="H66" s="139" t="s">
        <v>33</v>
      </c>
      <c r="I66" s="132"/>
      <c r="J66" s="132"/>
      <c r="K66" s="132"/>
      <c r="L66" s="132"/>
      <c r="M66" s="132"/>
      <c r="N66" s="132"/>
      <c r="O66" s="132"/>
      <c r="P66" s="140" t="s">
        <v>367</v>
      </c>
      <c r="Q66" s="249"/>
      <c r="R66" s="250"/>
    </row>
    <row r="67" spans="2:18" x14ac:dyDescent="0.2">
      <c r="B67" s="241">
        <v>32</v>
      </c>
      <c r="C67" s="142" t="s">
        <v>313</v>
      </c>
      <c r="D67" s="146" t="s">
        <v>281</v>
      </c>
      <c r="E67" s="133">
        <v>0</v>
      </c>
      <c r="F67" s="133">
        <f t="shared" si="0"/>
        <v>1.03</v>
      </c>
      <c r="G67" s="131">
        <v>1.03</v>
      </c>
      <c r="H67" s="139" t="s">
        <v>33</v>
      </c>
      <c r="I67" s="132"/>
      <c r="J67" s="132"/>
      <c r="K67" s="132"/>
      <c r="L67" s="132"/>
      <c r="M67" s="132"/>
      <c r="N67" s="132"/>
      <c r="O67" s="132"/>
      <c r="P67" s="140" t="s">
        <v>368</v>
      </c>
      <c r="Q67" s="249"/>
      <c r="R67" s="250"/>
    </row>
    <row r="68" spans="2:18" ht="12.75" customHeight="1" x14ac:dyDescent="0.2">
      <c r="B68" s="328">
        <v>33</v>
      </c>
      <c r="C68" s="326" t="s">
        <v>314</v>
      </c>
      <c r="D68" s="304" t="s">
        <v>282</v>
      </c>
      <c r="E68" s="133">
        <v>0</v>
      </c>
      <c r="F68" s="133">
        <f t="shared" si="0"/>
        <v>0.28000000000000003</v>
      </c>
      <c r="G68" s="138">
        <v>0.28000000000000003</v>
      </c>
      <c r="H68" s="139" t="s">
        <v>33</v>
      </c>
      <c r="I68" s="132"/>
      <c r="J68" s="132"/>
      <c r="K68" s="132"/>
      <c r="L68" s="132"/>
      <c r="M68" s="132"/>
      <c r="N68" s="132"/>
      <c r="O68" s="132"/>
      <c r="P68" s="140" t="s">
        <v>369</v>
      </c>
      <c r="Q68" s="249"/>
      <c r="R68" s="250"/>
    </row>
    <row r="69" spans="2:18" x14ac:dyDescent="0.2">
      <c r="B69" s="329"/>
      <c r="C69" s="327"/>
      <c r="D69" s="305"/>
      <c r="E69" s="133">
        <f>F68</f>
        <v>0.28000000000000003</v>
      </c>
      <c r="F69" s="133">
        <f>E69+G69</f>
        <v>0.56000000000000005</v>
      </c>
      <c r="G69" s="138">
        <v>0.28000000000000003</v>
      </c>
      <c r="H69" s="139" t="s">
        <v>33</v>
      </c>
      <c r="I69" s="132"/>
      <c r="J69" s="132"/>
      <c r="K69" s="132"/>
      <c r="L69" s="132"/>
      <c r="M69" s="132"/>
      <c r="N69" s="132"/>
      <c r="O69" s="132"/>
      <c r="P69" s="140" t="s">
        <v>370</v>
      </c>
      <c r="Q69" s="249"/>
      <c r="R69" s="250"/>
    </row>
    <row r="70" spans="2:18" ht="25.5" x14ac:dyDescent="0.2">
      <c r="B70" s="241">
        <v>34</v>
      </c>
      <c r="C70" s="142" t="s">
        <v>315</v>
      </c>
      <c r="D70" s="146" t="s">
        <v>283</v>
      </c>
      <c r="E70" s="133">
        <v>0</v>
      </c>
      <c r="F70" s="133">
        <f t="shared" si="0"/>
        <v>0.27</v>
      </c>
      <c r="G70" s="131">
        <v>0.27</v>
      </c>
      <c r="H70" s="139" t="s">
        <v>33</v>
      </c>
      <c r="I70" s="132"/>
      <c r="J70" s="132"/>
      <c r="K70" s="132"/>
      <c r="L70" s="132"/>
      <c r="M70" s="132"/>
      <c r="N70" s="132"/>
      <c r="O70" s="132"/>
      <c r="P70" s="140" t="s">
        <v>371</v>
      </c>
      <c r="Q70" s="249"/>
      <c r="R70" s="250"/>
    </row>
    <row r="71" spans="2:18" ht="25.5" x14ac:dyDescent="0.2">
      <c r="B71" s="241">
        <v>35</v>
      </c>
      <c r="C71" s="142" t="s">
        <v>668</v>
      </c>
      <c r="D71" s="146" t="s">
        <v>284</v>
      </c>
      <c r="E71" s="133">
        <v>0</v>
      </c>
      <c r="F71" s="133">
        <f t="shared" si="0"/>
        <v>0.6</v>
      </c>
      <c r="G71" s="131">
        <v>0.6</v>
      </c>
      <c r="H71" s="139" t="s">
        <v>33</v>
      </c>
      <c r="I71" s="132"/>
      <c r="J71" s="132"/>
      <c r="K71" s="132"/>
      <c r="L71" s="132"/>
      <c r="M71" s="132"/>
      <c r="N71" s="132"/>
      <c r="O71" s="132"/>
      <c r="P71" s="140" t="s">
        <v>372</v>
      </c>
      <c r="Q71" s="249"/>
      <c r="R71" s="250"/>
    </row>
    <row r="72" spans="2:18" x14ac:dyDescent="0.2">
      <c r="B72" s="241">
        <v>36</v>
      </c>
      <c r="C72" s="142" t="s">
        <v>746</v>
      </c>
      <c r="D72" s="146" t="s">
        <v>747</v>
      </c>
      <c r="E72" s="133">
        <v>0</v>
      </c>
      <c r="F72" s="133">
        <f t="shared" ref="F72" si="1">G72</f>
        <v>0.65</v>
      </c>
      <c r="G72" s="139">
        <v>0.65</v>
      </c>
      <c r="H72" s="139"/>
      <c r="I72" s="132"/>
      <c r="J72" s="132"/>
      <c r="K72" s="132"/>
      <c r="L72" s="132"/>
      <c r="M72" s="132"/>
      <c r="N72" s="132"/>
      <c r="O72" s="132"/>
      <c r="P72" s="251" t="s">
        <v>745</v>
      </c>
      <c r="Q72" s="249"/>
      <c r="R72" s="250"/>
    </row>
    <row r="73" spans="2:18" ht="25.5" x14ac:dyDescent="0.2">
      <c r="B73" s="241">
        <v>37</v>
      </c>
      <c r="C73" s="142" t="s">
        <v>316</v>
      </c>
      <c r="D73" s="146" t="s">
        <v>285</v>
      </c>
      <c r="E73" s="133">
        <v>0</v>
      </c>
      <c r="F73" s="133">
        <f t="shared" si="0"/>
        <v>1.17</v>
      </c>
      <c r="G73" s="138">
        <v>1.17</v>
      </c>
      <c r="H73" s="139" t="s">
        <v>33</v>
      </c>
      <c r="I73" s="132"/>
      <c r="J73" s="132"/>
      <c r="K73" s="132"/>
      <c r="L73" s="132"/>
      <c r="M73" s="132"/>
      <c r="N73" s="132"/>
      <c r="O73" s="132"/>
      <c r="P73" s="140" t="s">
        <v>373</v>
      </c>
      <c r="Q73" s="249"/>
      <c r="R73" s="250"/>
    </row>
    <row r="74" spans="2:18" ht="25.5" x14ac:dyDescent="0.2">
      <c r="B74" s="241">
        <v>38</v>
      </c>
      <c r="C74" s="142" t="s">
        <v>317</v>
      </c>
      <c r="D74" s="146" t="s">
        <v>286</v>
      </c>
      <c r="E74" s="133">
        <v>0</v>
      </c>
      <c r="F74" s="133">
        <f t="shared" si="0"/>
        <v>0.72</v>
      </c>
      <c r="G74" s="138">
        <v>0.72</v>
      </c>
      <c r="H74" s="139" t="s">
        <v>33</v>
      </c>
      <c r="I74" s="132"/>
      <c r="J74" s="132"/>
      <c r="K74" s="132"/>
      <c r="L74" s="132"/>
      <c r="M74" s="132"/>
      <c r="N74" s="132"/>
      <c r="O74" s="132"/>
      <c r="P74" s="140" t="s">
        <v>374</v>
      </c>
      <c r="Q74" s="249"/>
      <c r="R74" s="250"/>
    </row>
    <row r="75" spans="2:18" x14ac:dyDescent="0.2">
      <c r="B75" s="241">
        <v>39</v>
      </c>
      <c r="C75" s="142" t="s">
        <v>748</v>
      </c>
      <c r="D75" s="146" t="s">
        <v>749</v>
      </c>
      <c r="E75" s="133">
        <v>0</v>
      </c>
      <c r="F75" s="133">
        <f t="shared" ref="F75" si="2">G75</f>
        <v>0.38</v>
      </c>
      <c r="G75" s="138">
        <v>0.38</v>
      </c>
      <c r="H75" s="139" t="s">
        <v>33</v>
      </c>
      <c r="I75" s="132"/>
      <c r="J75" s="132"/>
      <c r="K75" s="132"/>
      <c r="L75" s="132"/>
      <c r="M75" s="132"/>
      <c r="N75" s="132"/>
      <c r="O75" s="132"/>
      <c r="P75" s="251" t="s">
        <v>750</v>
      </c>
      <c r="Q75" s="249"/>
      <c r="R75" s="250"/>
    </row>
    <row r="76" spans="2:18" x14ac:dyDescent="0.2">
      <c r="B76" s="75"/>
      <c r="C76" s="19"/>
      <c r="D76" s="19"/>
      <c r="E76" s="19"/>
      <c r="F76" s="19"/>
      <c r="G76" s="19"/>
      <c r="H76" s="22"/>
      <c r="I76" s="19"/>
      <c r="J76" s="19"/>
      <c r="K76" s="19"/>
      <c r="L76" s="19"/>
      <c r="M76" s="19"/>
      <c r="N76" s="19"/>
      <c r="O76" s="19"/>
      <c r="P76" s="76"/>
    </row>
    <row r="77" spans="2:18" x14ac:dyDescent="0.2">
      <c r="B77" s="297" t="s">
        <v>661</v>
      </c>
      <c r="C77" s="298"/>
      <c r="D77" s="298"/>
      <c r="E77" s="298"/>
      <c r="F77" s="299"/>
      <c r="G77" s="169">
        <f>SUM(G16:G75)</f>
        <v>80.949999999999974</v>
      </c>
      <c r="H77" s="17"/>
      <c r="I77" s="90"/>
      <c r="J77" s="90"/>
      <c r="K77" s="77" t="s">
        <v>23</v>
      </c>
      <c r="L77" s="78">
        <v>0</v>
      </c>
      <c r="M77" s="78">
        <v>0</v>
      </c>
      <c r="N77" s="90"/>
      <c r="O77" s="90"/>
      <c r="P77" s="90"/>
    </row>
    <row r="78" spans="2:18" x14ac:dyDescent="0.2">
      <c r="B78" s="300" t="s">
        <v>24</v>
      </c>
      <c r="C78" s="301"/>
      <c r="D78" s="301"/>
      <c r="E78" s="301"/>
      <c r="F78" s="302"/>
      <c r="G78" s="170">
        <v>7.2</v>
      </c>
      <c r="H78" s="88"/>
      <c r="I78" s="90"/>
      <c r="J78" s="90"/>
      <c r="K78" s="90"/>
      <c r="L78" s="90"/>
      <c r="M78" s="90"/>
      <c r="N78" s="90"/>
      <c r="O78" s="90"/>
      <c r="P78" s="90"/>
    </row>
    <row r="79" spans="2:18" x14ac:dyDescent="0.2">
      <c r="B79" s="300" t="s">
        <v>25</v>
      </c>
      <c r="C79" s="301"/>
      <c r="D79" s="301"/>
      <c r="E79" s="301"/>
      <c r="F79" s="302"/>
      <c r="G79" s="170">
        <f>G77-G78</f>
        <v>73.749999999999972</v>
      </c>
      <c r="H79" s="79"/>
      <c r="I79" s="91"/>
      <c r="J79" s="90"/>
      <c r="K79" s="90"/>
      <c r="L79" s="90"/>
      <c r="M79" s="90"/>
      <c r="N79" s="90"/>
      <c r="O79" s="90"/>
      <c r="P79" s="90"/>
    </row>
    <row r="80" spans="2:18" x14ac:dyDescent="0.2">
      <c r="B80" s="106" t="s">
        <v>58</v>
      </c>
      <c r="C80" s="107"/>
      <c r="D80" s="107"/>
      <c r="E80" s="107"/>
      <c r="F80" s="108"/>
      <c r="G80" s="170">
        <v>0</v>
      </c>
      <c r="H80" s="79"/>
      <c r="I80" s="90"/>
      <c r="J80" s="90"/>
      <c r="K80" s="90"/>
      <c r="L80" s="90"/>
      <c r="M80" s="90"/>
      <c r="N80" s="90"/>
      <c r="O80" s="90"/>
      <c r="P80" s="90"/>
    </row>
    <row r="81" spans="2:17" x14ac:dyDescent="0.2">
      <c r="B81" s="300" t="s">
        <v>34</v>
      </c>
      <c r="C81" s="301"/>
      <c r="D81" s="301"/>
      <c r="E81" s="301"/>
      <c r="F81" s="302"/>
      <c r="G81" s="170">
        <v>0</v>
      </c>
      <c r="H81" s="80"/>
      <c r="I81" s="91"/>
      <c r="J81" s="90"/>
      <c r="K81" s="90"/>
      <c r="L81" s="90"/>
      <c r="M81" s="90"/>
      <c r="N81" s="90"/>
      <c r="O81" s="90"/>
      <c r="P81" s="90"/>
    </row>
    <row r="82" spans="2:17" x14ac:dyDescent="0.2">
      <c r="B82" s="66"/>
      <c r="C82" s="90"/>
      <c r="D82" s="90"/>
      <c r="E82" s="90"/>
      <c r="F82" s="90"/>
      <c r="G82" s="171"/>
      <c r="H82" s="81"/>
      <c r="I82" s="90"/>
      <c r="J82" s="90"/>
      <c r="K82" s="90"/>
      <c r="L82" s="90"/>
      <c r="M82" s="90"/>
      <c r="N82" s="90"/>
      <c r="O82" s="90"/>
      <c r="P82" s="90"/>
    </row>
    <row r="83" spans="2:17" x14ac:dyDescent="0.2">
      <c r="B83" s="66"/>
      <c r="C83" s="90" t="s">
        <v>26</v>
      </c>
      <c r="D83" s="82"/>
      <c r="E83" s="43"/>
      <c r="F83" s="83"/>
      <c r="G83" s="83"/>
      <c r="H83" s="83"/>
      <c r="I83" s="90"/>
      <c r="J83" s="90"/>
      <c r="K83" s="90"/>
      <c r="L83" s="90"/>
      <c r="M83" s="90"/>
      <c r="N83" s="90"/>
      <c r="O83" s="90"/>
      <c r="P83" s="90"/>
    </row>
    <row r="84" spans="2:17" x14ac:dyDescent="0.2">
      <c r="B84" s="66"/>
      <c r="C84" s="68" t="s">
        <v>38</v>
      </c>
      <c r="D84" s="303"/>
      <c r="E84" s="303"/>
      <c r="F84" s="303"/>
      <c r="G84" s="303"/>
      <c r="H84" s="303"/>
      <c r="I84" s="303"/>
      <c r="J84" s="303"/>
      <c r="K84" s="303"/>
      <c r="L84" s="303"/>
      <c r="M84" s="68"/>
      <c r="N84" s="68"/>
      <c r="O84" s="68"/>
      <c r="P84" s="68"/>
    </row>
    <row r="85" spans="2:17" x14ac:dyDescent="0.2">
      <c r="B85" s="66"/>
      <c r="C85" s="90"/>
      <c r="D85" s="21"/>
      <c r="E85" s="296" t="s">
        <v>27</v>
      </c>
      <c r="F85" s="296"/>
      <c r="G85" s="296"/>
      <c r="H85" s="296"/>
      <c r="I85" s="296"/>
      <c r="J85" s="21"/>
      <c r="K85" s="21"/>
      <c r="L85" s="21"/>
      <c r="M85" s="90"/>
      <c r="N85" s="90"/>
      <c r="O85" s="90"/>
      <c r="P85" s="90"/>
    </row>
    <row r="86" spans="2:17" x14ac:dyDescent="0.2">
      <c r="B86" s="66"/>
      <c r="C86" s="90" t="s">
        <v>26</v>
      </c>
      <c r="D86" s="84" t="s">
        <v>28</v>
      </c>
      <c r="E86" s="63"/>
      <c r="F86" s="21"/>
      <c r="G86" s="21"/>
      <c r="H86" s="21"/>
      <c r="I86" s="21"/>
      <c r="J86" s="21"/>
      <c r="K86" s="21"/>
      <c r="L86" s="21"/>
      <c r="M86" s="90"/>
      <c r="N86" s="90"/>
      <c r="O86" s="90"/>
      <c r="P86" s="90"/>
    </row>
    <row r="87" spans="2:17" x14ac:dyDescent="0.2">
      <c r="B87" s="66"/>
      <c r="C87" s="68" t="s">
        <v>29</v>
      </c>
      <c r="D87" s="295"/>
      <c r="E87" s="295"/>
      <c r="F87" s="295"/>
      <c r="G87" s="295"/>
      <c r="H87" s="295"/>
      <c r="I87" s="295"/>
      <c r="J87" s="295"/>
      <c r="K87" s="295"/>
      <c r="L87" s="295"/>
      <c r="M87" s="90"/>
      <c r="N87" s="90"/>
      <c r="O87" s="90"/>
      <c r="P87" s="90"/>
    </row>
    <row r="88" spans="2:17" x14ac:dyDescent="0.2">
      <c r="B88" s="66"/>
      <c r="C88" s="90"/>
      <c r="D88" s="296" t="s">
        <v>188</v>
      </c>
      <c r="E88" s="296"/>
      <c r="F88" s="296"/>
      <c r="G88" s="296"/>
      <c r="H88" s="296"/>
      <c r="I88" s="296"/>
      <c r="J88" s="296"/>
      <c r="K88" s="296"/>
      <c r="L88" s="296"/>
      <c r="M88" s="90"/>
      <c r="N88" s="90"/>
      <c r="O88" s="90"/>
      <c r="P88" s="90"/>
    </row>
    <row r="89" spans="2:17" x14ac:dyDescent="0.2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</sheetData>
  <mergeCells count="89">
    <mergeCell ref="C9:P9"/>
    <mergeCell ref="C15:D15"/>
    <mergeCell ref="I12:O12"/>
    <mergeCell ref="E13:F13"/>
    <mergeCell ref="G13:G14"/>
    <mergeCell ref="H13:H14"/>
    <mergeCell ref="I13:I14"/>
    <mergeCell ref="J13:K13"/>
    <mergeCell ref="L13:L14"/>
    <mergeCell ref="M13:M14"/>
    <mergeCell ref="N13:N14"/>
    <mergeCell ref="O13:O14"/>
    <mergeCell ref="D1:O1"/>
    <mergeCell ref="N2:P2"/>
    <mergeCell ref="N3:P3"/>
    <mergeCell ref="C4:D4"/>
    <mergeCell ref="N4:P4"/>
    <mergeCell ref="O5:P5"/>
    <mergeCell ref="C18:C19"/>
    <mergeCell ref="D18:D19"/>
    <mergeCell ref="B18:B19"/>
    <mergeCell ref="C20:C21"/>
    <mergeCell ref="B20:B21"/>
    <mergeCell ref="D20:D21"/>
    <mergeCell ref="B11:B14"/>
    <mergeCell ref="C11:D14"/>
    <mergeCell ref="E11:O11"/>
    <mergeCell ref="P11:P14"/>
    <mergeCell ref="E12:H12"/>
    <mergeCell ref="I6:J6"/>
    <mergeCell ref="N6:P6"/>
    <mergeCell ref="C8:E8"/>
    <mergeCell ref="I8:L8"/>
    <mergeCell ref="D22:D23"/>
    <mergeCell ref="C22:C23"/>
    <mergeCell ref="B22:B23"/>
    <mergeCell ref="D26:D27"/>
    <mergeCell ref="C26:C27"/>
    <mergeCell ref="B26:B27"/>
    <mergeCell ref="D28:D29"/>
    <mergeCell ref="C28:C29"/>
    <mergeCell ref="B28:B29"/>
    <mergeCell ref="D30:D32"/>
    <mergeCell ref="C30:C32"/>
    <mergeCell ref="B30:B32"/>
    <mergeCell ref="D35:D36"/>
    <mergeCell ref="C35:C36"/>
    <mergeCell ref="B35:B36"/>
    <mergeCell ref="D39:D40"/>
    <mergeCell ref="C39:C40"/>
    <mergeCell ref="B39:B40"/>
    <mergeCell ref="D41:D42"/>
    <mergeCell ref="C41:C42"/>
    <mergeCell ref="B41:B42"/>
    <mergeCell ref="D44:D45"/>
    <mergeCell ref="C44:C45"/>
    <mergeCell ref="B44:B45"/>
    <mergeCell ref="B47:B48"/>
    <mergeCell ref="C47:C48"/>
    <mergeCell ref="D47:D48"/>
    <mergeCell ref="D50:D51"/>
    <mergeCell ref="C50:C51"/>
    <mergeCell ref="B50:B51"/>
    <mergeCell ref="D52:D54"/>
    <mergeCell ref="C52:C54"/>
    <mergeCell ref="B52:B54"/>
    <mergeCell ref="D55:D56"/>
    <mergeCell ref="C55:C56"/>
    <mergeCell ref="B55:B56"/>
    <mergeCell ref="D68:D69"/>
    <mergeCell ref="C68:C69"/>
    <mergeCell ref="B68:B69"/>
    <mergeCell ref="D57:D58"/>
    <mergeCell ref="C57:C58"/>
    <mergeCell ref="B57:B58"/>
    <mergeCell ref="D62:D64"/>
    <mergeCell ref="C62:C64"/>
    <mergeCell ref="B62:B64"/>
    <mergeCell ref="C59:C60"/>
    <mergeCell ref="D59:D60"/>
    <mergeCell ref="B59:B60"/>
    <mergeCell ref="E85:I85"/>
    <mergeCell ref="D87:L87"/>
    <mergeCell ref="D88:L88"/>
    <mergeCell ref="B77:F77"/>
    <mergeCell ref="B78:F78"/>
    <mergeCell ref="B79:F79"/>
    <mergeCell ref="B81:F81"/>
    <mergeCell ref="D84:L84"/>
  </mergeCells>
  <conditionalFormatting sqref="G88 G16:G71 G73:G75">
    <cfRule type="containsBlanks" dxfId="0" priority="1">
      <formula>LEN(TRIM(G16))=0</formula>
    </cfRule>
  </conditionalFormatting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51"/>
  <sheetViews>
    <sheetView showGridLines="0" topLeftCell="A37" workbookViewId="0">
      <selection activeCell="G15" sqref="G15:G38"/>
    </sheetView>
  </sheetViews>
  <sheetFormatPr defaultColWidth="8.85546875" defaultRowHeight="12.75" x14ac:dyDescent="0.2"/>
  <cols>
    <col min="1" max="1" width="2.85546875" style="89" customWidth="1"/>
    <col min="2" max="3" width="8.85546875" style="89"/>
    <col min="4" max="4" width="15.140625" style="89" customWidth="1"/>
    <col min="5" max="7" width="8.85546875" style="89"/>
    <col min="8" max="8" width="10" style="89" customWidth="1"/>
    <col min="9" max="10" width="8.85546875" style="89"/>
    <col min="11" max="11" width="10.140625" style="89" customWidth="1"/>
    <col min="12" max="13" width="8.85546875" style="89"/>
    <col min="14" max="14" width="9.85546875" style="89" customWidth="1"/>
    <col min="15" max="15" width="8.85546875" style="89"/>
    <col min="16" max="16" width="12.140625" style="89" customWidth="1"/>
    <col min="17" max="16384" width="8.85546875" style="89"/>
  </cols>
  <sheetData>
    <row r="1" spans="2:16" x14ac:dyDescent="0.2">
      <c r="B1" s="65"/>
      <c r="C1" s="90"/>
      <c r="D1" s="267" t="s">
        <v>40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90"/>
    </row>
    <row r="2" spans="2:16" x14ac:dyDescent="0.2">
      <c r="B2" s="66"/>
      <c r="C2" s="90"/>
      <c r="D2" s="67"/>
      <c r="E2" s="67"/>
      <c r="F2" s="67"/>
      <c r="G2" s="67"/>
      <c r="H2" s="67"/>
      <c r="I2" s="67"/>
      <c r="J2" s="67"/>
      <c r="K2" s="67"/>
      <c r="L2" s="67"/>
      <c r="M2" s="90"/>
      <c r="N2" s="324" t="s">
        <v>41</v>
      </c>
      <c r="O2" s="324"/>
      <c r="P2" s="324"/>
    </row>
    <row r="3" spans="2:16" ht="13.15" customHeight="1" x14ac:dyDescent="0.2">
      <c r="B3" s="66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24" t="s">
        <v>20</v>
      </c>
      <c r="O3" s="324"/>
      <c r="P3" s="324"/>
    </row>
    <row r="4" spans="2:16" x14ac:dyDescent="0.2">
      <c r="B4" s="66"/>
      <c r="C4" s="325"/>
      <c r="D4" s="325"/>
      <c r="E4" s="16"/>
      <c r="F4" s="90"/>
      <c r="G4" s="67"/>
      <c r="H4" s="67"/>
      <c r="I4" s="90" t="s">
        <v>0</v>
      </c>
      <c r="J4" s="90"/>
      <c r="K4" s="90"/>
      <c r="L4" s="90"/>
      <c r="M4" s="67"/>
      <c r="N4" s="323" t="s">
        <v>21</v>
      </c>
      <c r="O4" s="323"/>
      <c r="P4" s="323"/>
    </row>
    <row r="5" spans="2:16" x14ac:dyDescent="0.2">
      <c r="B5" s="66"/>
      <c r="C5" s="16"/>
      <c r="D5" s="16"/>
      <c r="E5" s="16"/>
      <c r="F5" s="90"/>
      <c r="G5" s="67"/>
      <c r="H5" s="67"/>
      <c r="I5" s="90"/>
      <c r="J5" s="90"/>
      <c r="K5" s="90"/>
      <c r="L5" s="90"/>
      <c r="M5" s="67"/>
      <c r="N5" s="97"/>
      <c r="O5" s="323" t="s">
        <v>22</v>
      </c>
      <c r="P5" s="323"/>
    </row>
    <row r="6" spans="2:16" x14ac:dyDescent="0.2">
      <c r="B6" s="66"/>
      <c r="C6" s="85"/>
      <c r="D6" s="86"/>
      <c r="E6" s="87"/>
      <c r="F6" s="21"/>
      <c r="G6" s="69"/>
      <c r="H6" s="69"/>
      <c r="I6" s="268" t="s">
        <v>59</v>
      </c>
      <c r="J6" s="268"/>
      <c r="K6" s="11" t="s">
        <v>32</v>
      </c>
      <c r="L6" s="70"/>
      <c r="M6" s="68"/>
      <c r="N6" s="314" t="s">
        <v>39</v>
      </c>
      <c r="O6" s="314"/>
      <c r="P6" s="314"/>
    </row>
    <row r="7" spans="2:16" ht="23.25" customHeight="1" x14ac:dyDescent="0.2">
      <c r="B7" s="66"/>
      <c r="C7" s="71"/>
      <c r="D7" s="72"/>
      <c r="E7" s="16"/>
      <c r="F7" s="73"/>
      <c r="G7" s="73"/>
      <c r="H7" s="73"/>
      <c r="I7" s="50"/>
      <c r="J7" s="52"/>
      <c r="K7" s="60" t="s">
        <v>60</v>
      </c>
      <c r="L7" s="90"/>
      <c r="M7" s="67"/>
      <c r="N7" s="90"/>
      <c r="O7" s="90"/>
      <c r="P7" s="74"/>
    </row>
    <row r="8" spans="2:16" x14ac:dyDescent="0.2">
      <c r="B8" s="66"/>
      <c r="C8" s="315"/>
      <c r="D8" s="315"/>
      <c r="E8" s="315"/>
      <c r="F8" s="73"/>
      <c r="G8" s="73"/>
      <c r="H8" s="73"/>
      <c r="I8" s="316"/>
      <c r="J8" s="316"/>
      <c r="K8" s="315"/>
      <c r="L8" s="315"/>
      <c r="M8" s="63"/>
      <c r="N8" s="90"/>
      <c r="O8" s="90"/>
      <c r="P8" s="74"/>
    </row>
    <row r="9" spans="2:16" x14ac:dyDescent="0.2">
      <c r="B9" s="66"/>
      <c r="C9" s="317" t="s">
        <v>743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</row>
    <row r="10" spans="2:16" x14ac:dyDescent="0.2">
      <c r="B10" s="66"/>
      <c r="C10" s="74"/>
      <c r="D10" s="74"/>
      <c r="E10" s="74"/>
      <c r="F10" s="74"/>
      <c r="G10" s="74"/>
      <c r="H10" s="74"/>
      <c r="I10" s="74"/>
      <c r="J10" s="74"/>
      <c r="K10" s="90"/>
      <c r="L10" s="90"/>
      <c r="M10" s="90"/>
      <c r="N10" s="90"/>
      <c r="O10" s="90"/>
      <c r="P10" s="74"/>
    </row>
    <row r="11" spans="2:16" x14ac:dyDescent="0.2">
      <c r="B11" s="318" t="s">
        <v>42</v>
      </c>
      <c r="C11" s="319" t="s">
        <v>43</v>
      </c>
      <c r="D11" s="319"/>
      <c r="E11" s="320" t="s">
        <v>44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19" t="s">
        <v>45</v>
      </c>
    </row>
    <row r="12" spans="2:16" x14ac:dyDescent="0.2">
      <c r="B12" s="318"/>
      <c r="C12" s="319"/>
      <c r="D12" s="319"/>
      <c r="E12" s="319" t="s">
        <v>46</v>
      </c>
      <c r="F12" s="319"/>
      <c r="G12" s="319"/>
      <c r="H12" s="319"/>
      <c r="I12" s="319" t="s">
        <v>47</v>
      </c>
      <c r="J12" s="319"/>
      <c r="K12" s="319"/>
      <c r="L12" s="319"/>
      <c r="M12" s="319"/>
      <c r="N12" s="319"/>
      <c r="O12" s="319"/>
      <c r="P12" s="319"/>
    </row>
    <row r="13" spans="2:16" x14ac:dyDescent="0.2">
      <c r="B13" s="318"/>
      <c r="C13" s="319"/>
      <c r="D13" s="319"/>
      <c r="E13" s="319" t="s">
        <v>48</v>
      </c>
      <c r="F13" s="319"/>
      <c r="G13" s="319" t="s">
        <v>49</v>
      </c>
      <c r="H13" s="319" t="s">
        <v>50</v>
      </c>
      <c r="I13" s="319" t="s">
        <v>51</v>
      </c>
      <c r="J13" s="319" t="s">
        <v>52</v>
      </c>
      <c r="K13" s="319"/>
      <c r="L13" s="319" t="s">
        <v>53</v>
      </c>
      <c r="M13" s="319" t="s">
        <v>54</v>
      </c>
      <c r="N13" s="319" t="s">
        <v>55</v>
      </c>
      <c r="O13" s="321" t="s">
        <v>56</v>
      </c>
      <c r="P13" s="319"/>
    </row>
    <row r="14" spans="2:16" ht="46.15" customHeight="1" x14ac:dyDescent="0.2">
      <c r="B14" s="318"/>
      <c r="C14" s="319"/>
      <c r="D14" s="319"/>
      <c r="E14" s="61" t="s">
        <v>14</v>
      </c>
      <c r="F14" s="61" t="s">
        <v>15</v>
      </c>
      <c r="G14" s="319"/>
      <c r="H14" s="319"/>
      <c r="I14" s="319"/>
      <c r="J14" s="61" t="s">
        <v>16</v>
      </c>
      <c r="K14" s="61" t="s">
        <v>57</v>
      </c>
      <c r="L14" s="319"/>
      <c r="M14" s="319"/>
      <c r="N14" s="319"/>
      <c r="O14" s="322"/>
      <c r="P14" s="319"/>
    </row>
    <row r="15" spans="2:16" x14ac:dyDescent="0.2">
      <c r="B15" s="125">
        <v>1</v>
      </c>
      <c r="C15" s="311">
        <v>2</v>
      </c>
      <c r="D15" s="311"/>
      <c r="E15" s="125">
        <v>3</v>
      </c>
      <c r="F15" s="125">
        <v>4</v>
      </c>
      <c r="G15" s="252">
        <v>5</v>
      </c>
      <c r="H15" s="125">
        <v>6</v>
      </c>
      <c r="I15" s="125">
        <v>7</v>
      </c>
      <c r="J15" s="125">
        <v>8</v>
      </c>
      <c r="K15" s="125">
        <v>9</v>
      </c>
      <c r="L15" s="125">
        <v>10</v>
      </c>
      <c r="M15" s="125">
        <v>11</v>
      </c>
      <c r="N15" s="125">
        <v>12</v>
      </c>
      <c r="O15" s="125">
        <v>13</v>
      </c>
      <c r="P15" s="125">
        <v>14</v>
      </c>
    </row>
    <row r="16" spans="2:16" ht="12.75" customHeight="1" x14ac:dyDescent="0.2">
      <c r="B16" s="308">
        <v>1</v>
      </c>
      <c r="C16" s="342" t="s">
        <v>208</v>
      </c>
      <c r="D16" s="330" t="s">
        <v>189</v>
      </c>
      <c r="E16" s="131">
        <v>0</v>
      </c>
      <c r="F16" s="131">
        <f>G16</f>
        <v>3.59</v>
      </c>
      <c r="G16" s="158">
        <v>3.59</v>
      </c>
      <c r="H16" s="128" t="s">
        <v>33</v>
      </c>
      <c r="I16" s="132"/>
      <c r="J16" s="132"/>
      <c r="K16" s="132"/>
      <c r="L16" s="132"/>
      <c r="M16" s="119"/>
      <c r="N16" s="119"/>
      <c r="O16" s="119"/>
      <c r="P16" s="128" t="s">
        <v>227</v>
      </c>
    </row>
    <row r="17" spans="2:16" x14ac:dyDescent="0.2">
      <c r="B17" s="309"/>
      <c r="C17" s="343"/>
      <c r="D17" s="331"/>
      <c r="E17" s="131">
        <v>0</v>
      </c>
      <c r="F17" s="131">
        <f t="shared" ref="F17:F38" si="0">G17</f>
        <v>2.46</v>
      </c>
      <c r="G17" s="158">
        <v>2.46</v>
      </c>
      <c r="H17" s="128" t="s">
        <v>33</v>
      </c>
      <c r="I17" s="119"/>
      <c r="J17" s="119"/>
      <c r="K17" s="119"/>
      <c r="L17" s="119"/>
      <c r="M17" s="119"/>
      <c r="N17" s="119"/>
      <c r="O17" s="119"/>
      <c r="P17" s="128" t="s">
        <v>228</v>
      </c>
    </row>
    <row r="18" spans="2:16" ht="25.5" x14ac:dyDescent="0.2">
      <c r="B18" s="242">
        <v>2</v>
      </c>
      <c r="C18" s="129" t="s">
        <v>209</v>
      </c>
      <c r="D18" s="130" t="s">
        <v>190</v>
      </c>
      <c r="E18" s="131">
        <v>0</v>
      </c>
      <c r="F18" s="131">
        <f t="shared" si="0"/>
        <v>1.2</v>
      </c>
      <c r="G18" s="158">
        <v>1.2</v>
      </c>
      <c r="H18" s="128" t="s">
        <v>33</v>
      </c>
      <c r="I18" s="128"/>
      <c r="J18" s="118"/>
      <c r="K18" s="128"/>
      <c r="L18" s="118"/>
      <c r="M18" s="118"/>
      <c r="N18" s="118"/>
      <c r="O18" s="118"/>
      <c r="P18" s="128" t="s">
        <v>229</v>
      </c>
    </row>
    <row r="19" spans="2:16" x14ac:dyDescent="0.2">
      <c r="B19" s="242">
        <v>3</v>
      </c>
      <c r="C19" s="129" t="s">
        <v>210</v>
      </c>
      <c r="D19" s="130" t="s">
        <v>191</v>
      </c>
      <c r="E19" s="131">
        <v>0</v>
      </c>
      <c r="F19" s="131">
        <f t="shared" si="0"/>
        <v>2.5499999999999998</v>
      </c>
      <c r="G19" s="158">
        <v>2.5499999999999998</v>
      </c>
      <c r="H19" s="128" t="s">
        <v>33</v>
      </c>
      <c r="I19" s="119"/>
      <c r="J19" s="119"/>
      <c r="K19" s="119"/>
      <c r="L19" s="119"/>
      <c r="M19" s="119"/>
      <c r="N19" s="119"/>
      <c r="O19" s="119"/>
      <c r="P19" s="128" t="s">
        <v>230</v>
      </c>
    </row>
    <row r="20" spans="2:16" x14ac:dyDescent="0.2">
      <c r="B20" s="340">
        <v>4</v>
      </c>
      <c r="C20" s="342" t="s">
        <v>211</v>
      </c>
      <c r="D20" s="330" t="s">
        <v>192</v>
      </c>
      <c r="E20" s="131">
        <v>0</v>
      </c>
      <c r="F20" s="131">
        <f t="shared" si="0"/>
        <v>1</v>
      </c>
      <c r="G20" s="158">
        <v>1</v>
      </c>
      <c r="H20" s="128" t="s">
        <v>33</v>
      </c>
      <c r="I20" s="119"/>
      <c r="J20" s="119"/>
      <c r="K20" s="119"/>
      <c r="L20" s="119"/>
      <c r="M20" s="119"/>
      <c r="N20" s="119"/>
      <c r="O20" s="119"/>
      <c r="P20" s="128" t="s">
        <v>231</v>
      </c>
    </row>
    <row r="21" spans="2:16" x14ac:dyDescent="0.2">
      <c r="B21" s="341"/>
      <c r="C21" s="343"/>
      <c r="D21" s="331"/>
      <c r="E21" s="131">
        <v>0</v>
      </c>
      <c r="F21" s="131">
        <f t="shared" si="0"/>
        <v>0.4</v>
      </c>
      <c r="G21" s="158">
        <v>0.4</v>
      </c>
      <c r="H21" s="128" t="s">
        <v>33</v>
      </c>
      <c r="I21" s="119"/>
      <c r="J21" s="119"/>
      <c r="K21" s="119"/>
      <c r="L21" s="119"/>
      <c r="M21" s="119"/>
      <c r="N21" s="119"/>
      <c r="O21" s="119"/>
      <c r="P21" s="128" t="s">
        <v>232</v>
      </c>
    </row>
    <row r="22" spans="2:16" x14ac:dyDescent="0.2">
      <c r="B22" s="242">
        <v>5</v>
      </c>
      <c r="C22" s="129" t="s">
        <v>212</v>
      </c>
      <c r="D22" s="130" t="s">
        <v>193</v>
      </c>
      <c r="E22" s="131">
        <v>0</v>
      </c>
      <c r="F22" s="131">
        <f t="shared" si="0"/>
        <v>2.4</v>
      </c>
      <c r="G22" s="158">
        <v>2.4</v>
      </c>
      <c r="H22" s="128" t="s">
        <v>33</v>
      </c>
      <c r="I22" s="119"/>
      <c r="J22" s="119"/>
      <c r="K22" s="119"/>
      <c r="L22" s="119"/>
      <c r="M22" s="119"/>
      <c r="N22" s="119"/>
      <c r="O22" s="119"/>
      <c r="P22" s="128" t="s">
        <v>233</v>
      </c>
    </row>
    <row r="23" spans="2:16" x14ac:dyDescent="0.2">
      <c r="B23" s="242">
        <v>6</v>
      </c>
      <c r="C23" s="129" t="s">
        <v>213</v>
      </c>
      <c r="D23" s="130" t="s">
        <v>194</v>
      </c>
      <c r="E23" s="131">
        <v>0</v>
      </c>
      <c r="F23" s="131">
        <v>2.1</v>
      </c>
      <c r="G23" s="158">
        <v>2.1</v>
      </c>
      <c r="H23" s="128" t="s">
        <v>33</v>
      </c>
      <c r="I23" s="119"/>
      <c r="J23" s="119"/>
      <c r="K23" s="119"/>
      <c r="L23" s="119"/>
      <c r="M23" s="119"/>
      <c r="N23" s="119"/>
      <c r="O23" s="119"/>
      <c r="P23" s="128" t="s">
        <v>234</v>
      </c>
    </row>
    <row r="24" spans="2:16" x14ac:dyDescent="0.2">
      <c r="B24" s="340">
        <v>7</v>
      </c>
      <c r="C24" s="342" t="s">
        <v>214</v>
      </c>
      <c r="D24" s="330" t="s">
        <v>195</v>
      </c>
      <c r="E24" s="131">
        <v>0</v>
      </c>
      <c r="F24" s="131">
        <f t="shared" si="0"/>
        <v>1.2</v>
      </c>
      <c r="G24" s="158">
        <v>1.2</v>
      </c>
      <c r="H24" s="128" t="s">
        <v>33</v>
      </c>
      <c r="I24" s="119"/>
      <c r="J24" s="119"/>
      <c r="K24" s="119"/>
      <c r="L24" s="119"/>
      <c r="M24" s="119"/>
      <c r="N24" s="119"/>
      <c r="O24" s="119"/>
      <c r="P24" s="128" t="s">
        <v>235</v>
      </c>
    </row>
    <row r="25" spans="2:16" x14ac:dyDescent="0.2">
      <c r="B25" s="341"/>
      <c r="C25" s="343"/>
      <c r="D25" s="331"/>
      <c r="E25" s="131">
        <v>0</v>
      </c>
      <c r="F25" s="131">
        <f t="shared" si="0"/>
        <v>0.31</v>
      </c>
      <c r="G25" s="158">
        <v>0.31</v>
      </c>
      <c r="H25" s="128" t="s">
        <v>33</v>
      </c>
      <c r="I25" s="119"/>
      <c r="J25" s="119"/>
      <c r="K25" s="119"/>
      <c r="L25" s="119"/>
      <c r="M25" s="119"/>
      <c r="N25" s="119"/>
      <c r="O25" s="119"/>
      <c r="P25" s="128" t="s">
        <v>236</v>
      </c>
    </row>
    <row r="26" spans="2:16" x14ac:dyDescent="0.2">
      <c r="B26" s="242">
        <v>8</v>
      </c>
      <c r="C26" s="129" t="s">
        <v>215</v>
      </c>
      <c r="D26" s="130" t="s">
        <v>196</v>
      </c>
      <c r="E26" s="131">
        <v>0</v>
      </c>
      <c r="F26" s="131">
        <f t="shared" si="0"/>
        <v>1.33</v>
      </c>
      <c r="G26" s="158">
        <v>1.33</v>
      </c>
      <c r="H26" s="128" t="s">
        <v>33</v>
      </c>
      <c r="I26" s="119"/>
      <c r="J26" s="119"/>
      <c r="K26" s="119"/>
      <c r="L26" s="119"/>
      <c r="M26" s="119"/>
      <c r="N26" s="119"/>
      <c r="O26" s="119"/>
      <c r="P26" s="128" t="s">
        <v>237</v>
      </c>
    </row>
    <row r="27" spans="2:16" ht="25.5" x14ac:dyDescent="0.2">
      <c r="B27" s="242">
        <v>9</v>
      </c>
      <c r="C27" s="129" t="s">
        <v>216</v>
      </c>
      <c r="D27" s="130" t="s">
        <v>197</v>
      </c>
      <c r="E27" s="131">
        <v>0</v>
      </c>
      <c r="F27" s="131">
        <f t="shared" si="0"/>
        <v>0.74</v>
      </c>
      <c r="G27" s="158">
        <v>0.74</v>
      </c>
      <c r="H27" s="128" t="s">
        <v>33</v>
      </c>
      <c r="I27" s="119"/>
      <c r="J27" s="119"/>
      <c r="K27" s="119"/>
      <c r="L27" s="119"/>
      <c r="M27" s="119"/>
      <c r="N27" s="119"/>
      <c r="O27" s="119"/>
      <c r="P27" s="128" t="s">
        <v>238</v>
      </c>
    </row>
    <row r="28" spans="2:16" ht="25.5" x14ac:dyDescent="0.2">
      <c r="B28" s="242">
        <v>10</v>
      </c>
      <c r="C28" s="129" t="s">
        <v>217</v>
      </c>
      <c r="D28" s="130" t="s">
        <v>198</v>
      </c>
      <c r="E28" s="118">
        <v>0.06</v>
      </c>
      <c r="F28" s="131">
        <f t="shared" si="0"/>
        <v>0.7</v>
      </c>
      <c r="G28" s="158">
        <v>0.7</v>
      </c>
      <c r="H28" s="128" t="s">
        <v>33</v>
      </c>
      <c r="I28" s="128" t="s">
        <v>662</v>
      </c>
      <c r="J28" s="118">
        <v>0.03</v>
      </c>
      <c r="K28" s="128" t="s">
        <v>664</v>
      </c>
      <c r="L28" s="118">
        <v>12</v>
      </c>
      <c r="M28" s="118">
        <v>72</v>
      </c>
      <c r="N28" s="118"/>
      <c r="O28" s="118" t="s">
        <v>663</v>
      </c>
      <c r="P28" s="128" t="s">
        <v>239</v>
      </c>
    </row>
    <row r="29" spans="2:16" x14ac:dyDescent="0.2">
      <c r="B29" s="340">
        <v>11</v>
      </c>
      <c r="C29" s="342" t="s">
        <v>218</v>
      </c>
      <c r="D29" s="330" t="s">
        <v>199</v>
      </c>
      <c r="E29" s="133">
        <v>0</v>
      </c>
      <c r="F29" s="131">
        <f t="shared" si="0"/>
        <v>2.2000000000000002</v>
      </c>
      <c r="G29" s="158">
        <v>2.2000000000000002</v>
      </c>
      <c r="H29" s="128" t="s">
        <v>33</v>
      </c>
      <c r="I29" s="119"/>
      <c r="J29" s="119"/>
      <c r="K29" s="119"/>
      <c r="L29" s="119"/>
      <c r="M29" s="119"/>
      <c r="N29" s="119"/>
      <c r="O29" s="119"/>
      <c r="P29" s="128" t="s">
        <v>240</v>
      </c>
    </row>
    <row r="30" spans="2:16" x14ac:dyDescent="0.2">
      <c r="B30" s="345"/>
      <c r="C30" s="344"/>
      <c r="D30" s="338"/>
      <c r="E30" s="133">
        <f>F29</f>
        <v>2.2000000000000002</v>
      </c>
      <c r="F30" s="131">
        <f>E30+G30</f>
        <v>4.3800000000000008</v>
      </c>
      <c r="G30" s="158">
        <v>2.1800000000000002</v>
      </c>
      <c r="H30" s="128" t="s">
        <v>33</v>
      </c>
      <c r="I30" s="119"/>
      <c r="J30" s="119"/>
      <c r="K30" s="119"/>
      <c r="L30" s="119"/>
      <c r="M30" s="119"/>
      <c r="N30" s="119"/>
      <c r="O30" s="119"/>
      <c r="P30" s="128" t="s">
        <v>241</v>
      </c>
    </row>
    <row r="31" spans="2:16" ht="25.5" x14ac:dyDescent="0.2">
      <c r="B31" s="242">
        <v>12</v>
      </c>
      <c r="C31" s="129" t="s">
        <v>219</v>
      </c>
      <c r="D31" s="130" t="s">
        <v>200</v>
      </c>
      <c r="E31" s="133">
        <v>0</v>
      </c>
      <c r="F31" s="131">
        <f t="shared" si="0"/>
        <v>0.34</v>
      </c>
      <c r="G31" s="158">
        <v>0.34</v>
      </c>
      <c r="H31" s="128" t="s">
        <v>33</v>
      </c>
      <c r="I31" s="119"/>
      <c r="J31" s="119"/>
      <c r="K31" s="119"/>
      <c r="L31" s="119"/>
      <c r="M31" s="119"/>
      <c r="N31" s="119"/>
      <c r="O31" s="119"/>
      <c r="P31" s="128" t="s">
        <v>242</v>
      </c>
    </row>
    <row r="32" spans="2:16" ht="25.5" x14ac:dyDescent="0.2">
      <c r="B32" s="242">
        <v>13</v>
      </c>
      <c r="C32" s="129" t="s">
        <v>220</v>
      </c>
      <c r="D32" s="130" t="s">
        <v>201</v>
      </c>
      <c r="E32" s="133">
        <v>0</v>
      </c>
      <c r="F32" s="131">
        <f t="shared" si="0"/>
        <v>1.07</v>
      </c>
      <c r="G32" s="158">
        <v>1.07</v>
      </c>
      <c r="H32" s="128" t="s">
        <v>33</v>
      </c>
      <c r="I32" s="119"/>
      <c r="J32" s="119"/>
      <c r="K32" s="119"/>
      <c r="L32" s="119"/>
      <c r="M32" s="119"/>
      <c r="N32" s="119"/>
      <c r="O32" s="119"/>
      <c r="P32" s="128" t="s">
        <v>243</v>
      </c>
    </row>
    <row r="33" spans="2:16" x14ac:dyDescent="0.2">
      <c r="B33" s="242">
        <v>14</v>
      </c>
      <c r="C33" s="129" t="s">
        <v>221</v>
      </c>
      <c r="D33" s="130" t="s">
        <v>202</v>
      </c>
      <c r="E33" s="133">
        <v>0</v>
      </c>
      <c r="F33" s="131">
        <f t="shared" si="0"/>
        <v>1</v>
      </c>
      <c r="G33" s="158">
        <v>1</v>
      </c>
      <c r="H33" s="128" t="s">
        <v>33</v>
      </c>
      <c r="I33" s="119"/>
      <c r="J33" s="119"/>
      <c r="K33" s="119"/>
      <c r="L33" s="119"/>
      <c r="M33" s="119"/>
      <c r="N33" s="119"/>
      <c r="O33" s="119"/>
      <c r="P33" s="128" t="s">
        <v>244</v>
      </c>
    </row>
    <row r="34" spans="2:16" ht="25.5" x14ac:dyDescent="0.2">
      <c r="B34" s="242">
        <v>15</v>
      </c>
      <c r="C34" s="129" t="s">
        <v>222</v>
      </c>
      <c r="D34" s="130" t="s">
        <v>203</v>
      </c>
      <c r="E34" s="133">
        <v>0</v>
      </c>
      <c r="F34" s="131">
        <f t="shared" si="0"/>
        <v>2.5</v>
      </c>
      <c r="G34" s="158">
        <v>2.5</v>
      </c>
      <c r="H34" s="128" t="s">
        <v>33</v>
      </c>
      <c r="I34" s="119"/>
      <c r="J34" s="119"/>
      <c r="K34" s="119"/>
      <c r="L34" s="119"/>
      <c r="M34" s="119"/>
      <c r="N34" s="119"/>
      <c r="O34" s="119"/>
      <c r="P34" s="128" t="s">
        <v>245</v>
      </c>
    </row>
    <row r="35" spans="2:16" ht="25.5" x14ac:dyDescent="0.2">
      <c r="B35" s="242">
        <v>16</v>
      </c>
      <c r="C35" s="129" t="s">
        <v>223</v>
      </c>
      <c r="D35" s="130" t="s">
        <v>204</v>
      </c>
      <c r="E35" s="133">
        <v>0</v>
      </c>
      <c r="F35" s="131">
        <f t="shared" si="0"/>
        <v>1.1200000000000001</v>
      </c>
      <c r="G35" s="158">
        <v>1.1200000000000001</v>
      </c>
      <c r="H35" s="128" t="s">
        <v>33</v>
      </c>
      <c r="I35" s="119"/>
      <c r="J35" s="119"/>
      <c r="K35" s="119"/>
      <c r="L35" s="119"/>
      <c r="M35" s="119"/>
      <c r="N35" s="119"/>
      <c r="O35" s="119"/>
      <c r="P35" s="128" t="s">
        <v>246</v>
      </c>
    </row>
    <row r="36" spans="2:16" ht="25.5" x14ac:dyDescent="0.2">
      <c r="B36" s="242">
        <v>17</v>
      </c>
      <c r="C36" s="129" t="s">
        <v>224</v>
      </c>
      <c r="D36" s="130" t="s">
        <v>205</v>
      </c>
      <c r="E36" s="133">
        <v>0</v>
      </c>
      <c r="F36" s="131">
        <f t="shared" si="0"/>
        <v>1</v>
      </c>
      <c r="G36" s="158">
        <v>1</v>
      </c>
      <c r="H36" s="128" t="s">
        <v>33</v>
      </c>
      <c r="I36" s="119"/>
      <c r="J36" s="119"/>
      <c r="K36" s="119"/>
      <c r="L36" s="119"/>
      <c r="M36" s="119"/>
      <c r="N36" s="119"/>
      <c r="O36" s="119"/>
      <c r="P36" s="128" t="s">
        <v>247</v>
      </c>
    </row>
    <row r="37" spans="2:16" x14ac:dyDescent="0.2">
      <c r="B37" s="242">
        <v>18</v>
      </c>
      <c r="C37" s="129" t="s">
        <v>225</v>
      </c>
      <c r="D37" s="130" t="s">
        <v>206</v>
      </c>
      <c r="E37" s="133">
        <v>0</v>
      </c>
      <c r="F37" s="131">
        <f t="shared" si="0"/>
        <v>1.5</v>
      </c>
      <c r="G37" s="158">
        <v>1.5</v>
      </c>
      <c r="H37" s="128" t="s">
        <v>33</v>
      </c>
      <c r="I37" s="119"/>
      <c r="J37" s="119"/>
      <c r="K37" s="119"/>
      <c r="L37" s="119"/>
      <c r="M37" s="119"/>
      <c r="N37" s="119"/>
      <c r="O37" s="119"/>
      <c r="P37" s="128" t="s">
        <v>248</v>
      </c>
    </row>
    <row r="38" spans="2:16" ht="25.5" x14ac:dyDescent="0.2">
      <c r="B38" s="242">
        <v>19</v>
      </c>
      <c r="C38" s="129" t="s">
        <v>226</v>
      </c>
      <c r="D38" s="130" t="s">
        <v>207</v>
      </c>
      <c r="E38" s="133">
        <v>0</v>
      </c>
      <c r="F38" s="131">
        <f t="shared" si="0"/>
        <v>1.68</v>
      </c>
      <c r="G38" s="158">
        <v>1.68</v>
      </c>
      <c r="H38" s="128" t="s">
        <v>33</v>
      </c>
      <c r="I38" s="119"/>
      <c r="J38" s="119"/>
      <c r="K38" s="119"/>
      <c r="L38" s="119"/>
      <c r="M38" s="119"/>
      <c r="N38" s="119"/>
      <c r="O38" s="119"/>
      <c r="P38" s="128" t="s">
        <v>249</v>
      </c>
    </row>
    <row r="39" spans="2:16" x14ac:dyDescent="0.2">
      <c r="B39" s="75"/>
      <c r="C39" s="19"/>
      <c r="D39" s="19"/>
      <c r="E39" s="19"/>
      <c r="F39" s="19"/>
      <c r="G39" s="19"/>
      <c r="H39" s="22"/>
      <c r="I39" s="19"/>
      <c r="J39" s="19"/>
      <c r="K39" s="19"/>
      <c r="L39" s="19"/>
      <c r="M39" s="19"/>
      <c r="N39" s="19"/>
      <c r="O39" s="19"/>
      <c r="P39" s="76"/>
    </row>
    <row r="40" spans="2:16" x14ac:dyDescent="0.2">
      <c r="B40" s="297" t="s">
        <v>661</v>
      </c>
      <c r="C40" s="298"/>
      <c r="D40" s="298"/>
      <c r="E40" s="298"/>
      <c r="F40" s="299"/>
      <c r="G40" s="169">
        <f>SUM(G16:G38)</f>
        <v>34.57</v>
      </c>
      <c r="H40" s="17"/>
      <c r="I40" s="90"/>
      <c r="J40" s="90"/>
      <c r="K40" s="77" t="s">
        <v>23</v>
      </c>
      <c r="L40" s="78">
        <v>12</v>
      </c>
      <c r="M40" s="78">
        <v>72</v>
      </c>
      <c r="N40" s="90"/>
      <c r="O40" s="90"/>
      <c r="P40" s="90"/>
    </row>
    <row r="41" spans="2:16" x14ac:dyDescent="0.2">
      <c r="B41" s="300" t="s">
        <v>24</v>
      </c>
      <c r="C41" s="301"/>
      <c r="D41" s="301"/>
      <c r="E41" s="301"/>
      <c r="F41" s="302"/>
      <c r="G41" s="170">
        <v>0</v>
      </c>
      <c r="H41" s="88"/>
      <c r="I41" s="90"/>
      <c r="J41" s="90"/>
      <c r="K41" s="90"/>
      <c r="L41" s="90"/>
      <c r="M41" s="90"/>
      <c r="N41" s="90"/>
      <c r="O41" s="90"/>
      <c r="P41" s="90"/>
    </row>
    <row r="42" spans="2:16" x14ac:dyDescent="0.2">
      <c r="B42" s="300" t="s">
        <v>25</v>
      </c>
      <c r="C42" s="301"/>
      <c r="D42" s="301"/>
      <c r="E42" s="301"/>
      <c r="F42" s="302"/>
      <c r="G42" s="170">
        <f>G40-G41</f>
        <v>34.57</v>
      </c>
      <c r="H42" s="79"/>
      <c r="I42" s="91"/>
      <c r="J42" s="90"/>
      <c r="K42" s="90"/>
      <c r="L42" s="90"/>
      <c r="M42" s="90"/>
      <c r="N42" s="90"/>
      <c r="O42" s="90"/>
      <c r="P42" s="90"/>
    </row>
    <row r="43" spans="2:16" x14ac:dyDescent="0.2">
      <c r="B43" s="92" t="s">
        <v>58</v>
      </c>
      <c r="C43" s="93"/>
      <c r="D43" s="93"/>
      <c r="E43" s="93"/>
      <c r="F43" s="94"/>
      <c r="G43" s="170">
        <v>0</v>
      </c>
      <c r="H43" s="79"/>
      <c r="I43" s="90"/>
      <c r="J43" s="90"/>
      <c r="K43" s="90"/>
      <c r="L43" s="90"/>
      <c r="M43" s="90"/>
      <c r="N43" s="90"/>
      <c r="O43" s="90"/>
      <c r="P43" s="90"/>
    </row>
    <row r="44" spans="2:16" x14ac:dyDescent="0.2">
      <c r="B44" s="300" t="s">
        <v>34</v>
      </c>
      <c r="C44" s="301"/>
      <c r="D44" s="301"/>
      <c r="E44" s="301"/>
      <c r="F44" s="302"/>
      <c r="G44" s="170">
        <v>0</v>
      </c>
      <c r="H44" s="80"/>
      <c r="I44" s="91"/>
      <c r="J44" s="90"/>
      <c r="K44" s="90"/>
      <c r="L44" s="90"/>
      <c r="M44" s="90"/>
      <c r="N44" s="90"/>
      <c r="O44" s="90"/>
      <c r="P44" s="90"/>
    </row>
    <row r="45" spans="2:16" x14ac:dyDescent="0.2">
      <c r="B45" s="66"/>
      <c r="C45" s="90"/>
      <c r="D45" s="90"/>
      <c r="E45" s="90"/>
      <c r="F45" s="90"/>
      <c r="G45" s="20"/>
      <c r="H45" s="81"/>
      <c r="I45" s="90"/>
      <c r="J45" s="90"/>
      <c r="K45" s="90"/>
      <c r="L45" s="90"/>
      <c r="M45" s="90"/>
      <c r="N45" s="90"/>
      <c r="O45" s="90"/>
      <c r="P45" s="90"/>
    </row>
    <row r="46" spans="2:16" x14ac:dyDescent="0.2">
      <c r="B46" s="66"/>
      <c r="C46" s="90" t="s">
        <v>26</v>
      </c>
      <c r="D46" s="82"/>
      <c r="E46" s="43"/>
      <c r="F46" s="83"/>
      <c r="G46" s="83"/>
      <c r="H46" s="83"/>
      <c r="I46" s="90"/>
      <c r="J46" s="90"/>
      <c r="K46" s="90"/>
      <c r="L46" s="90"/>
      <c r="M46" s="90"/>
      <c r="N46" s="90"/>
      <c r="O46" s="90"/>
      <c r="P46" s="90"/>
    </row>
    <row r="47" spans="2:16" x14ac:dyDescent="0.2">
      <c r="B47" s="66"/>
      <c r="C47" s="68" t="s">
        <v>38</v>
      </c>
      <c r="D47" s="303"/>
      <c r="E47" s="303"/>
      <c r="F47" s="303"/>
      <c r="G47" s="303"/>
      <c r="H47" s="303"/>
      <c r="I47" s="303"/>
      <c r="J47" s="303"/>
      <c r="K47" s="303"/>
      <c r="L47" s="303"/>
      <c r="M47" s="68"/>
      <c r="N47" s="68"/>
      <c r="O47" s="68"/>
      <c r="P47" s="68"/>
    </row>
    <row r="48" spans="2:16" x14ac:dyDescent="0.2">
      <c r="B48" s="66"/>
      <c r="C48" s="90"/>
      <c r="D48" s="21"/>
      <c r="E48" s="296" t="s">
        <v>27</v>
      </c>
      <c r="F48" s="296"/>
      <c r="G48" s="296"/>
      <c r="H48" s="296"/>
      <c r="I48" s="296"/>
      <c r="J48" s="21"/>
      <c r="K48" s="21"/>
      <c r="L48" s="21"/>
      <c r="M48" s="90"/>
      <c r="N48" s="90"/>
      <c r="O48" s="90"/>
      <c r="P48" s="90"/>
    </row>
    <row r="49" spans="2:16" x14ac:dyDescent="0.2">
      <c r="B49" s="66"/>
      <c r="C49" s="90" t="s">
        <v>26</v>
      </c>
      <c r="D49" s="84" t="s">
        <v>28</v>
      </c>
      <c r="E49" s="63"/>
      <c r="F49" s="21"/>
      <c r="G49" s="21"/>
      <c r="H49" s="21"/>
      <c r="I49" s="21"/>
      <c r="J49" s="21"/>
      <c r="K49" s="21"/>
      <c r="L49" s="21"/>
      <c r="M49" s="90"/>
      <c r="N49" s="90"/>
      <c r="O49" s="90"/>
      <c r="P49" s="90"/>
    </row>
    <row r="50" spans="2:16" x14ac:dyDescent="0.2">
      <c r="B50" s="66"/>
      <c r="C50" s="68" t="s">
        <v>29</v>
      </c>
      <c r="D50" s="295"/>
      <c r="E50" s="295"/>
      <c r="F50" s="295"/>
      <c r="G50" s="295"/>
      <c r="H50" s="295"/>
      <c r="I50" s="295"/>
      <c r="J50" s="295"/>
      <c r="K50" s="295"/>
      <c r="L50" s="295"/>
      <c r="M50" s="90"/>
      <c r="N50" s="90"/>
      <c r="O50" s="90"/>
      <c r="P50" s="90"/>
    </row>
    <row r="51" spans="2:16" x14ac:dyDescent="0.2">
      <c r="B51" s="66"/>
      <c r="C51" s="90"/>
      <c r="D51" s="296" t="s">
        <v>188</v>
      </c>
      <c r="E51" s="296"/>
      <c r="F51" s="296"/>
      <c r="G51" s="296"/>
      <c r="H51" s="296"/>
      <c r="I51" s="296"/>
      <c r="J51" s="296"/>
      <c r="K51" s="296"/>
      <c r="L51" s="296"/>
      <c r="M51" s="90"/>
      <c r="N51" s="90"/>
      <c r="O51" s="90"/>
      <c r="P51" s="90"/>
    </row>
  </sheetData>
  <mergeCells count="47">
    <mergeCell ref="D51:L51"/>
    <mergeCell ref="B40:F40"/>
    <mergeCell ref="B41:F41"/>
    <mergeCell ref="B42:F42"/>
    <mergeCell ref="B44:F44"/>
    <mergeCell ref="D47:L47"/>
    <mergeCell ref="E48:I48"/>
    <mergeCell ref="B16:B17"/>
    <mergeCell ref="B20:B21"/>
    <mergeCell ref="B24:B25"/>
    <mergeCell ref="D50:L50"/>
    <mergeCell ref="C16:C17"/>
    <mergeCell ref="D16:D17"/>
    <mergeCell ref="C20:C21"/>
    <mergeCell ref="D20:D21"/>
    <mergeCell ref="C24:C25"/>
    <mergeCell ref="D24:D25"/>
    <mergeCell ref="D29:D30"/>
    <mergeCell ref="C29:C30"/>
    <mergeCell ref="B29:B30"/>
    <mergeCell ref="C15:D15"/>
    <mergeCell ref="B11:B14"/>
    <mergeCell ref="C11:D14"/>
    <mergeCell ref="E11:O11"/>
    <mergeCell ref="P11:P14"/>
    <mergeCell ref="E12:H12"/>
    <mergeCell ref="I12:O12"/>
    <mergeCell ref="E13:F13"/>
    <mergeCell ref="G13:G14"/>
    <mergeCell ref="H13:H14"/>
    <mergeCell ref="I13:I14"/>
    <mergeCell ref="J13:K13"/>
    <mergeCell ref="L13:L14"/>
    <mergeCell ref="M13:M14"/>
    <mergeCell ref="N13:N14"/>
    <mergeCell ref="O13:O14"/>
    <mergeCell ref="C9:P9"/>
    <mergeCell ref="D1:O1"/>
    <mergeCell ref="N2:P2"/>
    <mergeCell ref="N3:P3"/>
    <mergeCell ref="C4:D4"/>
    <mergeCell ref="N4:P4"/>
    <mergeCell ref="O5:P5"/>
    <mergeCell ref="I6:J6"/>
    <mergeCell ref="N6:P6"/>
    <mergeCell ref="C8:E8"/>
    <mergeCell ref="I8:L8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4"/>
  <sheetViews>
    <sheetView showGridLines="0" topLeftCell="A187" zoomScaleNormal="100" zoomScaleSheetLayoutView="100" workbookViewId="0">
      <selection activeCell="G15" sqref="G15:G201"/>
    </sheetView>
  </sheetViews>
  <sheetFormatPr defaultColWidth="9.140625" defaultRowHeight="15" x14ac:dyDescent="0.2"/>
  <cols>
    <col min="1" max="1" width="4.42578125" style="9" customWidth="1"/>
    <col min="2" max="2" width="23" style="6" customWidth="1"/>
    <col min="3" max="3" width="6" style="1" customWidth="1"/>
    <col min="4" max="4" width="6.42578125" style="1" customWidth="1"/>
    <col min="5" max="5" width="7.140625" style="172" customWidth="1"/>
    <col min="6" max="6" width="7.7109375" style="4" hidden="1" customWidth="1"/>
    <col min="7" max="7" width="9" style="4" customWidth="1"/>
    <col min="8" max="8" width="10.140625" style="3" customWidth="1"/>
    <col min="9" max="9" width="8.7109375" style="5" customWidth="1"/>
    <col min="10" max="10" width="6.7109375" style="2" customWidth="1"/>
    <col min="11" max="11" width="10.140625" style="2" customWidth="1"/>
    <col min="12" max="12" width="7" style="2" customWidth="1"/>
    <col min="13" max="13" width="9.140625" style="2" customWidth="1"/>
    <col min="14" max="14" width="9.7109375" style="2" customWidth="1"/>
    <col min="15" max="15" width="10.28515625" style="2" customWidth="1"/>
    <col min="16" max="16" width="12.140625" style="3" customWidth="1"/>
    <col min="17" max="16384" width="9.140625" style="1"/>
  </cols>
  <sheetData>
    <row r="1" spans="1:19" s="45" customFormat="1" ht="15" customHeight="1" x14ac:dyDescent="0.2">
      <c r="A1" s="7"/>
      <c r="B1" s="44"/>
      <c r="C1" s="346" t="s">
        <v>18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44"/>
    </row>
    <row r="2" spans="1:19" s="45" customFormat="1" ht="15" customHeight="1" x14ac:dyDescent="0.2">
      <c r="A2" s="55"/>
      <c r="B2" s="56"/>
      <c r="C2" s="57"/>
      <c r="D2" s="44"/>
      <c r="E2" s="44"/>
      <c r="F2" s="44"/>
      <c r="G2" s="44"/>
      <c r="H2" s="44"/>
      <c r="I2" s="44"/>
      <c r="J2" s="44"/>
      <c r="K2" s="44"/>
      <c r="L2" s="44"/>
      <c r="M2" s="44"/>
      <c r="N2" s="324" t="s">
        <v>19</v>
      </c>
      <c r="O2" s="324"/>
      <c r="P2" s="324"/>
    </row>
    <row r="3" spans="1:19" s="45" customFormat="1" ht="15" customHeight="1" x14ac:dyDescent="0.2">
      <c r="A3" s="55"/>
      <c r="B3" s="347"/>
      <c r="C3" s="347"/>
      <c r="D3" s="46"/>
      <c r="E3" s="46"/>
      <c r="F3" s="46"/>
      <c r="G3" s="47"/>
      <c r="H3" s="47"/>
      <c r="I3" s="48"/>
      <c r="J3" s="46" t="s">
        <v>0</v>
      </c>
      <c r="K3" s="46"/>
      <c r="L3" s="46"/>
      <c r="M3" s="46"/>
      <c r="N3" s="324" t="s">
        <v>20</v>
      </c>
      <c r="O3" s="324"/>
      <c r="P3" s="324"/>
    </row>
    <row r="4" spans="1:19" s="45" customFormat="1" x14ac:dyDescent="0.2">
      <c r="A4" s="55"/>
      <c r="B4" s="51"/>
      <c r="C4" s="58"/>
      <c r="D4" s="46"/>
      <c r="E4" s="46"/>
      <c r="F4" s="46"/>
      <c r="G4" s="47"/>
      <c r="H4" s="47"/>
      <c r="I4" s="48"/>
      <c r="J4" s="46"/>
      <c r="K4" s="46"/>
      <c r="L4" s="46"/>
      <c r="M4" s="46"/>
      <c r="N4" s="323" t="s">
        <v>21</v>
      </c>
      <c r="O4" s="323"/>
      <c r="P4" s="323"/>
    </row>
    <row r="5" spans="1:19" s="45" customFormat="1" x14ac:dyDescent="0.2">
      <c r="A5" s="55"/>
      <c r="B5" s="59"/>
      <c r="C5" s="49"/>
      <c r="D5" s="11"/>
      <c r="E5" s="11"/>
      <c r="F5" s="11"/>
      <c r="G5" s="12"/>
      <c r="H5" s="12"/>
      <c r="I5" s="13"/>
      <c r="J5" s="268" t="s">
        <v>59</v>
      </c>
      <c r="K5" s="268"/>
      <c r="L5" s="11" t="s">
        <v>32</v>
      </c>
      <c r="M5" s="11"/>
      <c r="N5" s="99"/>
      <c r="O5" s="323" t="s">
        <v>22</v>
      </c>
      <c r="P5" s="323"/>
    </row>
    <row r="6" spans="1:19" s="45" customFormat="1" ht="23.25" customHeight="1" x14ac:dyDescent="0.2">
      <c r="A6" s="55"/>
      <c r="B6" s="51"/>
      <c r="C6" s="51"/>
      <c r="D6" s="51"/>
      <c r="E6" s="11"/>
      <c r="F6" s="11"/>
      <c r="G6" s="12"/>
      <c r="H6" s="12"/>
      <c r="I6" s="13"/>
      <c r="J6" s="50"/>
      <c r="K6" s="52"/>
      <c r="L6" s="60" t="s">
        <v>60</v>
      </c>
      <c r="M6" s="53"/>
      <c r="N6" s="314" t="s">
        <v>39</v>
      </c>
      <c r="O6" s="314"/>
      <c r="P6" s="314"/>
    </row>
    <row r="7" spans="1:19" s="45" customFormat="1" x14ac:dyDescent="0.2">
      <c r="A7" s="8"/>
      <c r="B7" s="357"/>
      <c r="C7" s="357"/>
      <c r="D7" s="357"/>
      <c r="E7" s="40"/>
      <c r="F7" s="40"/>
      <c r="G7" s="40"/>
      <c r="H7" s="40"/>
      <c r="I7" s="13"/>
      <c r="J7" s="358"/>
      <c r="K7" s="358"/>
      <c r="L7" s="357"/>
      <c r="M7" s="357"/>
      <c r="N7" s="357"/>
      <c r="O7" s="44"/>
      <c r="P7" s="7"/>
    </row>
    <row r="8" spans="1:19" s="45" customFormat="1" x14ac:dyDescent="0.2">
      <c r="A8" s="8"/>
      <c r="B8" s="359" t="s">
        <v>61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7"/>
    </row>
    <row r="9" spans="1:19" ht="8.25" customHeight="1" x14ac:dyDescent="0.2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</row>
    <row r="10" spans="1:19" ht="12.75" customHeight="1" x14ac:dyDescent="0.2">
      <c r="A10" s="348" t="s">
        <v>1</v>
      </c>
      <c r="B10" s="349" t="s">
        <v>2</v>
      </c>
      <c r="C10" s="350" t="s">
        <v>3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 t="s">
        <v>4</v>
      </c>
    </row>
    <row r="11" spans="1:19" ht="12.75" customHeight="1" x14ac:dyDescent="0.2">
      <c r="A11" s="348"/>
      <c r="B11" s="349"/>
      <c r="C11" s="350" t="s">
        <v>5</v>
      </c>
      <c r="D11" s="350"/>
      <c r="E11" s="350"/>
      <c r="F11" s="350"/>
      <c r="G11" s="350"/>
      <c r="H11" s="350"/>
      <c r="I11" s="353" t="s">
        <v>6</v>
      </c>
      <c r="J11" s="353"/>
      <c r="K11" s="353"/>
      <c r="L11" s="353"/>
      <c r="M11" s="353"/>
      <c r="N11" s="353"/>
      <c r="O11" s="353"/>
      <c r="P11" s="351"/>
    </row>
    <row r="12" spans="1:19" ht="15.2" customHeight="1" x14ac:dyDescent="0.2">
      <c r="A12" s="348"/>
      <c r="B12" s="349"/>
      <c r="C12" s="350" t="s">
        <v>7</v>
      </c>
      <c r="D12" s="350"/>
      <c r="E12" s="319" t="s">
        <v>8</v>
      </c>
      <c r="F12" s="354" t="s">
        <v>37</v>
      </c>
      <c r="G12" s="319" t="s">
        <v>35</v>
      </c>
      <c r="H12" s="351" t="s">
        <v>9</v>
      </c>
      <c r="I12" s="356" t="s">
        <v>10</v>
      </c>
      <c r="J12" s="353" t="s">
        <v>11</v>
      </c>
      <c r="K12" s="353"/>
      <c r="L12" s="352" t="s">
        <v>12</v>
      </c>
      <c r="M12" s="352" t="s">
        <v>35</v>
      </c>
      <c r="N12" s="352" t="s">
        <v>36</v>
      </c>
      <c r="O12" s="352" t="s">
        <v>13</v>
      </c>
      <c r="P12" s="351"/>
    </row>
    <row r="13" spans="1:19" ht="45" customHeight="1" x14ac:dyDescent="0.2">
      <c r="A13" s="348"/>
      <c r="B13" s="349"/>
      <c r="C13" s="98" t="s">
        <v>14</v>
      </c>
      <c r="D13" s="98" t="s">
        <v>15</v>
      </c>
      <c r="E13" s="319"/>
      <c r="F13" s="355"/>
      <c r="G13" s="319"/>
      <c r="H13" s="351"/>
      <c r="I13" s="356"/>
      <c r="J13" s="100" t="s">
        <v>16</v>
      </c>
      <c r="K13" s="100" t="s">
        <v>17</v>
      </c>
      <c r="L13" s="352"/>
      <c r="M13" s="352"/>
      <c r="N13" s="352"/>
      <c r="O13" s="352"/>
      <c r="P13" s="351"/>
    </row>
    <row r="14" spans="1:19" s="10" customFormat="1" ht="12" customHeight="1" x14ac:dyDescent="0.2">
      <c r="A14" s="227">
        <v>1</v>
      </c>
      <c r="B14" s="227">
        <v>2</v>
      </c>
      <c r="C14" s="227">
        <v>3</v>
      </c>
      <c r="D14" s="227">
        <v>4</v>
      </c>
      <c r="E14" s="227">
        <v>5</v>
      </c>
      <c r="F14" s="227"/>
      <c r="G14" s="227">
        <v>6</v>
      </c>
      <c r="H14" s="227">
        <v>7</v>
      </c>
      <c r="I14" s="228">
        <v>8</v>
      </c>
      <c r="J14" s="228">
        <v>9</v>
      </c>
      <c r="K14" s="228">
        <v>10</v>
      </c>
      <c r="L14" s="228">
        <v>11</v>
      </c>
      <c r="M14" s="228">
        <v>12</v>
      </c>
      <c r="N14" s="228">
        <v>13</v>
      </c>
      <c r="O14" s="228">
        <v>14</v>
      </c>
      <c r="P14" s="227">
        <v>15</v>
      </c>
    </row>
    <row r="15" spans="1:19" x14ac:dyDescent="0.2">
      <c r="A15" s="224">
        <v>1</v>
      </c>
      <c r="B15" s="229" t="s">
        <v>64</v>
      </c>
      <c r="C15" s="233">
        <v>0</v>
      </c>
      <c r="D15" s="233">
        <f>C15+E15</f>
        <v>0.5</v>
      </c>
      <c r="E15" s="230">
        <v>0.5</v>
      </c>
      <c r="F15" s="231"/>
      <c r="G15" s="266">
        <v>3500</v>
      </c>
      <c r="H15" s="236" t="s">
        <v>396</v>
      </c>
      <c r="I15" s="232"/>
      <c r="J15" s="232"/>
      <c r="K15" s="232"/>
      <c r="L15" s="232"/>
      <c r="M15" s="232"/>
      <c r="N15" s="232"/>
      <c r="O15" s="232"/>
      <c r="P15" s="236">
        <v>80150023439</v>
      </c>
      <c r="Q15" s="3"/>
      <c r="R15" s="3"/>
      <c r="S15" s="3"/>
    </row>
    <row r="16" spans="1:19" x14ac:dyDescent="0.2">
      <c r="A16" s="367">
        <v>2</v>
      </c>
      <c r="B16" s="365" t="s">
        <v>719</v>
      </c>
      <c r="C16" s="233">
        <v>0</v>
      </c>
      <c r="D16" s="233">
        <f t="shared" ref="D16:D80" si="0">C16+E16</f>
        <v>0.35</v>
      </c>
      <c r="E16" s="230">
        <v>0.35</v>
      </c>
      <c r="F16" s="231"/>
      <c r="G16" s="266">
        <v>2100</v>
      </c>
      <c r="H16" s="236" t="s">
        <v>33</v>
      </c>
      <c r="I16" s="232"/>
      <c r="J16" s="232"/>
      <c r="K16" s="232"/>
      <c r="L16" s="232"/>
      <c r="M16" s="232"/>
      <c r="N16" s="232"/>
      <c r="O16" s="232"/>
      <c r="P16" s="236">
        <v>80150030140</v>
      </c>
      <c r="Q16" s="3"/>
      <c r="R16" s="3"/>
      <c r="S16" s="3"/>
    </row>
    <row r="17" spans="1:21" x14ac:dyDescent="0.2">
      <c r="A17" s="368"/>
      <c r="B17" s="366"/>
      <c r="C17" s="233">
        <f>D16</f>
        <v>0.35</v>
      </c>
      <c r="D17" s="233">
        <f t="shared" si="0"/>
        <v>0.6399999999999999</v>
      </c>
      <c r="E17" s="230">
        <v>0.28999999999999998</v>
      </c>
      <c r="F17" s="231"/>
      <c r="G17" s="266">
        <v>2100</v>
      </c>
      <c r="H17" s="236" t="s">
        <v>33</v>
      </c>
      <c r="I17" s="232"/>
      <c r="J17" s="232"/>
      <c r="K17" s="232"/>
      <c r="L17" s="232"/>
      <c r="M17" s="232"/>
      <c r="N17" s="232"/>
      <c r="O17" s="232"/>
      <c r="P17" s="236">
        <v>80150030147</v>
      </c>
      <c r="Q17" s="3"/>
      <c r="R17" s="3"/>
      <c r="S17" s="3"/>
    </row>
    <row r="18" spans="1:21" x14ac:dyDescent="0.2">
      <c r="A18" s="224">
        <v>3</v>
      </c>
      <c r="B18" s="229" t="s">
        <v>62</v>
      </c>
      <c r="C18" s="233">
        <v>0</v>
      </c>
      <c r="D18" s="233">
        <f t="shared" si="0"/>
        <v>0.25</v>
      </c>
      <c r="E18" s="230">
        <v>0.25</v>
      </c>
      <c r="F18" s="231"/>
      <c r="G18" s="266">
        <v>1125</v>
      </c>
      <c r="H18" s="236" t="s">
        <v>116</v>
      </c>
      <c r="I18" s="232"/>
      <c r="J18" s="232"/>
      <c r="K18" s="232"/>
      <c r="L18" s="232"/>
      <c r="M18" s="232"/>
      <c r="N18" s="232"/>
      <c r="O18" s="232"/>
      <c r="P18" s="236">
        <v>80150021728</v>
      </c>
      <c r="Q18" s="3"/>
      <c r="R18" s="3"/>
      <c r="S18" s="3"/>
    </row>
    <row r="19" spans="1:21" x14ac:dyDescent="0.2">
      <c r="A19" s="224">
        <v>4</v>
      </c>
      <c r="B19" s="229" t="s">
        <v>63</v>
      </c>
      <c r="C19" s="233">
        <v>0</v>
      </c>
      <c r="D19" s="233">
        <f t="shared" si="0"/>
        <v>0.08</v>
      </c>
      <c r="E19" s="230">
        <v>0.08</v>
      </c>
      <c r="F19" s="231"/>
      <c r="G19" s="266">
        <v>440</v>
      </c>
      <c r="H19" s="236" t="s">
        <v>396</v>
      </c>
      <c r="I19" s="232"/>
      <c r="J19" s="232"/>
      <c r="K19" s="232"/>
      <c r="L19" s="232"/>
      <c r="M19" s="232"/>
      <c r="N19" s="232"/>
      <c r="O19" s="232"/>
      <c r="P19" s="236">
        <v>80150031558</v>
      </c>
      <c r="Q19" s="3"/>
      <c r="R19" s="3"/>
      <c r="S19" s="3"/>
    </row>
    <row r="20" spans="1:21" x14ac:dyDescent="0.2">
      <c r="A20" s="224">
        <v>5</v>
      </c>
      <c r="B20" s="229" t="s">
        <v>117</v>
      </c>
      <c r="C20" s="233">
        <v>0</v>
      </c>
      <c r="D20" s="233">
        <f t="shared" si="0"/>
        <v>0.2</v>
      </c>
      <c r="E20" s="230">
        <v>0.2</v>
      </c>
      <c r="F20" s="231"/>
      <c r="G20" s="266">
        <v>1100</v>
      </c>
      <c r="H20" s="236" t="s">
        <v>33</v>
      </c>
      <c r="I20" s="232"/>
      <c r="J20" s="232"/>
      <c r="K20" s="232"/>
      <c r="L20" s="232"/>
      <c r="M20" s="232"/>
      <c r="N20" s="232"/>
      <c r="O20" s="232"/>
      <c r="P20" s="236">
        <v>80150030660</v>
      </c>
      <c r="Q20" s="3"/>
      <c r="R20" s="3"/>
      <c r="S20" s="3"/>
    </row>
    <row r="21" spans="1:21" x14ac:dyDescent="0.2">
      <c r="A21" s="224">
        <v>6</v>
      </c>
      <c r="B21" s="229" t="s">
        <v>718</v>
      </c>
      <c r="C21" s="233">
        <v>0</v>
      </c>
      <c r="D21" s="233">
        <f t="shared" si="0"/>
        <v>0.15</v>
      </c>
      <c r="E21" s="230">
        <v>0.15</v>
      </c>
      <c r="F21" s="231"/>
      <c r="G21" s="266">
        <v>900</v>
      </c>
      <c r="H21" s="236" t="s">
        <v>33</v>
      </c>
      <c r="I21" s="232"/>
      <c r="J21" s="232"/>
      <c r="K21" s="232"/>
      <c r="L21" s="232"/>
      <c r="M21" s="232"/>
      <c r="N21" s="232"/>
      <c r="O21" s="232"/>
      <c r="P21" s="236">
        <v>80150032142</v>
      </c>
      <c r="Q21" s="3"/>
      <c r="R21" s="3"/>
      <c r="S21" s="3"/>
    </row>
    <row r="22" spans="1:21" x14ac:dyDescent="0.2">
      <c r="A22" s="224">
        <v>7</v>
      </c>
      <c r="B22" s="229" t="s">
        <v>733</v>
      </c>
      <c r="C22" s="233">
        <v>0</v>
      </c>
      <c r="D22" s="233">
        <f t="shared" si="0"/>
        <v>0.7</v>
      </c>
      <c r="E22" s="230">
        <v>0.7</v>
      </c>
      <c r="F22" s="231"/>
      <c r="G22" s="266">
        <v>4200</v>
      </c>
      <c r="H22" s="236" t="s">
        <v>396</v>
      </c>
      <c r="I22" s="232"/>
      <c r="J22" s="232"/>
      <c r="K22" s="232"/>
      <c r="L22" s="232"/>
      <c r="M22" s="232"/>
      <c r="N22" s="232"/>
      <c r="O22" s="232"/>
      <c r="P22" s="236">
        <v>80150030142</v>
      </c>
      <c r="Q22" s="3"/>
      <c r="R22" s="3"/>
      <c r="S22" s="3"/>
    </row>
    <row r="23" spans="1:21" x14ac:dyDescent="0.2">
      <c r="A23" s="224">
        <v>8</v>
      </c>
      <c r="B23" s="229" t="s">
        <v>118</v>
      </c>
      <c r="C23" s="233">
        <v>0</v>
      </c>
      <c r="D23" s="233">
        <f t="shared" si="0"/>
        <v>0.3</v>
      </c>
      <c r="E23" s="230">
        <v>0.3</v>
      </c>
      <c r="F23" s="231"/>
      <c r="G23" s="266">
        <v>1500</v>
      </c>
      <c r="H23" s="236" t="s">
        <v>33</v>
      </c>
      <c r="I23" s="232"/>
      <c r="J23" s="232"/>
      <c r="K23" s="232"/>
      <c r="L23" s="232"/>
      <c r="M23" s="232"/>
      <c r="N23" s="232"/>
      <c r="O23" s="232"/>
      <c r="P23" s="236">
        <v>80150032140</v>
      </c>
      <c r="Q23" s="3"/>
      <c r="R23" s="3"/>
      <c r="S23" s="3"/>
      <c r="U23" s="1">
        <v>22</v>
      </c>
    </row>
    <row r="24" spans="1:21" x14ac:dyDescent="0.2">
      <c r="A24" s="367">
        <v>9</v>
      </c>
      <c r="B24" s="365" t="s">
        <v>734</v>
      </c>
      <c r="C24" s="233">
        <v>0</v>
      </c>
      <c r="D24" s="233">
        <f t="shared" si="0"/>
        <v>0.15</v>
      </c>
      <c r="E24" s="230">
        <v>0.15</v>
      </c>
      <c r="F24" s="231"/>
      <c r="G24" s="266">
        <v>600</v>
      </c>
      <c r="H24" s="236" t="s">
        <v>396</v>
      </c>
      <c r="I24" s="232"/>
      <c r="J24" s="232"/>
      <c r="K24" s="232"/>
      <c r="L24" s="232"/>
      <c r="M24" s="232"/>
      <c r="N24" s="232"/>
      <c r="O24" s="232"/>
      <c r="P24" s="236">
        <v>80150031198</v>
      </c>
      <c r="Q24" s="3"/>
      <c r="R24" s="3"/>
      <c r="S24" s="3"/>
    </row>
    <row r="25" spans="1:21" x14ac:dyDescent="0.2">
      <c r="A25" s="368"/>
      <c r="B25" s="366"/>
      <c r="C25" s="233">
        <f>D24</f>
        <v>0.15</v>
      </c>
      <c r="D25" s="233">
        <f t="shared" si="0"/>
        <v>0.3</v>
      </c>
      <c r="E25" s="230">
        <v>0.15</v>
      </c>
      <c r="F25" s="231"/>
      <c r="G25" s="266">
        <v>600</v>
      </c>
      <c r="H25" s="236" t="s">
        <v>396</v>
      </c>
      <c r="I25" s="232"/>
      <c r="J25" s="232"/>
      <c r="K25" s="232"/>
      <c r="L25" s="232"/>
      <c r="M25" s="232"/>
      <c r="N25" s="232"/>
      <c r="O25" s="232"/>
      <c r="P25" s="236">
        <v>80150031189</v>
      </c>
      <c r="Q25" s="3"/>
      <c r="R25" s="3"/>
      <c r="S25" s="3"/>
    </row>
    <row r="26" spans="1:21" x14ac:dyDescent="0.2">
      <c r="A26" s="367">
        <v>10</v>
      </c>
      <c r="B26" s="365" t="s">
        <v>65</v>
      </c>
      <c r="C26" s="233">
        <v>0</v>
      </c>
      <c r="D26" s="233">
        <f t="shared" si="0"/>
        <v>0.4</v>
      </c>
      <c r="E26" s="230">
        <v>0.4</v>
      </c>
      <c r="F26" s="231"/>
      <c r="G26" s="266">
        <v>2600</v>
      </c>
      <c r="H26" s="236" t="s">
        <v>33</v>
      </c>
      <c r="I26" s="232"/>
      <c r="J26" s="232"/>
      <c r="K26" s="232"/>
      <c r="L26" s="232"/>
      <c r="M26" s="232"/>
      <c r="N26" s="232"/>
      <c r="O26" s="232"/>
      <c r="P26" s="236">
        <v>80150023438</v>
      </c>
      <c r="Q26" s="3"/>
      <c r="R26" s="3"/>
      <c r="S26" s="3"/>
    </row>
    <row r="27" spans="1:21" x14ac:dyDescent="0.2">
      <c r="A27" s="368"/>
      <c r="B27" s="366"/>
      <c r="C27" s="233">
        <f>D26</f>
        <v>0.4</v>
      </c>
      <c r="D27" s="233">
        <f t="shared" si="0"/>
        <v>1.5</v>
      </c>
      <c r="E27" s="230">
        <v>1.1000000000000001</v>
      </c>
      <c r="F27" s="231"/>
      <c r="G27" s="266">
        <v>7150</v>
      </c>
      <c r="H27" s="236" t="s">
        <v>396</v>
      </c>
      <c r="I27" s="232"/>
      <c r="J27" s="232"/>
      <c r="K27" s="232"/>
      <c r="L27" s="232"/>
      <c r="M27" s="232"/>
      <c r="N27" s="232"/>
      <c r="O27" s="232"/>
      <c r="P27" s="236">
        <v>80150023438</v>
      </c>
      <c r="Q27" s="3"/>
      <c r="R27" s="3"/>
      <c r="S27" s="3"/>
    </row>
    <row r="28" spans="1:21" x14ac:dyDescent="0.2">
      <c r="A28" s="224">
        <v>11</v>
      </c>
      <c r="B28" s="229" t="s">
        <v>119</v>
      </c>
      <c r="C28" s="233">
        <v>0</v>
      </c>
      <c r="D28" s="233">
        <f t="shared" si="0"/>
        <v>0.15</v>
      </c>
      <c r="E28" s="230">
        <v>0.15</v>
      </c>
      <c r="F28" s="231"/>
      <c r="G28" s="266">
        <v>750</v>
      </c>
      <c r="H28" s="236" t="s">
        <v>33</v>
      </c>
      <c r="I28" s="232"/>
      <c r="J28" s="232"/>
      <c r="K28" s="232"/>
      <c r="L28" s="232"/>
      <c r="M28" s="232"/>
      <c r="N28" s="232"/>
      <c r="O28" s="232"/>
      <c r="P28" s="236">
        <v>80150031640</v>
      </c>
      <c r="Q28" s="3"/>
      <c r="R28" s="3"/>
      <c r="S28" s="3"/>
    </row>
    <row r="29" spans="1:21" x14ac:dyDescent="0.2">
      <c r="A29" s="224">
        <f>A28+1</f>
        <v>12</v>
      </c>
      <c r="B29" s="229" t="s">
        <v>120</v>
      </c>
      <c r="C29" s="233">
        <v>0</v>
      </c>
      <c r="D29" s="233">
        <f t="shared" si="0"/>
        <v>0.25</v>
      </c>
      <c r="E29" s="230">
        <v>0.25</v>
      </c>
      <c r="F29" s="231"/>
      <c r="G29" s="266">
        <v>1125</v>
      </c>
      <c r="H29" s="236" t="s">
        <v>33</v>
      </c>
      <c r="I29" s="232"/>
      <c r="J29" s="232"/>
      <c r="K29" s="232"/>
      <c r="L29" s="232"/>
      <c r="M29" s="232"/>
      <c r="N29" s="232"/>
      <c r="O29" s="232"/>
      <c r="P29" s="236">
        <v>80150020968</v>
      </c>
      <c r="Q29" s="3"/>
      <c r="R29" s="3"/>
      <c r="S29" s="3"/>
    </row>
    <row r="30" spans="1:21" x14ac:dyDescent="0.2">
      <c r="A30" s="224">
        <f t="shared" ref="A30:A91" si="1">A29+1</f>
        <v>13</v>
      </c>
      <c r="B30" s="229" t="s">
        <v>66</v>
      </c>
      <c r="C30" s="233">
        <v>0</v>
      </c>
      <c r="D30" s="233">
        <f t="shared" si="0"/>
        <v>0.4</v>
      </c>
      <c r="E30" s="230">
        <v>0.4</v>
      </c>
      <c r="F30" s="231"/>
      <c r="G30" s="266">
        <v>2000</v>
      </c>
      <c r="H30" s="236" t="s">
        <v>396</v>
      </c>
      <c r="I30" s="232"/>
      <c r="J30" s="232"/>
      <c r="K30" s="232"/>
      <c r="L30" s="232"/>
      <c r="M30" s="232"/>
      <c r="N30" s="232"/>
      <c r="O30" s="232"/>
      <c r="P30" s="236">
        <v>80150040444</v>
      </c>
      <c r="Q30" s="3"/>
      <c r="R30" s="3"/>
      <c r="S30" s="3"/>
    </row>
    <row r="31" spans="1:21" x14ac:dyDescent="0.2">
      <c r="A31" s="224">
        <f t="shared" si="1"/>
        <v>14</v>
      </c>
      <c r="B31" s="229" t="s">
        <v>67</v>
      </c>
      <c r="C31" s="233">
        <v>0</v>
      </c>
      <c r="D31" s="233">
        <f t="shared" si="0"/>
        <v>0.15</v>
      </c>
      <c r="E31" s="230">
        <v>0.15</v>
      </c>
      <c r="F31" s="231"/>
      <c r="G31" s="266">
        <v>1050</v>
      </c>
      <c r="H31" s="236" t="s">
        <v>396</v>
      </c>
      <c r="I31" s="232"/>
      <c r="J31" s="232"/>
      <c r="K31" s="232"/>
      <c r="L31" s="232"/>
      <c r="M31" s="232"/>
      <c r="N31" s="232"/>
      <c r="O31" s="232"/>
      <c r="P31" s="236">
        <v>80150024042</v>
      </c>
      <c r="Q31" s="3"/>
      <c r="R31" s="3"/>
      <c r="S31" s="3"/>
    </row>
    <row r="32" spans="1:21" x14ac:dyDescent="0.2">
      <c r="A32" s="224">
        <f t="shared" si="1"/>
        <v>15</v>
      </c>
      <c r="B32" s="229" t="s">
        <v>121</v>
      </c>
      <c r="C32" s="233">
        <v>0</v>
      </c>
      <c r="D32" s="233">
        <f t="shared" si="0"/>
        <v>0.2</v>
      </c>
      <c r="E32" s="230">
        <v>0.2</v>
      </c>
      <c r="F32" s="231"/>
      <c r="G32" s="266">
        <v>1000</v>
      </c>
      <c r="H32" s="236" t="s">
        <v>33</v>
      </c>
      <c r="I32" s="232"/>
      <c r="J32" s="232"/>
      <c r="K32" s="232"/>
      <c r="L32" s="232"/>
      <c r="M32" s="232"/>
      <c r="N32" s="232"/>
      <c r="O32" s="232"/>
      <c r="P32" s="236">
        <v>80150032141</v>
      </c>
      <c r="Q32" s="3"/>
      <c r="R32" s="3"/>
      <c r="S32" s="3"/>
    </row>
    <row r="33" spans="1:19" x14ac:dyDescent="0.2">
      <c r="A33" s="224">
        <f t="shared" si="1"/>
        <v>16</v>
      </c>
      <c r="B33" s="229" t="s">
        <v>122</v>
      </c>
      <c r="C33" s="233">
        <v>0</v>
      </c>
      <c r="D33" s="233">
        <f t="shared" si="0"/>
        <v>0.25</v>
      </c>
      <c r="E33" s="230">
        <v>0.25</v>
      </c>
      <c r="F33" s="231"/>
      <c r="G33" s="266">
        <v>1500</v>
      </c>
      <c r="H33" s="236" t="s">
        <v>33</v>
      </c>
      <c r="I33" s="232"/>
      <c r="J33" s="232"/>
      <c r="K33" s="232"/>
      <c r="L33" s="232"/>
      <c r="M33" s="232"/>
      <c r="N33" s="232"/>
      <c r="O33" s="232"/>
      <c r="P33" s="236">
        <v>80150022977</v>
      </c>
      <c r="Q33" s="3"/>
      <c r="R33" s="3"/>
      <c r="S33" s="3"/>
    </row>
    <row r="34" spans="1:19" x14ac:dyDescent="0.2">
      <c r="A34" s="224">
        <f t="shared" si="1"/>
        <v>17</v>
      </c>
      <c r="B34" s="229" t="s">
        <v>68</v>
      </c>
      <c r="C34" s="233">
        <v>0</v>
      </c>
      <c r="D34" s="233">
        <f t="shared" si="0"/>
        <v>0.4</v>
      </c>
      <c r="E34" s="230">
        <v>0.4</v>
      </c>
      <c r="F34" s="231"/>
      <c r="G34" s="266">
        <v>2400</v>
      </c>
      <c r="H34" s="236" t="s">
        <v>396</v>
      </c>
      <c r="I34" s="232"/>
      <c r="J34" s="232"/>
      <c r="K34" s="232"/>
      <c r="L34" s="232"/>
      <c r="M34" s="232"/>
      <c r="N34" s="232"/>
      <c r="O34" s="232"/>
      <c r="P34" s="236">
        <v>80150024773</v>
      </c>
      <c r="Q34" s="3"/>
      <c r="R34" s="3"/>
      <c r="S34" s="3"/>
    </row>
    <row r="35" spans="1:19" x14ac:dyDescent="0.2">
      <c r="A35" s="224">
        <f t="shared" si="1"/>
        <v>18</v>
      </c>
      <c r="B35" s="229" t="s">
        <v>123</v>
      </c>
      <c r="C35" s="233">
        <v>0</v>
      </c>
      <c r="D35" s="233">
        <f t="shared" si="0"/>
        <v>0.3</v>
      </c>
      <c r="E35" s="230">
        <v>0.3</v>
      </c>
      <c r="F35" s="231"/>
      <c r="G35" s="266">
        <v>1500</v>
      </c>
      <c r="H35" s="236" t="s">
        <v>33</v>
      </c>
      <c r="I35" s="232"/>
      <c r="J35" s="232"/>
      <c r="K35" s="232"/>
      <c r="L35" s="232"/>
      <c r="M35" s="232"/>
      <c r="N35" s="232"/>
      <c r="O35" s="232"/>
      <c r="P35" s="236">
        <v>80150010905</v>
      </c>
      <c r="Q35" s="3"/>
      <c r="R35" s="3"/>
      <c r="S35" s="3"/>
    </row>
    <row r="36" spans="1:19" x14ac:dyDescent="0.2">
      <c r="A36" s="224">
        <f t="shared" si="1"/>
        <v>19</v>
      </c>
      <c r="B36" s="229" t="s">
        <v>69</v>
      </c>
      <c r="C36" s="233">
        <v>0</v>
      </c>
      <c r="D36" s="233">
        <f t="shared" si="0"/>
        <v>0.25</v>
      </c>
      <c r="E36" s="230">
        <v>0.25</v>
      </c>
      <c r="F36" s="231"/>
      <c r="G36" s="266">
        <v>1375</v>
      </c>
      <c r="H36" s="236" t="s">
        <v>396</v>
      </c>
      <c r="I36" s="232"/>
      <c r="J36" s="232"/>
      <c r="K36" s="232"/>
      <c r="L36" s="232"/>
      <c r="M36" s="232"/>
      <c r="N36" s="232"/>
      <c r="O36" s="232"/>
      <c r="P36" s="236">
        <v>80150021822</v>
      </c>
      <c r="Q36" s="3"/>
      <c r="R36" s="3"/>
      <c r="S36" s="3"/>
    </row>
    <row r="37" spans="1:19" x14ac:dyDescent="0.2">
      <c r="A37" s="224">
        <f t="shared" si="1"/>
        <v>20</v>
      </c>
      <c r="B37" s="229" t="s">
        <v>70</v>
      </c>
      <c r="C37" s="233">
        <v>0</v>
      </c>
      <c r="D37" s="233">
        <f t="shared" si="0"/>
        <v>0.1</v>
      </c>
      <c r="E37" s="230">
        <v>0.1</v>
      </c>
      <c r="F37" s="231"/>
      <c r="G37" s="266">
        <v>500</v>
      </c>
      <c r="H37" s="236" t="s">
        <v>396</v>
      </c>
      <c r="I37" s="232"/>
      <c r="J37" s="232"/>
      <c r="K37" s="232"/>
      <c r="L37" s="232"/>
      <c r="M37" s="232"/>
      <c r="N37" s="232"/>
      <c r="O37" s="232"/>
      <c r="P37" s="236">
        <v>80150024031</v>
      </c>
      <c r="Q37" s="3"/>
      <c r="R37" s="3"/>
      <c r="S37" s="3"/>
    </row>
    <row r="38" spans="1:19" x14ac:dyDescent="0.2">
      <c r="A38" s="224">
        <f t="shared" si="1"/>
        <v>21</v>
      </c>
      <c r="B38" s="229" t="s">
        <v>720</v>
      </c>
      <c r="C38" s="233">
        <v>0</v>
      </c>
      <c r="D38" s="233">
        <f t="shared" si="0"/>
        <v>0.3</v>
      </c>
      <c r="E38" s="230">
        <v>0.3</v>
      </c>
      <c r="F38" s="231"/>
      <c r="G38" s="266">
        <v>1800</v>
      </c>
      <c r="H38" s="236" t="s">
        <v>33</v>
      </c>
      <c r="I38" s="232"/>
      <c r="J38" s="232"/>
      <c r="K38" s="232"/>
      <c r="L38" s="232"/>
      <c r="M38" s="232"/>
      <c r="N38" s="232"/>
      <c r="O38" s="232"/>
      <c r="P38" s="236">
        <v>80150040317</v>
      </c>
      <c r="Q38" s="3"/>
      <c r="R38" s="3"/>
      <c r="S38" s="3"/>
    </row>
    <row r="39" spans="1:19" x14ac:dyDescent="0.2">
      <c r="A39" s="224">
        <f t="shared" si="1"/>
        <v>22</v>
      </c>
      <c r="B39" s="229" t="s">
        <v>721</v>
      </c>
      <c r="C39" s="233">
        <v>0</v>
      </c>
      <c r="D39" s="233">
        <f t="shared" si="0"/>
        <v>0.25</v>
      </c>
      <c r="E39" s="230">
        <v>0.25</v>
      </c>
      <c r="F39" s="231"/>
      <c r="G39" s="266">
        <v>1125</v>
      </c>
      <c r="H39" s="236" t="s">
        <v>33</v>
      </c>
      <c r="I39" s="232"/>
      <c r="J39" s="232"/>
      <c r="K39" s="232"/>
      <c r="L39" s="232"/>
      <c r="M39" s="232"/>
      <c r="N39" s="232"/>
      <c r="O39" s="232"/>
      <c r="P39" s="236">
        <v>80150022259</v>
      </c>
      <c r="Q39" s="3"/>
      <c r="R39" s="3"/>
      <c r="S39" s="3"/>
    </row>
    <row r="40" spans="1:19" x14ac:dyDescent="0.2">
      <c r="A40" s="224">
        <f t="shared" si="1"/>
        <v>23</v>
      </c>
      <c r="B40" s="229" t="s">
        <v>735</v>
      </c>
      <c r="C40" s="233">
        <v>0</v>
      </c>
      <c r="D40" s="233">
        <f t="shared" si="0"/>
        <v>0.2</v>
      </c>
      <c r="E40" s="230">
        <v>0.2</v>
      </c>
      <c r="F40" s="231"/>
      <c r="G40" s="266">
        <v>900</v>
      </c>
      <c r="H40" s="236" t="s">
        <v>396</v>
      </c>
      <c r="I40" s="232"/>
      <c r="J40" s="232"/>
      <c r="K40" s="232"/>
      <c r="L40" s="232"/>
      <c r="M40" s="232"/>
      <c r="N40" s="232"/>
      <c r="O40" s="232"/>
      <c r="P40" s="236">
        <v>80150030934</v>
      </c>
      <c r="Q40" s="3"/>
      <c r="R40" s="3"/>
      <c r="S40" s="3"/>
    </row>
    <row r="41" spans="1:19" x14ac:dyDescent="0.2">
      <c r="A41" s="224">
        <f t="shared" si="1"/>
        <v>24</v>
      </c>
      <c r="B41" s="229" t="s">
        <v>722</v>
      </c>
      <c r="C41" s="233">
        <v>0</v>
      </c>
      <c r="D41" s="233">
        <f t="shared" si="0"/>
        <v>0.25</v>
      </c>
      <c r="E41" s="230">
        <v>0.25</v>
      </c>
      <c r="F41" s="231"/>
      <c r="G41" s="266">
        <v>1500</v>
      </c>
      <c r="H41" s="236" t="s">
        <v>33</v>
      </c>
      <c r="I41" s="232"/>
      <c r="J41" s="232"/>
      <c r="K41" s="232"/>
      <c r="L41" s="232"/>
      <c r="M41" s="232"/>
      <c r="N41" s="232"/>
      <c r="O41" s="232"/>
      <c r="P41" s="236">
        <v>80150024770</v>
      </c>
      <c r="Q41" s="3"/>
      <c r="R41" s="3"/>
      <c r="S41" s="3"/>
    </row>
    <row r="42" spans="1:19" x14ac:dyDescent="0.2">
      <c r="A42" s="224">
        <f t="shared" si="1"/>
        <v>25</v>
      </c>
      <c r="B42" s="229" t="s">
        <v>124</v>
      </c>
      <c r="C42" s="233">
        <v>0</v>
      </c>
      <c r="D42" s="233">
        <f t="shared" si="0"/>
        <v>0.3</v>
      </c>
      <c r="E42" s="230">
        <v>0.3</v>
      </c>
      <c r="F42" s="231"/>
      <c r="G42" s="266">
        <v>1350</v>
      </c>
      <c r="H42" s="236" t="s">
        <v>33</v>
      </c>
      <c r="I42" s="232"/>
      <c r="J42" s="232"/>
      <c r="K42" s="232"/>
      <c r="L42" s="232"/>
      <c r="M42" s="232"/>
      <c r="N42" s="232"/>
      <c r="O42" s="232"/>
      <c r="P42" s="236">
        <v>80150022976</v>
      </c>
      <c r="Q42" s="3"/>
      <c r="R42" s="3"/>
      <c r="S42" s="3"/>
    </row>
    <row r="43" spans="1:19" x14ac:dyDescent="0.2">
      <c r="A43" s="224">
        <f t="shared" si="1"/>
        <v>26</v>
      </c>
      <c r="B43" s="229" t="s">
        <v>723</v>
      </c>
      <c r="C43" s="233">
        <v>0</v>
      </c>
      <c r="D43" s="233">
        <f t="shared" si="0"/>
        <v>0.2</v>
      </c>
      <c r="E43" s="230">
        <v>0.2</v>
      </c>
      <c r="F43" s="231"/>
      <c r="G43" s="266">
        <v>900</v>
      </c>
      <c r="H43" s="236" t="s">
        <v>33</v>
      </c>
      <c r="I43" s="232"/>
      <c r="J43" s="232"/>
      <c r="K43" s="232"/>
      <c r="L43" s="232"/>
      <c r="M43" s="232"/>
      <c r="N43" s="232"/>
      <c r="O43" s="232"/>
      <c r="P43" s="236">
        <v>80150023741</v>
      </c>
      <c r="Q43" s="3"/>
      <c r="R43" s="3"/>
      <c r="S43" s="3"/>
    </row>
    <row r="44" spans="1:19" x14ac:dyDescent="0.2">
      <c r="A44" s="224">
        <f t="shared" si="1"/>
        <v>27</v>
      </c>
      <c r="B44" s="229" t="s">
        <v>736</v>
      </c>
      <c r="C44" s="233">
        <v>0</v>
      </c>
      <c r="D44" s="233">
        <f t="shared" si="0"/>
        <v>0.65</v>
      </c>
      <c r="E44" s="230">
        <v>0.65</v>
      </c>
      <c r="F44" s="231"/>
      <c r="G44" s="266">
        <v>4550</v>
      </c>
      <c r="H44" s="236" t="s">
        <v>396</v>
      </c>
      <c r="I44" s="232"/>
      <c r="J44" s="232"/>
      <c r="K44" s="232"/>
      <c r="L44" s="232"/>
      <c r="M44" s="232"/>
      <c r="N44" s="232"/>
      <c r="O44" s="232"/>
      <c r="P44" s="236">
        <v>80150021821</v>
      </c>
      <c r="Q44" s="3"/>
      <c r="R44" s="3"/>
      <c r="S44" s="3"/>
    </row>
    <row r="45" spans="1:19" x14ac:dyDescent="0.2">
      <c r="A45" s="224">
        <f t="shared" si="1"/>
        <v>28</v>
      </c>
      <c r="B45" s="229" t="s">
        <v>737</v>
      </c>
      <c r="C45" s="233">
        <v>0</v>
      </c>
      <c r="D45" s="233">
        <f t="shared" si="0"/>
        <v>0.2</v>
      </c>
      <c r="E45" s="230">
        <v>0.2</v>
      </c>
      <c r="F45" s="231"/>
      <c r="G45" s="266">
        <v>1000</v>
      </c>
      <c r="H45" s="236" t="s">
        <v>396</v>
      </c>
      <c r="I45" s="232"/>
      <c r="J45" s="232"/>
      <c r="K45" s="232"/>
      <c r="L45" s="232"/>
      <c r="M45" s="232"/>
      <c r="N45" s="232"/>
      <c r="O45" s="232"/>
      <c r="P45" s="236">
        <v>80150022258</v>
      </c>
      <c r="Q45" s="3"/>
      <c r="R45" s="3"/>
      <c r="S45" s="3"/>
    </row>
    <row r="46" spans="1:19" x14ac:dyDescent="0.2">
      <c r="A46" s="224">
        <f t="shared" si="1"/>
        <v>29</v>
      </c>
      <c r="B46" s="229" t="s">
        <v>125</v>
      </c>
      <c r="C46" s="233">
        <v>0</v>
      </c>
      <c r="D46" s="233">
        <f t="shared" si="0"/>
        <v>1.1000000000000001</v>
      </c>
      <c r="E46" s="230">
        <v>1.1000000000000001</v>
      </c>
      <c r="F46" s="231"/>
      <c r="G46" s="266">
        <v>5500</v>
      </c>
      <c r="H46" s="236" t="s">
        <v>33</v>
      </c>
      <c r="I46" s="232"/>
      <c r="J46" s="232"/>
      <c r="K46" s="232"/>
      <c r="L46" s="232"/>
      <c r="M46" s="232"/>
      <c r="N46" s="232"/>
      <c r="O46" s="232"/>
      <c r="P46" s="236">
        <v>80150022127</v>
      </c>
      <c r="Q46" s="3"/>
      <c r="R46" s="3"/>
      <c r="S46" s="3"/>
    </row>
    <row r="47" spans="1:19" x14ac:dyDescent="0.2">
      <c r="A47" s="224">
        <f t="shared" si="1"/>
        <v>30</v>
      </c>
      <c r="B47" s="229" t="s">
        <v>724</v>
      </c>
      <c r="C47" s="233">
        <v>0</v>
      </c>
      <c r="D47" s="233">
        <f t="shared" si="0"/>
        <v>0.45</v>
      </c>
      <c r="E47" s="230">
        <v>0.45</v>
      </c>
      <c r="F47" s="231"/>
      <c r="G47" s="266">
        <v>2700</v>
      </c>
      <c r="H47" s="236" t="s">
        <v>33</v>
      </c>
      <c r="I47" s="232"/>
      <c r="J47" s="232"/>
      <c r="K47" s="232"/>
      <c r="L47" s="232"/>
      <c r="M47" s="232"/>
      <c r="N47" s="232"/>
      <c r="O47" s="232"/>
      <c r="P47" s="236">
        <v>80150032358</v>
      </c>
      <c r="Q47" s="3"/>
      <c r="R47" s="3"/>
      <c r="S47" s="3"/>
    </row>
    <row r="48" spans="1:19" x14ac:dyDescent="0.2">
      <c r="A48" s="224">
        <f t="shared" si="1"/>
        <v>31</v>
      </c>
      <c r="B48" s="229" t="s">
        <v>71</v>
      </c>
      <c r="C48" s="233">
        <v>0</v>
      </c>
      <c r="D48" s="233">
        <f t="shared" si="0"/>
        <v>1.5</v>
      </c>
      <c r="E48" s="230">
        <v>1.5</v>
      </c>
      <c r="F48" s="231"/>
      <c r="G48" s="266">
        <v>10500</v>
      </c>
      <c r="H48" s="236" t="s">
        <v>396</v>
      </c>
      <c r="I48" s="232"/>
      <c r="J48" s="232"/>
      <c r="K48" s="232"/>
      <c r="L48" s="232"/>
      <c r="M48" s="232"/>
      <c r="N48" s="232"/>
      <c r="O48" s="232"/>
      <c r="P48" s="236">
        <v>80150023737</v>
      </c>
      <c r="Q48" s="3"/>
      <c r="R48" s="3"/>
      <c r="S48" s="3"/>
    </row>
    <row r="49" spans="1:19" x14ac:dyDescent="0.2">
      <c r="A49" s="367">
        <f t="shared" si="1"/>
        <v>32</v>
      </c>
      <c r="B49" s="365" t="s">
        <v>72</v>
      </c>
      <c r="C49" s="233">
        <v>0</v>
      </c>
      <c r="D49" s="233">
        <f t="shared" si="0"/>
        <v>0.06</v>
      </c>
      <c r="E49" s="230">
        <v>0.06</v>
      </c>
      <c r="F49" s="231"/>
      <c r="G49" s="266">
        <f>60*5</f>
        <v>300</v>
      </c>
      <c r="H49" s="236" t="s">
        <v>396</v>
      </c>
      <c r="I49" s="232"/>
      <c r="J49" s="232"/>
      <c r="K49" s="232"/>
      <c r="L49" s="232"/>
      <c r="M49" s="232"/>
      <c r="N49" s="232"/>
      <c r="O49" s="232"/>
      <c r="P49" s="236">
        <v>80150031849</v>
      </c>
      <c r="Q49" s="3"/>
      <c r="R49" s="3"/>
      <c r="S49" s="3"/>
    </row>
    <row r="50" spans="1:19" x14ac:dyDescent="0.2">
      <c r="A50" s="368"/>
      <c r="B50" s="366"/>
      <c r="C50" s="233">
        <f>D49</f>
        <v>0.06</v>
      </c>
      <c r="D50" s="233">
        <f t="shared" ref="D50" si="2">C50+E50</f>
        <v>0.26</v>
      </c>
      <c r="E50" s="230">
        <v>0.2</v>
      </c>
      <c r="F50" s="231"/>
      <c r="G50" s="266">
        <f>200*5</f>
        <v>1000</v>
      </c>
      <c r="H50" s="236" t="s">
        <v>33</v>
      </c>
      <c r="I50" s="232"/>
      <c r="J50" s="232"/>
      <c r="K50" s="232"/>
      <c r="L50" s="232"/>
      <c r="M50" s="232"/>
      <c r="N50" s="232"/>
      <c r="O50" s="232"/>
      <c r="P50" s="265">
        <v>80150031849</v>
      </c>
      <c r="Q50" s="3"/>
      <c r="R50" s="3"/>
      <c r="S50" s="3"/>
    </row>
    <row r="51" spans="1:19" x14ac:dyDescent="0.2">
      <c r="A51" s="224">
        <f>A49+1</f>
        <v>33</v>
      </c>
      <c r="B51" s="229" t="s">
        <v>725</v>
      </c>
      <c r="C51" s="233">
        <v>0</v>
      </c>
      <c r="D51" s="233">
        <f t="shared" si="0"/>
        <v>0.15</v>
      </c>
      <c r="E51" s="230">
        <v>0.15</v>
      </c>
      <c r="F51" s="231"/>
      <c r="G51" s="266">
        <v>600</v>
      </c>
      <c r="H51" s="236" t="s">
        <v>33</v>
      </c>
      <c r="I51" s="232"/>
      <c r="J51" s="232"/>
      <c r="K51" s="232"/>
      <c r="L51" s="232"/>
      <c r="M51" s="232"/>
      <c r="N51" s="232"/>
      <c r="O51" s="232"/>
      <c r="P51" s="236">
        <v>80150031641</v>
      </c>
      <c r="Q51" s="3"/>
      <c r="R51" s="3"/>
      <c r="S51" s="3"/>
    </row>
    <row r="52" spans="1:19" x14ac:dyDescent="0.2">
      <c r="A52" s="224">
        <f t="shared" si="1"/>
        <v>34</v>
      </c>
      <c r="B52" s="229" t="s">
        <v>726</v>
      </c>
      <c r="C52" s="233">
        <v>0</v>
      </c>
      <c r="D52" s="233">
        <f t="shared" si="0"/>
        <v>0.5</v>
      </c>
      <c r="E52" s="230">
        <v>0.5</v>
      </c>
      <c r="F52" s="231"/>
      <c r="G52" s="266">
        <v>2250</v>
      </c>
      <c r="H52" s="236" t="s">
        <v>33</v>
      </c>
      <c r="I52" s="232"/>
      <c r="J52" s="232"/>
      <c r="K52" s="232"/>
      <c r="L52" s="232"/>
      <c r="M52" s="232"/>
      <c r="N52" s="232"/>
      <c r="O52" s="232"/>
      <c r="P52" s="236">
        <v>80150022436</v>
      </c>
      <c r="Q52" s="3"/>
      <c r="R52" s="3"/>
      <c r="S52" s="3"/>
    </row>
    <row r="53" spans="1:19" x14ac:dyDescent="0.2">
      <c r="A53" s="224">
        <f t="shared" si="1"/>
        <v>35</v>
      </c>
      <c r="B53" s="229" t="s">
        <v>126</v>
      </c>
      <c r="C53" s="233">
        <v>0</v>
      </c>
      <c r="D53" s="233">
        <f t="shared" si="0"/>
        <v>0.15</v>
      </c>
      <c r="E53" s="230">
        <v>0.15</v>
      </c>
      <c r="F53" s="231"/>
      <c r="G53" s="266">
        <v>600</v>
      </c>
      <c r="H53" s="236" t="s">
        <v>33</v>
      </c>
      <c r="I53" s="232"/>
      <c r="J53" s="232"/>
      <c r="K53" s="232"/>
      <c r="L53" s="232"/>
      <c r="M53" s="232"/>
      <c r="N53" s="232"/>
      <c r="O53" s="232"/>
      <c r="P53" s="236">
        <v>80150030935</v>
      </c>
      <c r="Q53" s="3"/>
      <c r="R53" s="3"/>
      <c r="S53" s="3"/>
    </row>
    <row r="54" spans="1:19" x14ac:dyDescent="0.2">
      <c r="A54" s="224">
        <f t="shared" si="1"/>
        <v>36</v>
      </c>
      <c r="B54" s="229" t="s">
        <v>127</v>
      </c>
      <c r="C54" s="233">
        <v>0</v>
      </c>
      <c r="D54" s="233">
        <f t="shared" si="0"/>
        <v>0.15</v>
      </c>
      <c r="E54" s="230">
        <v>0.15</v>
      </c>
      <c r="F54" s="231"/>
      <c r="G54" s="266">
        <v>750</v>
      </c>
      <c r="H54" s="236" t="s">
        <v>33</v>
      </c>
      <c r="I54" s="232"/>
      <c r="J54" s="232"/>
      <c r="K54" s="232"/>
      <c r="L54" s="232"/>
      <c r="M54" s="232"/>
      <c r="N54" s="232"/>
      <c r="O54" s="232"/>
      <c r="P54" s="236">
        <v>80150023742</v>
      </c>
      <c r="Q54" s="3"/>
      <c r="R54" s="3"/>
      <c r="S54" s="3"/>
    </row>
    <row r="55" spans="1:19" x14ac:dyDescent="0.2">
      <c r="A55" s="224">
        <f t="shared" si="1"/>
        <v>37</v>
      </c>
      <c r="B55" s="229" t="s">
        <v>128</v>
      </c>
      <c r="C55" s="233">
        <v>0</v>
      </c>
      <c r="D55" s="233">
        <f t="shared" si="0"/>
        <v>0.25</v>
      </c>
      <c r="E55" s="230">
        <v>0.25</v>
      </c>
      <c r="F55" s="231"/>
      <c r="G55" s="266">
        <v>1750</v>
      </c>
      <c r="H55" s="236" t="s">
        <v>33</v>
      </c>
      <c r="I55" s="232"/>
      <c r="J55" s="232"/>
      <c r="K55" s="232"/>
      <c r="L55" s="232"/>
      <c r="M55" s="232"/>
      <c r="N55" s="232"/>
      <c r="O55" s="232"/>
      <c r="P55" s="236">
        <v>80150024769</v>
      </c>
      <c r="Q55" s="3"/>
      <c r="R55" s="3"/>
      <c r="S55" s="3"/>
    </row>
    <row r="56" spans="1:19" x14ac:dyDescent="0.2">
      <c r="A56" s="224">
        <f t="shared" si="1"/>
        <v>38</v>
      </c>
      <c r="B56" s="229" t="s">
        <v>129</v>
      </c>
      <c r="C56" s="233">
        <v>0</v>
      </c>
      <c r="D56" s="233">
        <f t="shared" si="0"/>
        <v>0.25</v>
      </c>
      <c r="E56" s="230">
        <v>0.25</v>
      </c>
      <c r="F56" s="231"/>
      <c r="G56" s="266">
        <v>1400</v>
      </c>
      <c r="H56" s="236" t="s">
        <v>33</v>
      </c>
      <c r="I56" s="232"/>
      <c r="J56" s="232"/>
      <c r="K56" s="232"/>
      <c r="L56" s="232"/>
      <c r="M56" s="232"/>
      <c r="N56" s="232"/>
      <c r="O56" s="232"/>
      <c r="P56" s="236">
        <v>80150023235</v>
      </c>
      <c r="Q56" s="3"/>
      <c r="R56" s="3"/>
      <c r="S56" s="3"/>
    </row>
    <row r="57" spans="1:19" x14ac:dyDescent="0.2">
      <c r="A57" s="224">
        <f t="shared" si="1"/>
        <v>39</v>
      </c>
      <c r="B57" s="229" t="s">
        <v>130</v>
      </c>
      <c r="C57" s="233">
        <v>0</v>
      </c>
      <c r="D57" s="233">
        <f t="shared" si="0"/>
        <v>0.3</v>
      </c>
      <c r="E57" s="230">
        <v>0.3</v>
      </c>
      <c r="F57" s="231"/>
      <c r="G57" s="266">
        <v>1800</v>
      </c>
      <c r="H57" s="236" t="s">
        <v>33</v>
      </c>
      <c r="I57" s="232"/>
      <c r="J57" s="232"/>
      <c r="K57" s="232"/>
      <c r="L57" s="232"/>
      <c r="M57" s="232"/>
      <c r="N57" s="232"/>
      <c r="O57" s="232"/>
      <c r="P57" s="236">
        <v>80150031359</v>
      </c>
      <c r="Q57" s="3"/>
      <c r="R57" s="3"/>
      <c r="S57" s="3"/>
    </row>
    <row r="58" spans="1:19" x14ac:dyDescent="0.2">
      <c r="A58" s="367">
        <f t="shared" si="1"/>
        <v>40</v>
      </c>
      <c r="B58" s="365" t="s">
        <v>73</v>
      </c>
      <c r="C58" s="233">
        <v>0</v>
      </c>
      <c r="D58" s="233">
        <f t="shared" si="0"/>
        <v>0.25</v>
      </c>
      <c r="E58" s="230">
        <v>0.25</v>
      </c>
      <c r="F58" s="231"/>
      <c r="G58" s="266">
        <v>1750</v>
      </c>
      <c r="H58" s="236" t="s">
        <v>396</v>
      </c>
      <c r="I58" s="232"/>
      <c r="J58" s="232"/>
      <c r="K58" s="232"/>
      <c r="L58" s="232"/>
      <c r="M58" s="232"/>
      <c r="N58" s="232"/>
      <c r="O58" s="232"/>
      <c r="P58" s="236">
        <v>80150031197</v>
      </c>
      <c r="Q58" s="3"/>
      <c r="R58" s="3"/>
      <c r="S58" s="3"/>
    </row>
    <row r="59" spans="1:19" x14ac:dyDescent="0.2">
      <c r="A59" s="368"/>
      <c r="B59" s="366"/>
      <c r="C59" s="233">
        <f t="shared" ref="C59:C81" si="3">D58+E59</f>
        <v>0.5</v>
      </c>
      <c r="D59" s="233">
        <f t="shared" si="0"/>
        <v>0.75</v>
      </c>
      <c r="E59" s="230">
        <v>0.25</v>
      </c>
      <c r="F59" s="231"/>
      <c r="G59" s="266">
        <v>1750</v>
      </c>
      <c r="H59" s="236" t="s">
        <v>396</v>
      </c>
      <c r="I59" s="232"/>
      <c r="J59" s="232"/>
      <c r="K59" s="232"/>
      <c r="L59" s="232"/>
      <c r="M59" s="232"/>
      <c r="N59" s="232"/>
      <c r="O59" s="232"/>
      <c r="P59" s="236">
        <v>80150031196</v>
      </c>
      <c r="Q59" s="3"/>
      <c r="R59" s="3"/>
      <c r="S59" s="3"/>
    </row>
    <row r="60" spans="1:19" x14ac:dyDescent="0.2">
      <c r="A60" s="224">
        <v>41</v>
      </c>
      <c r="B60" s="229" t="s">
        <v>131</v>
      </c>
      <c r="C60" s="233">
        <v>0</v>
      </c>
      <c r="D60" s="233">
        <f t="shared" si="0"/>
        <v>0.6</v>
      </c>
      <c r="E60" s="230">
        <v>0.6</v>
      </c>
      <c r="F60" s="231"/>
      <c r="G60" s="266">
        <v>3000</v>
      </c>
      <c r="H60" s="236" t="s">
        <v>33</v>
      </c>
      <c r="I60" s="232"/>
      <c r="J60" s="232"/>
      <c r="K60" s="232"/>
      <c r="L60" s="232"/>
      <c r="M60" s="232"/>
      <c r="N60" s="232"/>
      <c r="O60" s="232"/>
      <c r="P60" s="236">
        <v>80150020204</v>
      </c>
      <c r="Q60" s="3"/>
      <c r="R60" s="3"/>
      <c r="S60" s="3"/>
    </row>
    <row r="61" spans="1:19" x14ac:dyDescent="0.2">
      <c r="A61" s="224">
        <f t="shared" si="1"/>
        <v>42</v>
      </c>
      <c r="B61" s="229" t="s">
        <v>132</v>
      </c>
      <c r="C61" s="233">
        <v>0</v>
      </c>
      <c r="D61" s="233">
        <f t="shared" si="0"/>
        <v>0.1</v>
      </c>
      <c r="E61" s="230">
        <v>0.1</v>
      </c>
      <c r="F61" s="231"/>
      <c r="G61" s="266">
        <v>250</v>
      </c>
      <c r="H61" s="236" t="s">
        <v>33</v>
      </c>
      <c r="I61" s="232"/>
      <c r="J61" s="232"/>
      <c r="K61" s="232"/>
      <c r="L61" s="232"/>
      <c r="M61" s="232"/>
      <c r="N61" s="232"/>
      <c r="O61" s="232"/>
      <c r="P61" s="236">
        <v>80150024772</v>
      </c>
      <c r="Q61" s="3"/>
      <c r="R61" s="3"/>
      <c r="S61" s="3"/>
    </row>
    <row r="62" spans="1:19" x14ac:dyDescent="0.2">
      <c r="A62" s="224">
        <f t="shared" si="1"/>
        <v>43</v>
      </c>
      <c r="B62" s="229" t="s">
        <v>133</v>
      </c>
      <c r="C62" s="233">
        <v>0</v>
      </c>
      <c r="D62" s="233">
        <f t="shared" si="0"/>
        <v>0.3</v>
      </c>
      <c r="E62" s="233">
        <v>0.3</v>
      </c>
      <c r="F62" s="231"/>
      <c r="G62" s="266">
        <v>1800</v>
      </c>
      <c r="H62" s="236" t="s">
        <v>33</v>
      </c>
      <c r="I62" s="232"/>
      <c r="J62" s="232"/>
      <c r="K62" s="232"/>
      <c r="L62" s="232"/>
      <c r="M62" s="232"/>
      <c r="N62" s="232"/>
      <c r="O62" s="232"/>
      <c r="P62" s="236">
        <v>80150024527</v>
      </c>
      <c r="Q62" s="3"/>
      <c r="R62" s="3"/>
      <c r="S62" s="3"/>
    </row>
    <row r="63" spans="1:19" x14ac:dyDescent="0.2">
      <c r="A63" s="224">
        <f t="shared" si="1"/>
        <v>44</v>
      </c>
      <c r="B63" s="229" t="s">
        <v>134</v>
      </c>
      <c r="C63" s="233">
        <v>0</v>
      </c>
      <c r="D63" s="233">
        <f t="shared" si="0"/>
        <v>0.1</v>
      </c>
      <c r="E63" s="230">
        <v>0.1</v>
      </c>
      <c r="F63" s="231"/>
      <c r="G63" s="266">
        <v>400</v>
      </c>
      <c r="H63" s="236" t="s">
        <v>33</v>
      </c>
      <c r="I63" s="232"/>
      <c r="J63" s="232"/>
      <c r="K63" s="232"/>
      <c r="L63" s="232"/>
      <c r="M63" s="232"/>
      <c r="N63" s="232"/>
      <c r="O63" s="232"/>
      <c r="P63" s="236">
        <v>80150022438</v>
      </c>
      <c r="Q63" s="3"/>
      <c r="R63" s="3"/>
      <c r="S63" s="3"/>
    </row>
    <row r="64" spans="1:19" x14ac:dyDescent="0.2">
      <c r="A64" s="224">
        <f t="shared" si="1"/>
        <v>45</v>
      </c>
      <c r="B64" s="229" t="s">
        <v>74</v>
      </c>
      <c r="C64" s="233">
        <v>0</v>
      </c>
      <c r="D64" s="233">
        <f t="shared" si="0"/>
        <v>0.15</v>
      </c>
      <c r="E64" s="230">
        <v>0.15</v>
      </c>
      <c r="F64" s="231"/>
      <c r="G64" s="266">
        <v>825</v>
      </c>
      <c r="H64" s="236" t="s">
        <v>396</v>
      </c>
      <c r="I64" s="232"/>
      <c r="J64" s="232"/>
      <c r="K64" s="232"/>
      <c r="L64" s="232"/>
      <c r="M64" s="232"/>
      <c r="N64" s="232"/>
      <c r="O64" s="232"/>
      <c r="P64" s="236">
        <v>80150031545</v>
      </c>
      <c r="Q64" s="3"/>
      <c r="R64" s="3"/>
      <c r="S64" s="3"/>
    </row>
    <row r="65" spans="1:19" x14ac:dyDescent="0.2">
      <c r="A65" s="224">
        <f t="shared" si="1"/>
        <v>46</v>
      </c>
      <c r="B65" s="229" t="s">
        <v>76</v>
      </c>
      <c r="C65" s="233">
        <v>0</v>
      </c>
      <c r="D65" s="233">
        <f t="shared" si="0"/>
        <v>0.3</v>
      </c>
      <c r="E65" s="230">
        <v>0.3</v>
      </c>
      <c r="F65" s="231"/>
      <c r="G65" s="266">
        <v>2100</v>
      </c>
      <c r="H65" s="236" t="s">
        <v>396</v>
      </c>
      <c r="I65" s="232"/>
      <c r="J65" s="232"/>
      <c r="K65" s="232"/>
      <c r="L65" s="232"/>
      <c r="M65" s="232"/>
      <c r="N65" s="232"/>
      <c r="O65" s="232"/>
      <c r="P65" s="236">
        <v>80150023146</v>
      </c>
      <c r="Q65" s="3"/>
      <c r="R65" s="3"/>
      <c r="S65" s="3"/>
    </row>
    <row r="66" spans="1:19" x14ac:dyDescent="0.2">
      <c r="A66" s="224">
        <f t="shared" si="1"/>
        <v>47</v>
      </c>
      <c r="B66" s="229" t="s">
        <v>78</v>
      </c>
      <c r="C66" s="233">
        <v>0</v>
      </c>
      <c r="D66" s="233">
        <f t="shared" si="0"/>
        <v>0.35</v>
      </c>
      <c r="E66" s="230">
        <v>0.35</v>
      </c>
      <c r="F66" s="231"/>
      <c r="G66" s="266">
        <v>2100</v>
      </c>
      <c r="H66" s="236" t="s">
        <v>396</v>
      </c>
      <c r="I66" s="232"/>
      <c r="J66" s="232"/>
      <c r="K66" s="232"/>
      <c r="L66" s="232"/>
      <c r="M66" s="232"/>
      <c r="N66" s="232"/>
      <c r="O66" s="232"/>
      <c r="P66" s="236">
        <v>80150023440</v>
      </c>
      <c r="Q66" s="3"/>
      <c r="R66" s="3"/>
      <c r="S66" s="3"/>
    </row>
    <row r="67" spans="1:19" x14ac:dyDescent="0.2">
      <c r="A67" s="224">
        <f t="shared" si="1"/>
        <v>48</v>
      </c>
      <c r="B67" s="229" t="s">
        <v>139</v>
      </c>
      <c r="C67" s="233">
        <v>0</v>
      </c>
      <c r="D67" s="233">
        <f t="shared" si="0"/>
        <v>0.5</v>
      </c>
      <c r="E67" s="233">
        <v>0.5</v>
      </c>
      <c r="F67" s="231"/>
      <c r="G67" s="266">
        <v>2750</v>
      </c>
      <c r="H67" s="236" t="s">
        <v>33</v>
      </c>
      <c r="I67" s="232"/>
      <c r="J67" s="232"/>
      <c r="K67" s="232"/>
      <c r="L67" s="232"/>
      <c r="M67" s="232"/>
      <c r="N67" s="232"/>
      <c r="O67" s="232"/>
      <c r="P67" s="236">
        <v>80150030659</v>
      </c>
      <c r="Q67" s="3"/>
      <c r="R67" s="3"/>
      <c r="S67" s="3"/>
    </row>
    <row r="68" spans="1:19" x14ac:dyDescent="0.2">
      <c r="A68" s="224">
        <f t="shared" si="1"/>
        <v>49</v>
      </c>
      <c r="B68" s="229" t="s">
        <v>77</v>
      </c>
      <c r="C68" s="233">
        <v>0</v>
      </c>
      <c r="D68" s="233">
        <f t="shared" si="0"/>
        <v>0.4</v>
      </c>
      <c r="E68" s="230">
        <v>0.4</v>
      </c>
      <c r="F68" s="231"/>
      <c r="G68" s="266">
        <v>2800</v>
      </c>
      <c r="H68" s="236" t="s">
        <v>396</v>
      </c>
      <c r="I68" s="232"/>
      <c r="J68" s="232"/>
      <c r="K68" s="232"/>
      <c r="L68" s="232"/>
      <c r="M68" s="232"/>
      <c r="N68" s="232"/>
      <c r="O68" s="232"/>
      <c r="P68" s="236">
        <v>80150021727</v>
      </c>
      <c r="Q68" s="3"/>
      <c r="R68" s="3"/>
      <c r="S68" s="3"/>
    </row>
    <row r="69" spans="1:19" x14ac:dyDescent="0.2">
      <c r="A69" s="224">
        <f t="shared" si="1"/>
        <v>50</v>
      </c>
      <c r="B69" s="229" t="s">
        <v>75</v>
      </c>
      <c r="C69" s="233">
        <v>0</v>
      </c>
      <c r="D69" s="233">
        <f t="shared" si="0"/>
        <v>0.2</v>
      </c>
      <c r="E69" s="230">
        <v>0.2</v>
      </c>
      <c r="F69" s="231"/>
      <c r="G69" s="266">
        <v>1400</v>
      </c>
      <c r="H69" s="236" t="s">
        <v>396</v>
      </c>
      <c r="I69" s="232"/>
      <c r="J69" s="232"/>
      <c r="K69" s="232"/>
      <c r="L69" s="232"/>
      <c r="M69" s="232"/>
      <c r="N69" s="232"/>
      <c r="O69" s="232"/>
      <c r="P69" s="236">
        <v>80150031638</v>
      </c>
      <c r="Q69" s="3"/>
      <c r="R69" s="3"/>
      <c r="S69" s="3"/>
    </row>
    <row r="70" spans="1:19" x14ac:dyDescent="0.2">
      <c r="A70" s="224">
        <f t="shared" si="1"/>
        <v>51</v>
      </c>
      <c r="B70" s="229" t="s">
        <v>135</v>
      </c>
      <c r="C70" s="233">
        <v>0</v>
      </c>
      <c r="D70" s="233">
        <f t="shared" si="0"/>
        <v>0.3</v>
      </c>
      <c r="E70" s="230">
        <v>0.3</v>
      </c>
      <c r="F70" s="231"/>
      <c r="G70" s="266">
        <v>1500</v>
      </c>
      <c r="H70" s="236" t="s">
        <v>33</v>
      </c>
      <c r="I70" s="232"/>
      <c r="J70" s="232"/>
      <c r="K70" s="232"/>
      <c r="L70" s="232"/>
      <c r="M70" s="232"/>
      <c r="N70" s="232"/>
      <c r="O70" s="232"/>
      <c r="P70" s="236">
        <v>80150031939</v>
      </c>
      <c r="Q70" s="3"/>
      <c r="R70" s="3"/>
      <c r="S70" s="3"/>
    </row>
    <row r="71" spans="1:19" x14ac:dyDescent="0.2">
      <c r="A71" s="224">
        <f t="shared" si="1"/>
        <v>52</v>
      </c>
      <c r="B71" s="229" t="s">
        <v>136</v>
      </c>
      <c r="C71" s="233">
        <v>0</v>
      </c>
      <c r="D71" s="233">
        <f t="shared" si="0"/>
        <v>0.2</v>
      </c>
      <c r="E71" s="233">
        <v>0.2</v>
      </c>
      <c r="F71" s="231"/>
      <c r="G71" s="266">
        <v>1000</v>
      </c>
      <c r="H71" s="236" t="s">
        <v>33</v>
      </c>
      <c r="I71" s="232"/>
      <c r="J71" s="232"/>
      <c r="K71" s="232"/>
      <c r="L71" s="232"/>
      <c r="M71" s="232"/>
      <c r="N71" s="232"/>
      <c r="O71" s="232"/>
      <c r="P71" s="236">
        <v>80150030562</v>
      </c>
      <c r="Q71" s="3"/>
      <c r="R71" s="3"/>
      <c r="S71" s="3"/>
    </row>
    <row r="72" spans="1:19" x14ac:dyDescent="0.2">
      <c r="A72" s="224">
        <f t="shared" si="1"/>
        <v>53</v>
      </c>
      <c r="B72" s="229" t="s">
        <v>137</v>
      </c>
      <c r="C72" s="233">
        <v>0</v>
      </c>
      <c r="D72" s="233">
        <f t="shared" si="0"/>
        <v>0.3</v>
      </c>
      <c r="E72" s="230">
        <v>0.3</v>
      </c>
      <c r="F72" s="231"/>
      <c r="G72" s="266">
        <v>1500</v>
      </c>
      <c r="H72" s="236" t="s">
        <v>33</v>
      </c>
      <c r="I72" s="232"/>
      <c r="J72" s="232"/>
      <c r="K72" s="232"/>
      <c r="L72" s="232"/>
      <c r="M72" s="232"/>
      <c r="N72" s="232"/>
      <c r="O72" s="232"/>
      <c r="P72" s="236">
        <v>80150022827</v>
      </c>
      <c r="Q72" s="3"/>
      <c r="R72" s="3"/>
      <c r="S72" s="3"/>
    </row>
    <row r="73" spans="1:19" x14ac:dyDescent="0.2">
      <c r="A73" s="224">
        <f t="shared" si="1"/>
        <v>54</v>
      </c>
      <c r="B73" s="229" t="s">
        <v>727</v>
      </c>
      <c r="C73" s="233">
        <v>0</v>
      </c>
      <c r="D73" s="233">
        <f t="shared" si="0"/>
        <v>0.3</v>
      </c>
      <c r="E73" s="233">
        <v>0.3</v>
      </c>
      <c r="F73" s="231"/>
      <c r="G73" s="266">
        <v>1800</v>
      </c>
      <c r="H73" s="236" t="s">
        <v>33</v>
      </c>
      <c r="I73" s="232"/>
      <c r="J73" s="232"/>
      <c r="K73" s="232"/>
      <c r="L73" s="232"/>
      <c r="M73" s="232"/>
      <c r="N73" s="232"/>
      <c r="O73" s="232"/>
      <c r="P73" s="236">
        <v>80150040445</v>
      </c>
      <c r="Q73" s="3"/>
      <c r="R73" s="3"/>
      <c r="S73" s="3"/>
    </row>
    <row r="74" spans="1:19" x14ac:dyDescent="0.2">
      <c r="A74" s="224">
        <f t="shared" si="1"/>
        <v>55</v>
      </c>
      <c r="B74" s="229" t="s">
        <v>140</v>
      </c>
      <c r="C74" s="233">
        <v>0</v>
      </c>
      <c r="D74" s="233">
        <f t="shared" si="0"/>
        <v>0.1</v>
      </c>
      <c r="E74" s="230">
        <v>0.1</v>
      </c>
      <c r="F74" s="231"/>
      <c r="G74" s="266">
        <v>600</v>
      </c>
      <c r="H74" s="236" t="s">
        <v>33</v>
      </c>
      <c r="I74" s="232"/>
      <c r="J74" s="232"/>
      <c r="K74" s="232"/>
      <c r="L74" s="232"/>
      <c r="M74" s="232"/>
      <c r="N74" s="232"/>
      <c r="O74" s="232"/>
      <c r="P74" s="236">
        <v>80150030332</v>
      </c>
      <c r="Q74" s="3"/>
      <c r="R74" s="3"/>
      <c r="S74" s="3"/>
    </row>
    <row r="75" spans="1:19" x14ac:dyDescent="0.2">
      <c r="A75" s="224">
        <f t="shared" si="1"/>
        <v>56</v>
      </c>
      <c r="B75" s="229" t="s">
        <v>738</v>
      </c>
      <c r="C75" s="233">
        <v>0</v>
      </c>
      <c r="D75" s="233">
        <f t="shared" si="0"/>
        <v>0.2</v>
      </c>
      <c r="E75" s="230">
        <v>0.2</v>
      </c>
      <c r="F75" s="231"/>
      <c r="G75" s="266">
        <v>1200</v>
      </c>
      <c r="H75" s="236" t="s">
        <v>396</v>
      </c>
      <c r="I75" s="232"/>
      <c r="J75" s="232"/>
      <c r="K75" s="232"/>
      <c r="L75" s="232"/>
      <c r="M75" s="232"/>
      <c r="N75" s="232"/>
      <c r="O75" s="232"/>
      <c r="P75" s="236">
        <v>80150031534</v>
      </c>
      <c r="Q75" s="3"/>
      <c r="R75" s="3"/>
      <c r="S75" s="3"/>
    </row>
    <row r="76" spans="1:19" x14ac:dyDescent="0.2">
      <c r="A76" s="224">
        <f t="shared" si="1"/>
        <v>57</v>
      </c>
      <c r="B76" s="229" t="s">
        <v>141</v>
      </c>
      <c r="C76" s="233">
        <v>0</v>
      </c>
      <c r="D76" s="233">
        <f t="shared" si="0"/>
        <v>0.25</v>
      </c>
      <c r="E76" s="230">
        <v>0.25</v>
      </c>
      <c r="F76" s="231"/>
      <c r="G76" s="266">
        <v>1000</v>
      </c>
      <c r="H76" s="236" t="s">
        <v>33</v>
      </c>
      <c r="I76" s="232"/>
      <c r="J76" s="232"/>
      <c r="K76" s="232"/>
      <c r="L76" s="232"/>
      <c r="M76" s="232"/>
      <c r="N76" s="232"/>
      <c r="O76" s="232"/>
      <c r="P76" s="236">
        <v>80150022367</v>
      </c>
      <c r="Q76" s="3"/>
      <c r="R76" s="3"/>
      <c r="S76" s="3"/>
    </row>
    <row r="77" spans="1:19" x14ac:dyDescent="0.2">
      <c r="A77" s="367">
        <f t="shared" si="1"/>
        <v>58</v>
      </c>
      <c r="B77" s="365" t="s">
        <v>79</v>
      </c>
      <c r="C77" s="233">
        <v>0</v>
      </c>
      <c r="D77" s="233">
        <f t="shared" si="0"/>
        <v>0.9</v>
      </c>
      <c r="E77" s="230">
        <v>0.9</v>
      </c>
      <c r="F77" s="231"/>
      <c r="G77" s="266">
        <v>6300</v>
      </c>
      <c r="H77" s="236" t="s">
        <v>396</v>
      </c>
      <c r="I77" s="232"/>
      <c r="J77" s="232"/>
      <c r="K77" s="232"/>
      <c r="L77" s="232"/>
      <c r="M77" s="232"/>
      <c r="N77" s="232"/>
      <c r="O77" s="232"/>
      <c r="P77" s="236">
        <v>80150024607</v>
      </c>
      <c r="Q77" s="3"/>
      <c r="R77" s="3"/>
      <c r="S77" s="3"/>
    </row>
    <row r="78" spans="1:19" x14ac:dyDescent="0.2">
      <c r="A78" s="368"/>
      <c r="B78" s="366"/>
      <c r="C78" s="233">
        <f t="shared" si="3"/>
        <v>1.3</v>
      </c>
      <c r="D78" s="233">
        <f t="shared" si="0"/>
        <v>1.7000000000000002</v>
      </c>
      <c r="E78" s="233">
        <v>0.4</v>
      </c>
      <c r="F78" s="231"/>
      <c r="G78" s="266">
        <v>2800</v>
      </c>
      <c r="H78" s="236" t="s">
        <v>33</v>
      </c>
      <c r="I78" s="232"/>
      <c r="J78" s="232"/>
      <c r="K78" s="232"/>
      <c r="L78" s="232"/>
      <c r="M78" s="232"/>
      <c r="N78" s="232"/>
      <c r="O78" s="232"/>
      <c r="P78" s="236">
        <v>80150024607</v>
      </c>
      <c r="Q78" s="3"/>
      <c r="R78" s="3"/>
      <c r="S78" s="3"/>
    </row>
    <row r="79" spans="1:19" x14ac:dyDescent="0.2">
      <c r="A79" s="224">
        <v>59</v>
      </c>
      <c r="B79" s="229" t="s">
        <v>142</v>
      </c>
      <c r="C79" s="233">
        <v>0</v>
      </c>
      <c r="D79" s="233">
        <f t="shared" si="0"/>
        <v>0.3</v>
      </c>
      <c r="E79" s="233">
        <v>0.3</v>
      </c>
      <c r="F79" s="231"/>
      <c r="G79" s="266">
        <v>1800</v>
      </c>
      <c r="H79" s="236" t="s">
        <v>33</v>
      </c>
      <c r="I79" s="232"/>
      <c r="J79" s="232"/>
      <c r="K79" s="232"/>
      <c r="L79" s="232"/>
      <c r="M79" s="232"/>
      <c r="N79" s="232"/>
      <c r="O79" s="232"/>
      <c r="P79" s="236">
        <v>80150031090</v>
      </c>
      <c r="Q79" s="3"/>
      <c r="R79" s="3"/>
      <c r="S79" s="3"/>
    </row>
    <row r="80" spans="1:19" x14ac:dyDescent="0.2">
      <c r="A80" s="367">
        <f t="shared" si="1"/>
        <v>60</v>
      </c>
      <c r="B80" s="365" t="s">
        <v>715</v>
      </c>
      <c r="C80" s="233">
        <v>0</v>
      </c>
      <c r="D80" s="233">
        <f t="shared" si="0"/>
        <v>0.6</v>
      </c>
      <c r="E80" s="230">
        <v>0.6</v>
      </c>
      <c r="F80" s="231"/>
      <c r="G80" s="266">
        <v>4200</v>
      </c>
      <c r="H80" s="236" t="s">
        <v>396</v>
      </c>
      <c r="I80" s="232"/>
      <c r="J80" s="232"/>
      <c r="K80" s="232"/>
      <c r="L80" s="232"/>
      <c r="M80" s="232"/>
      <c r="N80" s="232"/>
      <c r="O80" s="232"/>
      <c r="P80" s="236">
        <v>80150023236</v>
      </c>
      <c r="Q80" s="3"/>
      <c r="R80" s="3"/>
      <c r="S80" s="3"/>
    </row>
    <row r="81" spans="1:19" x14ac:dyDescent="0.2">
      <c r="A81" s="368"/>
      <c r="B81" s="366"/>
      <c r="C81" s="233">
        <f t="shared" si="3"/>
        <v>1.1000000000000001</v>
      </c>
      <c r="D81" s="233">
        <f t="shared" ref="D81:D149" si="4">C81+E81</f>
        <v>1.6</v>
      </c>
      <c r="E81" s="230">
        <v>0.5</v>
      </c>
      <c r="F81" s="231"/>
      <c r="G81" s="266">
        <v>3500</v>
      </c>
      <c r="H81" s="236" t="s">
        <v>396</v>
      </c>
      <c r="I81" s="232"/>
      <c r="J81" s="232"/>
      <c r="K81" s="232"/>
      <c r="L81" s="232"/>
      <c r="M81" s="232"/>
      <c r="N81" s="232"/>
      <c r="O81" s="232"/>
      <c r="P81" s="236">
        <v>80150023738</v>
      </c>
      <c r="Q81" s="3"/>
      <c r="R81" s="3"/>
      <c r="S81" s="3"/>
    </row>
    <row r="82" spans="1:19" x14ac:dyDescent="0.2">
      <c r="A82" s="224">
        <v>61</v>
      </c>
      <c r="B82" s="229" t="s">
        <v>143</v>
      </c>
      <c r="C82" s="233">
        <v>0</v>
      </c>
      <c r="D82" s="233">
        <f t="shared" si="4"/>
        <v>0.35</v>
      </c>
      <c r="E82" s="233">
        <v>0.35</v>
      </c>
      <c r="F82" s="231"/>
      <c r="G82" s="266">
        <v>2100</v>
      </c>
      <c r="H82" s="236" t="s">
        <v>33</v>
      </c>
      <c r="I82" s="232"/>
      <c r="J82" s="232"/>
      <c r="K82" s="232"/>
      <c r="L82" s="232"/>
      <c r="M82" s="232"/>
      <c r="N82" s="232"/>
      <c r="O82" s="232"/>
      <c r="P82" s="236">
        <v>80150024609</v>
      </c>
      <c r="Q82" s="3"/>
      <c r="R82" s="3"/>
      <c r="S82" s="3"/>
    </row>
    <row r="83" spans="1:19" x14ac:dyDescent="0.2">
      <c r="A83" s="224">
        <f t="shared" si="1"/>
        <v>62</v>
      </c>
      <c r="B83" s="229" t="s">
        <v>717</v>
      </c>
      <c r="C83" s="233">
        <v>0</v>
      </c>
      <c r="D83" s="233">
        <f t="shared" si="4"/>
        <v>0.2</v>
      </c>
      <c r="E83" s="233">
        <v>0.2</v>
      </c>
      <c r="F83" s="231"/>
      <c r="G83" s="266">
        <v>1000</v>
      </c>
      <c r="H83" s="236" t="s">
        <v>33</v>
      </c>
      <c r="I83" s="232"/>
      <c r="J83" s="232"/>
      <c r="K83" s="232"/>
      <c r="L83" s="232"/>
      <c r="M83" s="232"/>
      <c r="N83" s="232"/>
      <c r="O83" s="232"/>
      <c r="P83" s="236">
        <v>80150020966</v>
      </c>
      <c r="Q83" s="3"/>
      <c r="R83" s="3"/>
      <c r="S83" s="3"/>
    </row>
    <row r="84" spans="1:19" x14ac:dyDescent="0.2">
      <c r="A84" s="224">
        <f t="shared" si="1"/>
        <v>63</v>
      </c>
      <c r="B84" s="229" t="s">
        <v>728</v>
      </c>
      <c r="C84" s="233">
        <v>0</v>
      </c>
      <c r="D84" s="233">
        <f t="shared" si="4"/>
        <v>0.8</v>
      </c>
      <c r="E84" s="230">
        <v>0.8</v>
      </c>
      <c r="F84" s="231"/>
      <c r="G84" s="266">
        <v>4000</v>
      </c>
      <c r="H84" s="236" t="s">
        <v>33</v>
      </c>
      <c r="I84" s="232"/>
      <c r="J84" s="232"/>
      <c r="K84" s="232"/>
      <c r="L84" s="232"/>
      <c r="M84" s="232"/>
      <c r="N84" s="232"/>
      <c r="O84" s="232"/>
      <c r="P84" s="236">
        <v>80150010904</v>
      </c>
      <c r="Q84" s="3"/>
      <c r="R84" s="3"/>
      <c r="S84" s="3"/>
    </row>
    <row r="85" spans="1:19" x14ac:dyDescent="0.2">
      <c r="A85" s="367">
        <f t="shared" si="1"/>
        <v>64</v>
      </c>
      <c r="B85" s="365" t="s">
        <v>144</v>
      </c>
      <c r="C85" s="233">
        <v>0</v>
      </c>
      <c r="D85" s="233">
        <f t="shared" si="4"/>
        <v>0.32</v>
      </c>
      <c r="E85" s="230">
        <v>0.32</v>
      </c>
      <c r="F85" s="231"/>
      <c r="G85" s="266">
        <v>1280</v>
      </c>
      <c r="H85" s="236" t="s">
        <v>33</v>
      </c>
      <c r="I85" s="232"/>
      <c r="J85" s="232"/>
      <c r="K85" s="232"/>
      <c r="L85" s="232"/>
      <c r="M85" s="232"/>
      <c r="N85" s="232"/>
      <c r="O85" s="232"/>
      <c r="P85" s="236">
        <v>80150020001</v>
      </c>
      <c r="Q85" s="3"/>
      <c r="R85" s="3"/>
      <c r="S85" s="3"/>
    </row>
    <row r="86" spans="1:19" x14ac:dyDescent="0.2">
      <c r="A86" s="368"/>
      <c r="B86" s="366"/>
      <c r="C86" s="233">
        <f t="shared" ref="C86:C146" si="5">D85+E86</f>
        <v>0.55000000000000004</v>
      </c>
      <c r="D86" s="233">
        <f t="shared" si="4"/>
        <v>0.78</v>
      </c>
      <c r="E86" s="230">
        <v>0.23</v>
      </c>
      <c r="F86" s="231"/>
      <c r="G86" s="266">
        <v>1280</v>
      </c>
      <c r="H86" s="236" t="s">
        <v>33</v>
      </c>
      <c r="I86" s="232"/>
      <c r="J86" s="232"/>
      <c r="K86" s="232"/>
      <c r="L86" s="232"/>
      <c r="M86" s="232"/>
      <c r="N86" s="232"/>
      <c r="O86" s="232"/>
      <c r="P86" s="236">
        <v>80150022126</v>
      </c>
      <c r="Q86" s="3"/>
      <c r="R86" s="3"/>
      <c r="S86" s="3"/>
    </row>
    <row r="87" spans="1:19" x14ac:dyDescent="0.2">
      <c r="A87" s="224">
        <v>65</v>
      </c>
      <c r="B87" s="229" t="s">
        <v>145</v>
      </c>
      <c r="C87" s="233">
        <v>0</v>
      </c>
      <c r="D87" s="233">
        <f t="shared" si="4"/>
        <v>0.2</v>
      </c>
      <c r="E87" s="233">
        <v>0.2</v>
      </c>
      <c r="F87" s="231"/>
      <c r="G87" s="266">
        <v>1000</v>
      </c>
      <c r="H87" s="236" t="s">
        <v>33</v>
      </c>
      <c r="I87" s="232"/>
      <c r="J87" s="232"/>
      <c r="K87" s="232"/>
      <c r="L87" s="232"/>
      <c r="M87" s="232"/>
      <c r="N87" s="232"/>
      <c r="O87" s="232"/>
      <c r="P87" s="236">
        <v>80150032070</v>
      </c>
      <c r="Q87" s="3"/>
      <c r="R87" s="3"/>
      <c r="S87" s="3"/>
    </row>
    <row r="88" spans="1:19" x14ac:dyDescent="0.2">
      <c r="A88" s="367">
        <f t="shared" si="1"/>
        <v>66</v>
      </c>
      <c r="B88" s="229" t="s">
        <v>752</v>
      </c>
      <c r="C88" s="233">
        <v>0</v>
      </c>
      <c r="D88" s="233">
        <f t="shared" ref="D88" si="6">C88+E88</f>
        <v>1.7999999999999999E-2</v>
      </c>
      <c r="E88" s="233">
        <v>1.7999999999999999E-2</v>
      </c>
      <c r="F88" s="231"/>
      <c r="G88" s="266">
        <v>960</v>
      </c>
      <c r="H88" s="236" t="s">
        <v>33</v>
      </c>
      <c r="I88" s="232"/>
      <c r="J88" s="232"/>
      <c r="K88" s="232"/>
      <c r="L88" s="232"/>
      <c r="M88" s="232"/>
      <c r="N88" s="232"/>
      <c r="O88" s="232"/>
      <c r="P88" s="236">
        <v>80150022121</v>
      </c>
      <c r="Q88" s="3"/>
      <c r="R88" s="3"/>
      <c r="S88" s="3"/>
    </row>
    <row r="89" spans="1:19" x14ac:dyDescent="0.2">
      <c r="A89" s="368"/>
      <c r="B89" s="229" t="s">
        <v>739</v>
      </c>
      <c r="C89" s="233">
        <v>0</v>
      </c>
      <c r="D89" s="233">
        <f t="shared" si="4"/>
        <v>0.69</v>
      </c>
      <c r="E89" s="230">
        <v>0.69</v>
      </c>
      <c r="F89" s="231"/>
      <c r="G89" s="266">
        <v>4200</v>
      </c>
      <c r="H89" s="236" t="s">
        <v>396</v>
      </c>
      <c r="I89" s="232"/>
      <c r="J89" s="232"/>
      <c r="K89" s="232"/>
      <c r="L89" s="232"/>
      <c r="M89" s="232"/>
      <c r="N89" s="232"/>
      <c r="O89" s="232"/>
      <c r="P89" s="236">
        <v>80150023049</v>
      </c>
      <c r="Q89" s="3"/>
      <c r="R89" s="3"/>
      <c r="S89" s="3"/>
    </row>
    <row r="90" spans="1:19" x14ac:dyDescent="0.2">
      <c r="A90" s="237">
        <v>66</v>
      </c>
      <c r="B90" s="229" t="s">
        <v>80</v>
      </c>
      <c r="C90" s="233">
        <v>0</v>
      </c>
      <c r="D90" s="233">
        <f t="shared" si="4"/>
        <v>0.2</v>
      </c>
      <c r="E90" s="230">
        <v>0.2</v>
      </c>
      <c r="F90" s="231"/>
      <c r="G90" s="266">
        <v>1400</v>
      </c>
      <c r="H90" s="236" t="s">
        <v>396</v>
      </c>
      <c r="I90" s="232"/>
      <c r="J90" s="232"/>
      <c r="K90" s="232"/>
      <c r="L90" s="232"/>
      <c r="M90" s="232"/>
      <c r="N90" s="232"/>
      <c r="O90" s="232"/>
      <c r="P90" s="236">
        <v>80150031639</v>
      </c>
      <c r="Q90" s="3"/>
      <c r="R90" s="3"/>
      <c r="S90" s="3"/>
    </row>
    <row r="91" spans="1:19" x14ac:dyDescent="0.2">
      <c r="A91" s="367">
        <f t="shared" si="1"/>
        <v>67</v>
      </c>
      <c r="B91" s="229" t="s">
        <v>81</v>
      </c>
      <c r="C91" s="233">
        <v>0</v>
      </c>
      <c r="D91" s="233">
        <f t="shared" si="4"/>
        <v>0.4</v>
      </c>
      <c r="E91" s="230">
        <v>0.4</v>
      </c>
      <c r="F91" s="231"/>
      <c r="G91" s="266">
        <v>2800</v>
      </c>
      <c r="H91" s="236" t="s">
        <v>396</v>
      </c>
      <c r="I91" s="232"/>
      <c r="J91" s="232"/>
      <c r="K91" s="232"/>
      <c r="L91" s="232"/>
      <c r="M91" s="232"/>
      <c r="N91" s="232"/>
      <c r="O91" s="232"/>
      <c r="P91" s="236">
        <v>80150023051</v>
      </c>
      <c r="Q91" s="3"/>
      <c r="R91" s="3"/>
      <c r="S91" s="3"/>
    </row>
    <row r="92" spans="1:19" x14ac:dyDescent="0.2">
      <c r="A92" s="368"/>
      <c r="B92" s="229" t="s">
        <v>146</v>
      </c>
      <c r="C92" s="233">
        <v>0</v>
      </c>
      <c r="D92" s="233">
        <f t="shared" si="4"/>
        <v>0.15</v>
      </c>
      <c r="E92" s="230">
        <v>0.15</v>
      </c>
      <c r="F92" s="231"/>
      <c r="G92" s="266">
        <v>900</v>
      </c>
      <c r="H92" s="236" t="s">
        <v>33</v>
      </c>
      <c r="I92" s="232"/>
      <c r="J92" s="232"/>
      <c r="K92" s="232"/>
      <c r="L92" s="232"/>
      <c r="M92" s="232"/>
      <c r="N92" s="232"/>
      <c r="O92" s="232"/>
      <c r="P92" s="236">
        <v>80150031357</v>
      </c>
      <c r="Q92" s="3"/>
      <c r="R92" s="3"/>
      <c r="S92" s="3"/>
    </row>
    <row r="93" spans="1:19" x14ac:dyDescent="0.2">
      <c r="A93" s="367">
        <v>68</v>
      </c>
      <c r="B93" s="365" t="s">
        <v>82</v>
      </c>
      <c r="C93" s="233">
        <v>0</v>
      </c>
      <c r="D93" s="233">
        <f t="shared" si="4"/>
        <v>0.3</v>
      </c>
      <c r="E93" s="230">
        <v>0.3</v>
      </c>
      <c r="F93" s="231"/>
      <c r="G93" s="266">
        <v>1950</v>
      </c>
      <c r="H93" s="236" t="s">
        <v>33</v>
      </c>
      <c r="I93" s="232"/>
      <c r="J93" s="232"/>
      <c r="K93" s="232"/>
      <c r="L93" s="232"/>
      <c r="M93" s="232"/>
      <c r="N93" s="232"/>
      <c r="O93" s="232"/>
      <c r="P93" s="236">
        <v>80150040316</v>
      </c>
      <c r="Q93" s="3"/>
      <c r="R93" s="3"/>
      <c r="S93" s="3"/>
    </row>
    <row r="94" spans="1:19" x14ac:dyDescent="0.2">
      <c r="A94" s="368"/>
      <c r="B94" s="366"/>
      <c r="C94" s="233">
        <f t="shared" si="5"/>
        <v>1.2</v>
      </c>
      <c r="D94" s="233">
        <f t="shared" si="4"/>
        <v>2.1</v>
      </c>
      <c r="E94" s="230">
        <v>0.9</v>
      </c>
      <c r="F94" s="231"/>
      <c r="G94" s="266">
        <v>5850</v>
      </c>
      <c r="H94" s="236" t="s">
        <v>396</v>
      </c>
      <c r="I94" s="232"/>
      <c r="J94" s="232"/>
      <c r="K94" s="232"/>
      <c r="L94" s="232"/>
      <c r="M94" s="232"/>
      <c r="N94" s="232"/>
      <c r="O94" s="232"/>
      <c r="P94" s="236">
        <v>80150040316</v>
      </c>
      <c r="Q94" s="3"/>
      <c r="R94" s="3"/>
      <c r="S94" s="3"/>
    </row>
    <row r="95" spans="1:19" x14ac:dyDescent="0.2">
      <c r="A95" s="367">
        <v>69</v>
      </c>
      <c r="B95" s="365" t="s">
        <v>83</v>
      </c>
      <c r="C95" s="233">
        <v>0</v>
      </c>
      <c r="D95" s="233">
        <f t="shared" si="4"/>
        <v>0.2</v>
      </c>
      <c r="E95" s="230">
        <v>0.2</v>
      </c>
      <c r="F95" s="231"/>
      <c r="G95" s="266">
        <v>1100</v>
      </c>
      <c r="H95" s="236" t="s">
        <v>396</v>
      </c>
      <c r="I95" s="232"/>
      <c r="J95" s="232"/>
      <c r="K95" s="232"/>
      <c r="L95" s="232"/>
      <c r="M95" s="232"/>
      <c r="N95" s="232"/>
      <c r="O95" s="232"/>
      <c r="P95" s="236">
        <v>80150024811</v>
      </c>
      <c r="Q95" s="3"/>
      <c r="R95" s="3"/>
      <c r="S95" s="3"/>
    </row>
    <row r="96" spans="1:19" x14ac:dyDescent="0.2">
      <c r="A96" s="368"/>
      <c r="B96" s="366"/>
      <c r="C96" s="233">
        <f t="shared" si="5"/>
        <v>0.4</v>
      </c>
      <c r="D96" s="233">
        <f t="shared" si="4"/>
        <v>0.60000000000000009</v>
      </c>
      <c r="E96" s="230">
        <v>0.2</v>
      </c>
      <c r="F96" s="231"/>
      <c r="G96" s="266">
        <v>1100</v>
      </c>
      <c r="H96" s="236" t="s">
        <v>396</v>
      </c>
      <c r="I96" s="232"/>
      <c r="J96" s="232"/>
      <c r="K96" s="232"/>
      <c r="L96" s="232"/>
      <c r="M96" s="232"/>
      <c r="N96" s="232"/>
      <c r="O96" s="232"/>
      <c r="P96" s="236">
        <v>80150024774</v>
      </c>
      <c r="Q96" s="3"/>
      <c r="R96" s="3"/>
      <c r="S96" s="3"/>
    </row>
    <row r="97" spans="1:19" x14ac:dyDescent="0.2">
      <c r="A97" s="367">
        <v>70</v>
      </c>
      <c r="B97" s="365" t="s">
        <v>84</v>
      </c>
      <c r="C97" s="233">
        <v>0</v>
      </c>
      <c r="D97" s="233">
        <f t="shared" si="4"/>
        <v>0.1</v>
      </c>
      <c r="E97" s="230">
        <v>0.1</v>
      </c>
      <c r="F97" s="231"/>
      <c r="G97" s="266">
        <v>700</v>
      </c>
      <c r="H97" s="236" t="s">
        <v>396</v>
      </c>
      <c r="I97" s="232"/>
      <c r="J97" s="232"/>
      <c r="K97" s="232"/>
      <c r="L97" s="232"/>
      <c r="M97" s="232"/>
      <c r="N97" s="232"/>
      <c r="O97" s="232"/>
      <c r="P97" s="236">
        <v>80150021730</v>
      </c>
      <c r="Q97" s="3"/>
      <c r="R97" s="3"/>
      <c r="S97" s="3"/>
    </row>
    <row r="98" spans="1:19" x14ac:dyDescent="0.2">
      <c r="A98" s="370"/>
      <c r="B98" s="369"/>
      <c r="C98" s="233">
        <f t="shared" si="5"/>
        <v>0.30000000000000004</v>
      </c>
      <c r="D98" s="233">
        <f t="shared" si="4"/>
        <v>0.5</v>
      </c>
      <c r="E98" s="230">
        <v>0.2</v>
      </c>
      <c r="F98" s="231"/>
      <c r="G98" s="266">
        <v>1400</v>
      </c>
      <c r="H98" s="236" t="s">
        <v>396</v>
      </c>
      <c r="I98" s="232"/>
      <c r="J98" s="232"/>
      <c r="K98" s="232"/>
      <c r="L98" s="232"/>
      <c r="M98" s="232"/>
      <c r="N98" s="232"/>
      <c r="O98" s="232"/>
      <c r="P98" s="236">
        <v>80150021731</v>
      </c>
      <c r="Q98" s="3"/>
      <c r="R98" s="3"/>
      <c r="S98" s="3"/>
    </row>
    <row r="99" spans="1:19" x14ac:dyDescent="0.2">
      <c r="A99" s="368"/>
      <c r="B99" s="366"/>
      <c r="C99" s="233">
        <f t="shared" si="5"/>
        <v>0.7</v>
      </c>
      <c r="D99" s="233">
        <f t="shared" si="4"/>
        <v>0.89999999999999991</v>
      </c>
      <c r="E99" s="230">
        <v>0.2</v>
      </c>
      <c r="F99" s="231"/>
      <c r="G99" s="266">
        <v>1400</v>
      </c>
      <c r="H99" s="236" t="s">
        <v>396</v>
      </c>
      <c r="I99" s="232"/>
      <c r="J99" s="232"/>
      <c r="K99" s="232"/>
      <c r="L99" s="232"/>
      <c r="M99" s="232"/>
      <c r="N99" s="232"/>
      <c r="O99" s="232"/>
      <c r="P99" s="236">
        <v>80150023050</v>
      </c>
      <c r="Q99" s="3"/>
      <c r="R99" s="3"/>
      <c r="S99" s="3"/>
    </row>
    <row r="100" spans="1:19" x14ac:dyDescent="0.2">
      <c r="A100" s="224">
        <v>71</v>
      </c>
      <c r="B100" s="229" t="s">
        <v>147</v>
      </c>
      <c r="C100" s="233">
        <v>0</v>
      </c>
      <c r="D100" s="233">
        <f t="shared" si="4"/>
        <v>0.25</v>
      </c>
      <c r="E100" s="230">
        <v>0.25</v>
      </c>
      <c r="F100" s="231"/>
      <c r="G100" s="266">
        <v>1500</v>
      </c>
      <c r="H100" s="236" t="s">
        <v>33</v>
      </c>
      <c r="I100" s="232"/>
      <c r="J100" s="232"/>
      <c r="K100" s="232"/>
      <c r="L100" s="232"/>
      <c r="M100" s="232"/>
      <c r="N100" s="232"/>
      <c r="O100" s="232"/>
      <c r="P100" s="236">
        <v>80150024771</v>
      </c>
      <c r="Q100" s="3"/>
      <c r="R100" s="3"/>
      <c r="S100" s="3"/>
    </row>
    <row r="101" spans="1:19" x14ac:dyDescent="0.2">
      <c r="A101" s="237">
        <v>72</v>
      </c>
      <c r="B101" s="229" t="s">
        <v>148</v>
      </c>
      <c r="C101" s="233">
        <v>0</v>
      </c>
      <c r="D101" s="233">
        <f t="shared" si="4"/>
        <v>0.1</v>
      </c>
      <c r="E101" s="230">
        <v>0.1</v>
      </c>
      <c r="F101" s="231"/>
      <c r="G101" s="266">
        <v>600</v>
      </c>
      <c r="H101" s="236" t="s">
        <v>33</v>
      </c>
      <c r="I101" s="232"/>
      <c r="J101" s="232"/>
      <c r="K101" s="232"/>
      <c r="L101" s="232"/>
      <c r="M101" s="232"/>
      <c r="N101" s="232"/>
      <c r="O101" s="232"/>
      <c r="P101" s="236">
        <v>80150031091</v>
      </c>
      <c r="Q101" s="3"/>
      <c r="R101" s="3"/>
      <c r="S101" s="3"/>
    </row>
    <row r="102" spans="1:19" x14ac:dyDescent="0.2">
      <c r="A102" s="237">
        <v>73</v>
      </c>
      <c r="B102" s="229" t="s">
        <v>85</v>
      </c>
      <c r="C102" s="233">
        <v>0</v>
      </c>
      <c r="D102" s="233">
        <f t="shared" si="4"/>
        <v>1.2</v>
      </c>
      <c r="E102" s="230">
        <v>1.2</v>
      </c>
      <c r="F102" s="231"/>
      <c r="G102" s="266">
        <v>8400</v>
      </c>
      <c r="H102" s="236" t="s">
        <v>396</v>
      </c>
      <c r="I102" s="232"/>
      <c r="J102" s="232"/>
      <c r="K102" s="232"/>
      <c r="L102" s="232"/>
      <c r="M102" s="232"/>
      <c r="N102" s="232"/>
      <c r="O102" s="232"/>
      <c r="P102" s="236">
        <v>80150021903</v>
      </c>
      <c r="Q102" s="3"/>
      <c r="R102" s="3"/>
      <c r="S102" s="3"/>
    </row>
    <row r="103" spans="1:19" x14ac:dyDescent="0.2">
      <c r="A103" s="237">
        <v>74</v>
      </c>
      <c r="B103" s="229" t="s">
        <v>149</v>
      </c>
      <c r="C103" s="233">
        <v>0</v>
      </c>
      <c r="D103" s="233">
        <f t="shared" si="4"/>
        <v>0.3</v>
      </c>
      <c r="E103" s="230">
        <v>0.3</v>
      </c>
      <c r="F103" s="231"/>
      <c r="G103" s="266">
        <v>1500</v>
      </c>
      <c r="H103" s="236" t="s">
        <v>33</v>
      </c>
      <c r="I103" s="232"/>
      <c r="J103" s="232"/>
      <c r="K103" s="232"/>
      <c r="L103" s="232"/>
      <c r="M103" s="232"/>
      <c r="N103" s="232"/>
      <c r="O103" s="232"/>
      <c r="P103" s="236">
        <v>80150032068</v>
      </c>
      <c r="Q103" s="3"/>
      <c r="R103" s="3"/>
      <c r="S103" s="3"/>
    </row>
    <row r="104" spans="1:19" x14ac:dyDescent="0.2">
      <c r="A104" s="237">
        <v>75</v>
      </c>
      <c r="B104" s="229" t="s">
        <v>150</v>
      </c>
      <c r="C104" s="233">
        <v>0</v>
      </c>
      <c r="D104" s="233">
        <f t="shared" si="4"/>
        <v>0.15</v>
      </c>
      <c r="E104" s="230">
        <v>0.15</v>
      </c>
      <c r="F104" s="231"/>
      <c r="G104" s="266">
        <v>750</v>
      </c>
      <c r="H104" s="236" t="s">
        <v>33</v>
      </c>
      <c r="I104" s="232"/>
      <c r="J104" s="232"/>
      <c r="K104" s="232"/>
      <c r="L104" s="232"/>
      <c r="M104" s="232"/>
      <c r="N104" s="232"/>
      <c r="O104" s="232"/>
      <c r="P104" s="236">
        <v>80150023650</v>
      </c>
      <c r="Q104" s="3"/>
      <c r="R104" s="3"/>
      <c r="S104" s="3"/>
    </row>
    <row r="105" spans="1:19" x14ac:dyDescent="0.2">
      <c r="A105" s="367">
        <f t="shared" ref="A105:A163" si="7">A104+1</f>
        <v>76</v>
      </c>
      <c r="B105" s="365" t="s">
        <v>86</v>
      </c>
      <c r="C105" s="233">
        <v>0</v>
      </c>
      <c r="D105" s="233">
        <f t="shared" si="4"/>
        <v>0.25</v>
      </c>
      <c r="E105" s="230">
        <v>0.25</v>
      </c>
      <c r="F105" s="231"/>
      <c r="G105" s="266">
        <v>1500</v>
      </c>
      <c r="H105" s="236" t="s">
        <v>33</v>
      </c>
      <c r="I105" s="232"/>
      <c r="J105" s="232"/>
      <c r="K105" s="232"/>
      <c r="L105" s="232"/>
      <c r="M105" s="232"/>
      <c r="N105" s="232"/>
      <c r="O105" s="232"/>
      <c r="P105" s="236">
        <v>80150040443</v>
      </c>
      <c r="Q105" s="3"/>
      <c r="R105" s="3"/>
      <c r="S105" s="3"/>
    </row>
    <row r="106" spans="1:19" x14ac:dyDescent="0.2">
      <c r="A106" s="368"/>
      <c r="B106" s="366"/>
      <c r="C106" s="233">
        <f t="shared" si="5"/>
        <v>0.33999999999999997</v>
      </c>
      <c r="D106" s="233">
        <f t="shared" si="4"/>
        <v>0.42999999999999994</v>
      </c>
      <c r="E106" s="230">
        <v>0.09</v>
      </c>
      <c r="F106" s="231"/>
      <c r="G106" s="266">
        <v>540</v>
      </c>
      <c r="H106" s="236" t="s">
        <v>396</v>
      </c>
      <c r="I106" s="232"/>
      <c r="J106" s="232"/>
      <c r="K106" s="232"/>
      <c r="L106" s="232"/>
      <c r="M106" s="232"/>
      <c r="N106" s="232"/>
      <c r="O106" s="232"/>
      <c r="P106" s="236">
        <v>80150040443</v>
      </c>
      <c r="Q106" s="3"/>
      <c r="R106" s="3"/>
      <c r="S106" s="3"/>
    </row>
    <row r="107" spans="1:19" x14ac:dyDescent="0.2">
      <c r="A107" s="224">
        <v>77</v>
      </c>
      <c r="B107" s="229" t="s">
        <v>151</v>
      </c>
      <c r="C107" s="233">
        <v>0</v>
      </c>
      <c r="D107" s="233">
        <f t="shared" si="4"/>
        <v>0.4</v>
      </c>
      <c r="E107" s="230">
        <v>0.4</v>
      </c>
      <c r="F107" s="231"/>
      <c r="G107" s="266">
        <v>1800</v>
      </c>
      <c r="H107" s="236" t="s">
        <v>33</v>
      </c>
      <c r="I107" s="232"/>
      <c r="J107" s="232"/>
      <c r="K107" s="232"/>
      <c r="L107" s="232"/>
      <c r="M107" s="232"/>
      <c r="N107" s="232"/>
      <c r="O107" s="232"/>
      <c r="P107" s="236">
        <v>80150022366</v>
      </c>
      <c r="Q107" s="3"/>
      <c r="R107" s="3"/>
      <c r="S107" s="3"/>
    </row>
    <row r="108" spans="1:19" x14ac:dyDescent="0.2">
      <c r="A108" s="224">
        <v>78</v>
      </c>
      <c r="B108" s="229" t="s">
        <v>87</v>
      </c>
      <c r="C108" s="233">
        <v>0</v>
      </c>
      <c r="D108" s="233">
        <f t="shared" si="4"/>
        <v>0.3</v>
      </c>
      <c r="E108" s="230">
        <v>0.3</v>
      </c>
      <c r="F108" s="231"/>
      <c r="G108" s="266">
        <v>1950</v>
      </c>
      <c r="H108" s="236" t="s">
        <v>396</v>
      </c>
      <c r="I108" s="232"/>
      <c r="J108" s="232"/>
      <c r="K108" s="232"/>
      <c r="L108" s="232"/>
      <c r="M108" s="232"/>
      <c r="N108" s="232"/>
      <c r="O108" s="232"/>
      <c r="P108" s="236">
        <v>80150040318</v>
      </c>
      <c r="Q108" s="3"/>
      <c r="R108" s="3"/>
      <c r="S108" s="3"/>
    </row>
    <row r="109" spans="1:19" x14ac:dyDescent="0.2">
      <c r="A109" s="224">
        <f t="shared" si="7"/>
        <v>79</v>
      </c>
      <c r="B109" s="229" t="s">
        <v>152</v>
      </c>
      <c r="C109" s="233">
        <v>0</v>
      </c>
      <c r="D109" s="233">
        <f t="shared" si="4"/>
        <v>0.4</v>
      </c>
      <c r="E109" s="230">
        <v>0.4</v>
      </c>
      <c r="F109" s="231"/>
      <c r="G109" s="266">
        <v>2000</v>
      </c>
      <c r="H109" s="236" t="s">
        <v>33</v>
      </c>
      <c r="I109" s="232"/>
      <c r="J109" s="232"/>
      <c r="K109" s="232"/>
      <c r="L109" s="232"/>
      <c r="M109" s="232"/>
      <c r="N109" s="232"/>
      <c r="O109" s="232"/>
      <c r="P109" s="236">
        <v>80150010903</v>
      </c>
      <c r="Q109" s="3"/>
      <c r="R109" s="3"/>
      <c r="S109" s="3"/>
    </row>
    <row r="110" spans="1:19" x14ac:dyDescent="0.2">
      <c r="A110" s="237">
        <v>79</v>
      </c>
      <c r="B110" s="229" t="s">
        <v>153</v>
      </c>
      <c r="C110" s="233">
        <v>0</v>
      </c>
      <c r="D110" s="233">
        <f t="shared" si="4"/>
        <v>0.45</v>
      </c>
      <c r="E110" s="230">
        <v>0.45</v>
      </c>
      <c r="F110" s="231"/>
      <c r="G110" s="266">
        <v>2025</v>
      </c>
      <c r="H110" s="236" t="s">
        <v>33</v>
      </c>
      <c r="I110" s="232"/>
      <c r="J110" s="232"/>
      <c r="K110" s="232"/>
      <c r="L110" s="232"/>
      <c r="M110" s="232"/>
      <c r="N110" s="232"/>
      <c r="O110" s="232"/>
      <c r="P110" s="236">
        <v>80150022368</v>
      </c>
      <c r="Q110" s="3"/>
      <c r="R110" s="3"/>
      <c r="S110" s="3"/>
    </row>
    <row r="111" spans="1:19" x14ac:dyDescent="0.2">
      <c r="A111" s="367">
        <f t="shared" si="7"/>
        <v>80</v>
      </c>
      <c r="B111" s="365" t="s">
        <v>88</v>
      </c>
      <c r="C111" s="233">
        <v>0</v>
      </c>
      <c r="D111" s="233">
        <f t="shared" si="4"/>
        <v>0.105</v>
      </c>
      <c r="E111" s="230">
        <v>0.105</v>
      </c>
      <c r="F111" s="231"/>
      <c r="G111" s="266">
        <v>1800</v>
      </c>
      <c r="H111" s="236" t="s">
        <v>396</v>
      </c>
      <c r="I111" s="232"/>
      <c r="J111" s="232"/>
      <c r="K111" s="232"/>
      <c r="L111" s="232"/>
      <c r="M111" s="232"/>
      <c r="N111" s="232"/>
      <c r="O111" s="232"/>
      <c r="P111" s="236">
        <v>80150032359</v>
      </c>
      <c r="Q111" s="3"/>
      <c r="R111" s="3"/>
      <c r="S111" s="3"/>
    </row>
    <row r="112" spans="1:19" x14ac:dyDescent="0.2">
      <c r="A112" s="368"/>
      <c r="B112" s="366"/>
      <c r="C112" s="233">
        <f>D111</f>
        <v>0.105</v>
      </c>
      <c r="D112" s="233">
        <f t="shared" ref="D112" si="8">C112+E112</f>
        <v>0.32500000000000001</v>
      </c>
      <c r="E112" s="230">
        <v>0.22</v>
      </c>
      <c r="F112" s="231"/>
      <c r="G112" s="266">
        <v>3950</v>
      </c>
      <c r="H112" s="236" t="s">
        <v>33</v>
      </c>
      <c r="I112" s="232"/>
      <c r="J112" s="232"/>
      <c r="K112" s="232"/>
      <c r="L112" s="232"/>
      <c r="M112" s="232"/>
      <c r="N112" s="232"/>
      <c r="O112" s="232"/>
      <c r="P112" s="236">
        <v>80150032359</v>
      </c>
      <c r="Q112" s="3"/>
      <c r="R112" s="3"/>
      <c r="S112" s="3"/>
    </row>
    <row r="113" spans="1:19" x14ac:dyDescent="0.2">
      <c r="A113" s="367">
        <f>A111+1</f>
        <v>81</v>
      </c>
      <c r="B113" s="365" t="s">
        <v>154</v>
      </c>
      <c r="C113" s="233">
        <v>0</v>
      </c>
      <c r="D113" s="233">
        <f t="shared" si="4"/>
        <v>0.22</v>
      </c>
      <c r="E113" s="230">
        <v>0.22</v>
      </c>
      <c r="F113" s="231"/>
      <c r="G113" s="266">
        <v>1100</v>
      </c>
      <c r="H113" s="236" t="s">
        <v>33</v>
      </c>
      <c r="I113" s="232"/>
      <c r="J113" s="232"/>
      <c r="K113" s="232"/>
      <c r="L113" s="232"/>
      <c r="M113" s="232"/>
      <c r="N113" s="232"/>
      <c r="O113" s="232"/>
      <c r="P113" s="236">
        <v>80150030936</v>
      </c>
      <c r="Q113" s="3"/>
      <c r="R113" s="3"/>
      <c r="S113" s="3"/>
    </row>
    <row r="114" spans="1:19" x14ac:dyDescent="0.2">
      <c r="A114" s="368"/>
      <c r="B114" s="366"/>
      <c r="C114" s="233">
        <f t="shared" si="5"/>
        <v>0.25</v>
      </c>
      <c r="D114" s="233">
        <f t="shared" si="4"/>
        <v>0.28000000000000003</v>
      </c>
      <c r="E114" s="230">
        <v>0.03</v>
      </c>
      <c r="F114" s="231"/>
      <c r="G114" s="266">
        <v>120</v>
      </c>
      <c r="H114" s="236" t="s">
        <v>33</v>
      </c>
      <c r="I114" s="232"/>
      <c r="J114" s="232"/>
      <c r="K114" s="232"/>
      <c r="L114" s="232"/>
      <c r="M114" s="232"/>
      <c r="N114" s="232"/>
      <c r="O114" s="232"/>
      <c r="P114" s="236">
        <v>80150030937</v>
      </c>
      <c r="Q114" s="3"/>
      <c r="R114" s="3"/>
      <c r="S114" s="3"/>
    </row>
    <row r="115" spans="1:19" x14ac:dyDescent="0.2">
      <c r="A115" s="224">
        <v>82</v>
      </c>
      <c r="B115" s="229" t="s">
        <v>89</v>
      </c>
      <c r="C115" s="233">
        <v>0</v>
      </c>
      <c r="D115" s="233">
        <f t="shared" si="4"/>
        <v>0.6</v>
      </c>
      <c r="E115" s="230">
        <v>0.6</v>
      </c>
      <c r="F115" s="231"/>
      <c r="G115" s="266">
        <v>3000</v>
      </c>
      <c r="H115" s="236" t="s">
        <v>396</v>
      </c>
      <c r="I115" s="232"/>
      <c r="J115" s="232"/>
      <c r="K115" s="232"/>
      <c r="L115" s="232"/>
      <c r="M115" s="232"/>
      <c r="N115" s="232"/>
      <c r="O115" s="232"/>
      <c r="P115" s="236">
        <v>80150020810</v>
      </c>
      <c r="Q115" s="3"/>
      <c r="R115" s="3"/>
      <c r="S115" s="3"/>
    </row>
    <row r="116" spans="1:19" x14ac:dyDescent="0.2">
      <c r="A116" s="367">
        <f t="shared" si="7"/>
        <v>83</v>
      </c>
      <c r="B116" s="365" t="s">
        <v>90</v>
      </c>
      <c r="C116" s="233">
        <v>0</v>
      </c>
      <c r="D116" s="233">
        <f t="shared" si="4"/>
        <v>0.1</v>
      </c>
      <c r="E116" s="230">
        <v>0.1</v>
      </c>
      <c r="F116" s="231"/>
      <c r="G116" s="266">
        <v>600</v>
      </c>
      <c r="H116" s="236" t="s">
        <v>396</v>
      </c>
      <c r="I116" s="232"/>
      <c r="J116" s="232"/>
      <c r="K116" s="232"/>
      <c r="L116" s="232"/>
      <c r="M116" s="232"/>
      <c r="N116" s="232"/>
      <c r="O116" s="232"/>
      <c r="P116" s="236">
        <v>80150023838</v>
      </c>
      <c r="Q116" s="3"/>
      <c r="R116" s="3"/>
      <c r="S116" s="3"/>
    </row>
    <row r="117" spans="1:19" x14ac:dyDescent="0.2">
      <c r="A117" s="370"/>
      <c r="B117" s="369"/>
      <c r="C117" s="233">
        <f t="shared" si="5"/>
        <v>0.4</v>
      </c>
      <c r="D117" s="233">
        <f t="shared" si="4"/>
        <v>0.7</v>
      </c>
      <c r="E117" s="230">
        <v>0.3</v>
      </c>
      <c r="F117" s="231"/>
      <c r="G117" s="266">
        <v>1800</v>
      </c>
      <c r="H117" s="236" t="s">
        <v>396</v>
      </c>
      <c r="I117" s="232"/>
      <c r="J117" s="232"/>
      <c r="K117" s="232"/>
      <c r="L117" s="232"/>
      <c r="M117" s="232"/>
      <c r="N117" s="232"/>
      <c r="O117" s="232"/>
      <c r="P117" s="236">
        <v>80150030427</v>
      </c>
      <c r="Q117" s="3"/>
      <c r="R117" s="3"/>
      <c r="S117" s="3"/>
    </row>
    <row r="118" spans="1:19" x14ac:dyDescent="0.2">
      <c r="A118" s="368"/>
      <c r="B118" s="366"/>
      <c r="C118" s="233">
        <f t="shared" si="5"/>
        <v>1.1000000000000001</v>
      </c>
      <c r="D118" s="233">
        <f t="shared" si="4"/>
        <v>1.5</v>
      </c>
      <c r="E118" s="230">
        <v>0.4</v>
      </c>
      <c r="F118" s="231"/>
      <c r="G118" s="266">
        <v>2400</v>
      </c>
      <c r="H118" s="236" t="s">
        <v>396</v>
      </c>
      <c r="I118" s="232"/>
      <c r="J118" s="232"/>
      <c r="K118" s="232"/>
      <c r="L118" s="232"/>
      <c r="M118" s="232"/>
      <c r="N118" s="232"/>
      <c r="O118" s="232"/>
      <c r="P118" s="236">
        <v>80150032356</v>
      </c>
      <c r="Q118" s="3"/>
      <c r="R118" s="3"/>
      <c r="S118" s="3"/>
    </row>
    <row r="119" spans="1:19" x14ac:dyDescent="0.2">
      <c r="A119" s="224">
        <v>84</v>
      </c>
      <c r="B119" s="229" t="s">
        <v>91</v>
      </c>
      <c r="C119" s="233">
        <v>0</v>
      </c>
      <c r="D119" s="233">
        <f t="shared" si="4"/>
        <v>0.6</v>
      </c>
      <c r="E119" s="230">
        <v>0.6</v>
      </c>
      <c r="F119" s="231"/>
      <c r="G119" s="266">
        <v>4800</v>
      </c>
      <c r="H119" s="236" t="s">
        <v>396</v>
      </c>
      <c r="I119" s="232"/>
      <c r="J119" s="232"/>
      <c r="K119" s="232"/>
      <c r="L119" s="232"/>
      <c r="M119" s="232"/>
      <c r="N119" s="232"/>
      <c r="O119" s="232"/>
      <c r="P119" s="236">
        <v>80150024608</v>
      </c>
      <c r="Q119" s="3"/>
      <c r="R119" s="3"/>
      <c r="S119" s="3"/>
    </row>
    <row r="120" spans="1:19" x14ac:dyDescent="0.2">
      <c r="A120" s="224">
        <f t="shared" si="7"/>
        <v>85</v>
      </c>
      <c r="B120" s="229" t="s">
        <v>155</v>
      </c>
      <c r="C120" s="233">
        <v>0</v>
      </c>
      <c r="D120" s="233">
        <f t="shared" si="4"/>
        <v>0.75</v>
      </c>
      <c r="E120" s="230">
        <v>0.75</v>
      </c>
      <c r="F120" s="231"/>
      <c r="G120" s="266">
        <v>3375</v>
      </c>
      <c r="H120" s="236" t="s">
        <v>33</v>
      </c>
      <c r="I120" s="232"/>
      <c r="J120" s="232"/>
      <c r="K120" s="232"/>
      <c r="L120" s="232"/>
      <c r="M120" s="232"/>
      <c r="N120" s="232"/>
      <c r="O120" s="232"/>
      <c r="P120" s="236">
        <v>80150022975</v>
      </c>
      <c r="Q120" s="3"/>
      <c r="R120" s="3"/>
      <c r="S120" s="3"/>
    </row>
    <row r="121" spans="1:19" x14ac:dyDescent="0.2">
      <c r="A121" s="224">
        <f t="shared" si="7"/>
        <v>86</v>
      </c>
      <c r="B121" s="229" t="s">
        <v>740</v>
      </c>
      <c r="C121" s="233">
        <v>0</v>
      </c>
      <c r="D121" s="233">
        <f t="shared" si="4"/>
        <v>0.25</v>
      </c>
      <c r="E121" s="230">
        <v>0.25</v>
      </c>
      <c r="F121" s="231"/>
      <c r="G121" s="266">
        <v>1750</v>
      </c>
      <c r="H121" s="236" t="s">
        <v>396</v>
      </c>
      <c r="I121" s="232"/>
      <c r="J121" s="232"/>
      <c r="K121" s="232"/>
      <c r="L121" s="232"/>
      <c r="M121" s="232"/>
      <c r="N121" s="232"/>
      <c r="O121" s="232"/>
      <c r="P121" s="236">
        <v>80150023234</v>
      </c>
      <c r="Q121" s="3"/>
      <c r="R121" s="3"/>
      <c r="S121" s="3"/>
    </row>
    <row r="122" spans="1:19" x14ac:dyDescent="0.2">
      <c r="A122" s="224">
        <f t="shared" si="7"/>
        <v>87</v>
      </c>
      <c r="B122" s="229" t="s">
        <v>156</v>
      </c>
      <c r="C122" s="233">
        <v>0</v>
      </c>
      <c r="D122" s="233">
        <f t="shared" si="4"/>
        <v>0.3</v>
      </c>
      <c r="E122" s="230">
        <v>0.3</v>
      </c>
      <c r="F122" s="231"/>
      <c r="G122" s="266">
        <v>1500</v>
      </c>
      <c r="H122" s="236" t="s">
        <v>33</v>
      </c>
      <c r="I122" s="232"/>
      <c r="J122" s="232"/>
      <c r="K122" s="232"/>
      <c r="L122" s="232"/>
      <c r="M122" s="232"/>
      <c r="N122" s="232"/>
      <c r="O122" s="232"/>
      <c r="P122" s="236">
        <v>80150022828</v>
      </c>
      <c r="Q122" s="3"/>
      <c r="R122" s="3"/>
      <c r="S122" s="3"/>
    </row>
    <row r="123" spans="1:19" x14ac:dyDescent="0.2">
      <c r="A123" s="224">
        <f t="shared" si="7"/>
        <v>88</v>
      </c>
      <c r="B123" s="229" t="s">
        <v>157</v>
      </c>
      <c r="C123" s="233">
        <v>0</v>
      </c>
      <c r="D123" s="233">
        <f t="shared" si="4"/>
        <v>0.25</v>
      </c>
      <c r="E123" s="230">
        <v>0.25</v>
      </c>
      <c r="F123" s="231"/>
      <c r="G123" s="266">
        <v>1125</v>
      </c>
      <c r="H123" s="236" t="s">
        <v>33</v>
      </c>
      <c r="I123" s="232"/>
      <c r="J123" s="232"/>
      <c r="K123" s="232"/>
      <c r="L123" s="232"/>
      <c r="M123" s="232"/>
      <c r="N123" s="232"/>
      <c r="O123" s="232"/>
      <c r="P123" s="236">
        <v>80150022437</v>
      </c>
      <c r="Q123" s="3"/>
      <c r="R123" s="3"/>
      <c r="S123" s="3"/>
    </row>
    <row r="124" spans="1:19" x14ac:dyDescent="0.2">
      <c r="A124" s="371">
        <f t="shared" si="7"/>
        <v>89</v>
      </c>
      <c r="B124" s="365" t="s">
        <v>92</v>
      </c>
      <c r="C124" s="233">
        <v>0</v>
      </c>
      <c r="D124" s="233">
        <f t="shared" si="4"/>
        <v>0.1</v>
      </c>
      <c r="E124" s="230">
        <v>0.1</v>
      </c>
      <c r="F124" s="231"/>
      <c r="G124" s="266">
        <v>450</v>
      </c>
      <c r="H124" s="236" t="s">
        <v>33</v>
      </c>
      <c r="I124" s="232"/>
      <c r="J124" s="232"/>
      <c r="K124" s="232"/>
      <c r="L124" s="232"/>
      <c r="M124" s="232"/>
      <c r="N124" s="232"/>
      <c r="O124" s="232"/>
      <c r="P124" s="236">
        <v>80150031848</v>
      </c>
      <c r="Q124" s="3"/>
      <c r="R124" s="3"/>
      <c r="S124" s="3"/>
    </row>
    <row r="125" spans="1:19" x14ac:dyDescent="0.2">
      <c r="A125" s="372"/>
      <c r="B125" s="366"/>
      <c r="C125" s="233">
        <f t="shared" si="5"/>
        <v>0.30000000000000004</v>
      </c>
      <c r="D125" s="233">
        <f t="shared" si="4"/>
        <v>0.5</v>
      </c>
      <c r="E125" s="230">
        <v>0.2</v>
      </c>
      <c r="F125" s="231"/>
      <c r="G125" s="266">
        <v>900</v>
      </c>
      <c r="H125" s="236" t="s">
        <v>396</v>
      </c>
      <c r="I125" s="232"/>
      <c r="J125" s="232"/>
      <c r="K125" s="232"/>
      <c r="L125" s="232"/>
      <c r="M125" s="232"/>
      <c r="N125" s="232"/>
      <c r="O125" s="232"/>
      <c r="P125" s="236">
        <v>80150031848</v>
      </c>
      <c r="Q125" s="3"/>
      <c r="R125" s="3"/>
      <c r="S125" s="3"/>
    </row>
    <row r="126" spans="1:19" x14ac:dyDescent="0.2">
      <c r="A126" s="224">
        <v>90</v>
      </c>
      <c r="B126" s="229" t="s">
        <v>93</v>
      </c>
      <c r="C126" s="233">
        <v>0</v>
      </c>
      <c r="D126" s="233">
        <f t="shared" si="4"/>
        <v>0.5</v>
      </c>
      <c r="E126" s="230">
        <v>0.5</v>
      </c>
      <c r="F126" s="231"/>
      <c r="G126" s="266">
        <v>3950</v>
      </c>
      <c r="H126" s="236" t="s">
        <v>396</v>
      </c>
      <c r="I126" s="232"/>
      <c r="J126" s="232"/>
      <c r="K126" s="232"/>
      <c r="L126" s="232"/>
      <c r="M126" s="232"/>
      <c r="N126" s="232"/>
      <c r="O126" s="232"/>
      <c r="P126" s="236">
        <v>80150023441</v>
      </c>
      <c r="Q126" s="3"/>
      <c r="R126" s="3"/>
      <c r="S126" s="3"/>
    </row>
    <row r="127" spans="1:19" x14ac:dyDescent="0.2">
      <c r="A127" s="367">
        <f t="shared" si="7"/>
        <v>91</v>
      </c>
      <c r="B127" s="365" t="s">
        <v>94</v>
      </c>
      <c r="C127" s="233">
        <v>0</v>
      </c>
      <c r="D127" s="233">
        <f t="shared" si="4"/>
        <v>1.4</v>
      </c>
      <c r="E127" s="230">
        <v>1.4</v>
      </c>
      <c r="F127" s="231"/>
      <c r="G127" s="266">
        <v>8400</v>
      </c>
      <c r="H127" s="236" t="s">
        <v>396</v>
      </c>
      <c r="I127" s="232"/>
      <c r="J127" s="232"/>
      <c r="K127" s="232"/>
      <c r="L127" s="232"/>
      <c r="M127" s="232"/>
      <c r="N127" s="232"/>
      <c r="O127" s="232"/>
      <c r="P127" s="236">
        <v>80150023903</v>
      </c>
      <c r="Q127" s="3"/>
      <c r="R127" s="3"/>
      <c r="S127" s="3"/>
    </row>
    <row r="128" spans="1:19" x14ac:dyDescent="0.2">
      <c r="A128" s="368"/>
      <c r="B128" s="366"/>
      <c r="C128" s="233">
        <f>D127</f>
        <v>1.4</v>
      </c>
      <c r="D128" s="233">
        <f t="shared" ref="D128" si="9">C128+E128</f>
        <v>2.25</v>
      </c>
      <c r="E128" s="230">
        <v>0.85</v>
      </c>
      <c r="F128" s="231"/>
      <c r="G128" s="266">
        <v>4250</v>
      </c>
      <c r="H128" s="236" t="s">
        <v>33</v>
      </c>
      <c r="I128" s="232"/>
      <c r="J128" s="232"/>
      <c r="K128" s="232"/>
      <c r="L128" s="232"/>
      <c r="M128" s="232"/>
      <c r="N128" s="232"/>
      <c r="O128" s="232"/>
      <c r="P128" s="236">
        <v>80150023903</v>
      </c>
      <c r="Q128" s="3"/>
      <c r="R128" s="3"/>
      <c r="S128" s="3"/>
    </row>
    <row r="129" spans="1:19" x14ac:dyDescent="0.2">
      <c r="A129" s="224">
        <f>A127+1</f>
        <v>92</v>
      </c>
      <c r="B129" s="229" t="s">
        <v>158</v>
      </c>
      <c r="C129" s="233">
        <v>0</v>
      </c>
      <c r="D129" s="233">
        <f t="shared" si="4"/>
        <v>0.3</v>
      </c>
      <c r="E129" s="230">
        <v>0.3</v>
      </c>
      <c r="F129" s="231"/>
      <c r="G129" s="266">
        <v>1500</v>
      </c>
      <c r="H129" s="236" t="s">
        <v>33</v>
      </c>
      <c r="I129" s="232"/>
      <c r="J129" s="232"/>
      <c r="K129" s="232"/>
      <c r="L129" s="232"/>
      <c r="M129" s="232"/>
      <c r="N129" s="232"/>
      <c r="O129" s="232"/>
      <c r="P129" s="236">
        <v>80150032066</v>
      </c>
      <c r="Q129" s="3"/>
      <c r="R129" s="3"/>
      <c r="S129" s="3"/>
    </row>
    <row r="130" spans="1:19" x14ac:dyDescent="0.2">
      <c r="A130" s="224">
        <f t="shared" si="7"/>
        <v>93</v>
      </c>
      <c r="B130" s="229" t="s">
        <v>159</v>
      </c>
      <c r="C130" s="233">
        <v>0</v>
      </c>
      <c r="D130" s="233">
        <f t="shared" si="4"/>
        <v>0.3</v>
      </c>
      <c r="E130" s="230">
        <v>0.3</v>
      </c>
      <c r="F130" s="231"/>
      <c r="G130" s="266">
        <v>1800</v>
      </c>
      <c r="H130" s="236" t="s">
        <v>33</v>
      </c>
      <c r="I130" s="232"/>
      <c r="J130" s="232"/>
      <c r="K130" s="232"/>
      <c r="L130" s="232"/>
      <c r="M130" s="232"/>
      <c r="N130" s="232"/>
      <c r="O130" s="232"/>
      <c r="P130" s="236">
        <v>80150031089</v>
      </c>
      <c r="Q130" s="3"/>
      <c r="R130" s="3"/>
      <c r="S130" s="3"/>
    </row>
    <row r="131" spans="1:19" x14ac:dyDescent="0.2">
      <c r="A131" s="367">
        <f t="shared" si="7"/>
        <v>94</v>
      </c>
      <c r="B131" s="365" t="s">
        <v>160</v>
      </c>
      <c r="C131" s="233">
        <v>0</v>
      </c>
      <c r="D131" s="233">
        <f t="shared" si="4"/>
        <v>0.25</v>
      </c>
      <c r="E131" s="233">
        <v>0.25</v>
      </c>
      <c r="F131" s="231"/>
      <c r="G131" s="266">
        <v>1625</v>
      </c>
      <c r="H131" s="236" t="s">
        <v>33</v>
      </c>
      <c r="I131" s="232"/>
      <c r="J131" s="232"/>
      <c r="K131" s="232"/>
      <c r="L131" s="232"/>
      <c r="M131" s="232"/>
      <c r="N131" s="232"/>
      <c r="O131" s="232"/>
      <c r="P131" s="236">
        <v>80150023237</v>
      </c>
      <c r="Q131" s="3"/>
      <c r="R131" s="3"/>
      <c r="S131" s="3"/>
    </row>
    <row r="132" spans="1:19" x14ac:dyDescent="0.2">
      <c r="A132" s="368"/>
      <c r="B132" s="366"/>
      <c r="C132" s="233">
        <f t="shared" si="5"/>
        <v>0.5</v>
      </c>
      <c r="D132" s="233">
        <f t="shared" si="4"/>
        <v>0.75</v>
      </c>
      <c r="E132" s="233">
        <v>0.25</v>
      </c>
      <c r="F132" s="231"/>
      <c r="G132" s="266">
        <v>1250</v>
      </c>
      <c r="H132" s="236" t="s">
        <v>33</v>
      </c>
      <c r="I132" s="232"/>
      <c r="J132" s="232"/>
      <c r="K132" s="232"/>
      <c r="L132" s="232"/>
      <c r="M132" s="232"/>
      <c r="N132" s="232"/>
      <c r="O132" s="232"/>
      <c r="P132" s="236">
        <v>80150023739</v>
      </c>
      <c r="Q132" s="3"/>
      <c r="R132" s="3"/>
      <c r="S132" s="3"/>
    </row>
    <row r="133" spans="1:19" x14ac:dyDescent="0.2">
      <c r="A133" s="367">
        <v>95</v>
      </c>
      <c r="B133" s="365" t="s">
        <v>729</v>
      </c>
      <c r="C133" s="233">
        <v>0</v>
      </c>
      <c r="D133" s="233">
        <f t="shared" si="4"/>
        <v>0.4</v>
      </c>
      <c r="E133" s="230">
        <v>0.4</v>
      </c>
      <c r="F133" s="231"/>
      <c r="G133" s="266">
        <v>1800</v>
      </c>
      <c r="H133" s="236" t="s">
        <v>33</v>
      </c>
      <c r="I133" s="232"/>
      <c r="J133" s="232"/>
      <c r="K133" s="232"/>
      <c r="L133" s="232"/>
      <c r="M133" s="232"/>
      <c r="N133" s="232"/>
      <c r="O133" s="232"/>
      <c r="P133" s="236">
        <v>80150021129</v>
      </c>
      <c r="Q133" s="3"/>
      <c r="R133" s="3"/>
      <c r="S133" s="3"/>
    </row>
    <row r="134" spans="1:19" x14ac:dyDescent="0.2">
      <c r="A134" s="368"/>
      <c r="B134" s="366"/>
      <c r="C134" s="233">
        <f t="shared" si="5"/>
        <v>0.60000000000000009</v>
      </c>
      <c r="D134" s="233">
        <f t="shared" si="4"/>
        <v>0.8</v>
      </c>
      <c r="E134" s="230">
        <v>0.2</v>
      </c>
      <c r="F134" s="231"/>
      <c r="G134" s="266">
        <v>900</v>
      </c>
      <c r="H134" s="236" t="s">
        <v>396</v>
      </c>
      <c r="I134" s="232"/>
      <c r="J134" s="232"/>
      <c r="K134" s="232"/>
      <c r="L134" s="232"/>
      <c r="M134" s="232"/>
      <c r="N134" s="232"/>
      <c r="O134" s="232"/>
      <c r="P134" s="236">
        <v>80150021129</v>
      </c>
      <c r="Q134" s="3"/>
      <c r="R134" s="3"/>
      <c r="S134" s="3"/>
    </row>
    <row r="135" spans="1:19" x14ac:dyDescent="0.2">
      <c r="A135" s="224">
        <v>96</v>
      </c>
      <c r="B135" s="229" t="s">
        <v>730</v>
      </c>
      <c r="C135" s="233">
        <v>0</v>
      </c>
      <c r="D135" s="233">
        <f t="shared" si="4"/>
        <v>0.45</v>
      </c>
      <c r="E135" s="230">
        <v>0.45</v>
      </c>
      <c r="F135" s="231"/>
      <c r="G135" s="266">
        <v>2025</v>
      </c>
      <c r="H135" s="236" t="s">
        <v>33</v>
      </c>
      <c r="I135" s="232"/>
      <c r="J135" s="232"/>
      <c r="K135" s="232"/>
      <c r="L135" s="232"/>
      <c r="M135" s="232"/>
      <c r="N135" s="232"/>
      <c r="O135" s="232"/>
      <c r="P135" s="236">
        <v>80150021130</v>
      </c>
      <c r="Q135" s="3"/>
      <c r="R135" s="3"/>
      <c r="S135" s="3"/>
    </row>
    <row r="136" spans="1:19" x14ac:dyDescent="0.2">
      <c r="A136" s="224">
        <f t="shared" si="7"/>
        <v>97</v>
      </c>
      <c r="B136" s="229" t="s">
        <v>95</v>
      </c>
      <c r="C136" s="233">
        <v>0</v>
      </c>
      <c r="D136" s="233">
        <f t="shared" si="4"/>
        <v>1.6</v>
      </c>
      <c r="E136" s="230">
        <v>1.6</v>
      </c>
      <c r="F136" s="231"/>
      <c r="G136" s="266">
        <v>7360</v>
      </c>
      <c r="H136" s="236" t="s">
        <v>396</v>
      </c>
      <c r="I136" s="232"/>
      <c r="J136" s="232"/>
      <c r="K136" s="232"/>
      <c r="L136" s="232"/>
      <c r="M136" s="232"/>
      <c r="N136" s="232"/>
      <c r="O136" s="232"/>
      <c r="P136" s="236">
        <v>80150023324</v>
      </c>
      <c r="Q136" s="3"/>
      <c r="R136" s="3"/>
      <c r="S136" s="3"/>
    </row>
    <row r="137" spans="1:19" x14ac:dyDescent="0.2">
      <c r="A137" s="224">
        <f t="shared" si="7"/>
        <v>98</v>
      </c>
      <c r="B137" s="229" t="s">
        <v>161</v>
      </c>
      <c r="C137" s="233">
        <v>0</v>
      </c>
      <c r="D137" s="233">
        <f t="shared" si="4"/>
        <v>0.25</v>
      </c>
      <c r="E137" s="230">
        <v>0.25</v>
      </c>
      <c r="F137" s="231"/>
      <c r="G137" s="266">
        <v>1125</v>
      </c>
      <c r="H137" s="236" t="s">
        <v>33</v>
      </c>
      <c r="I137" s="232"/>
      <c r="J137" s="232"/>
      <c r="K137" s="232"/>
      <c r="L137" s="232"/>
      <c r="M137" s="232"/>
      <c r="N137" s="232"/>
      <c r="O137" s="232"/>
      <c r="P137" s="236">
        <v>80150022981</v>
      </c>
      <c r="Q137" s="3"/>
      <c r="R137" s="3"/>
      <c r="S137" s="3"/>
    </row>
    <row r="138" spans="1:19" x14ac:dyDescent="0.2">
      <c r="A138" s="237">
        <f t="shared" si="7"/>
        <v>99</v>
      </c>
      <c r="B138" s="229" t="s">
        <v>753</v>
      </c>
      <c r="C138" s="233">
        <v>0</v>
      </c>
      <c r="D138" s="233">
        <f t="shared" ref="D138" si="10">C138+E138</f>
        <v>0.12</v>
      </c>
      <c r="E138" s="230">
        <v>0.12</v>
      </c>
      <c r="F138" s="231"/>
      <c r="G138" s="266">
        <v>600</v>
      </c>
      <c r="H138" s="236" t="s">
        <v>33</v>
      </c>
      <c r="I138" s="232"/>
      <c r="J138" s="232"/>
      <c r="K138" s="232"/>
      <c r="L138" s="232"/>
      <c r="M138" s="232"/>
      <c r="N138" s="232"/>
      <c r="O138" s="232"/>
      <c r="P138" s="236">
        <v>80150010004</v>
      </c>
      <c r="Q138" s="3"/>
      <c r="R138" s="3"/>
      <c r="S138" s="3"/>
    </row>
    <row r="139" spans="1:19" x14ac:dyDescent="0.2">
      <c r="A139" s="237">
        <f t="shared" si="7"/>
        <v>100</v>
      </c>
      <c r="B139" s="229" t="s">
        <v>162</v>
      </c>
      <c r="C139" s="233">
        <v>0</v>
      </c>
      <c r="D139" s="233">
        <f t="shared" si="4"/>
        <v>0.15</v>
      </c>
      <c r="E139" s="230">
        <v>0.15</v>
      </c>
      <c r="F139" s="231"/>
      <c r="G139" s="266">
        <v>600</v>
      </c>
      <c r="H139" s="236" t="s">
        <v>33</v>
      </c>
      <c r="I139" s="232"/>
      <c r="J139" s="232"/>
      <c r="K139" s="232"/>
      <c r="L139" s="232"/>
      <c r="M139" s="232"/>
      <c r="N139" s="232"/>
      <c r="O139" s="232"/>
      <c r="P139" s="236">
        <v>80150031423</v>
      </c>
      <c r="Q139" s="3"/>
      <c r="R139" s="3"/>
      <c r="S139" s="3"/>
    </row>
    <row r="140" spans="1:19" x14ac:dyDescent="0.2">
      <c r="A140" s="237">
        <f t="shared" si="7"/>
        <v>101</v>
      </c>
      <c r="B140" s="229" t="s">
        <v>716</v>
      </c>
      <c r="C140" s="233">
        <v>0</v>
      </c>
      <c r="D140" s="233">
        <f t="shared" si="4"/>
        <v>3.5</v>
      </c>
      <c r="E140" s="230">
        <v>3.5</v>
      </c>
      <c r="F140" s="231"/>
      <c r="G140" s="266">
        <v>28000</v>
      </c>
      <c r="H140" s="236" t="s">
        <v>396</v>
      </c>
      <c r="I140" s="232"/>
      <c r="J140" s="232"/>
      <c r="K140" s="232"/>
      <c r="L140" s="232"/>
      <c r="M140" s="232"/>
      <c r="N140" s="232"/>
      <c r="O140" s="232"/>
      <c r="P140" s="236">
        <v>80150031416</v>
      </c>
      <c r="Q140" s="3"/>
      <c r="R140" s="3"/>
      <c r="S140" s="3"/>
    </row>
    <row r="141" spans="1:19" x14ac:dyDescent="0.2">
      <c r="A141" s="237">
        <f t="shared" si="7"/>
        <v>102</v>
      </c>
      <c r="B141" s="229" t="s">
        <v>163</v>
      </c>
      <c r="C141" s="233">
        <v>0</v>
      </c>
      <c r="D141" s="233">
        <f t="shared" si="4"/>
        <v>0.2</v>
      </c>
      <c r="E141" s="230">
        <v>0.2</v>
      </c>
      <c r="F141" s="231"/>
      <c r="G141" s="266">
        <v>900</v>
      </c>
      <c r="H141" s="236" t="s">
        <v>33</v>
      </c>
      <c r="I141" s="232"/>
      <c r="J141" s="232"/>
      <c r="K141" s="232"/>
      <c r="L141" s="232"/>
      <c r="M141" s="232"/>
      <c r="N141" s="232"/>
      <c r="O141" s="232"/>
      <c r="P141" s="236">
        <v>80150022980</v>
      </c>
      <c r="Q141" s="3"/>
      <c r="R141" s="3"/>
      <c r="S141" s="3"/>
    </row>
    <row r="142" spans="1:19" x14ac:dyDescent="0.2">
      <c r="A142" s="237">
        <f t="shared" si="7"/>
        <v>103</v>
      </c>
      <c r="B142" s="229" t="s">
        <v>164</v>
      </c>
      <c r="C142" s="233">
        <v>0</v>
      </c>
      <c r="D142" s="233">
        <f t="shared" si="4"/>
        <v>0.25</v>
      </c>
      <c r="E142" s="230">
        <v>0.25</v>
      </c>
      <c r="F142" s="231"/>
      <c r="G142" s="266">
        <v>1125</v>
      </c>
      <c r="H142" s="236" t="s">
        <v>33</v>
      </c>
      <c r="I142" s="232"/>
      <c r="J142" s="232"/>
      <c r="K142" s="232"/>
      <c r="L142" s="232"/>
      <c r="M142" s="232"/>
      <c r="N142" s="232"/>
      <c r="O142" s="232"/>
      <c r="P142" s="236">
        <v>80150020972</v>
      </c>
      <c r="Q142" s="3"/>
      <c r="R142" s="3"/>
      <c r="S142" s="3"/>
    </row>
    <row r="143" spans="1:19" x14ac:dyDescent="0.2">
      <c r="A143" s="367">
        <f t="shared" si="7"/>
        <v>104</v>
      </c>
      <c r="B143" s="365" t="s">
        <v>165</v>
      </c>
      <c r="C143" s="233">
        <v>0</v>
      </c>
      <c r="D143" s="233">
        <f t="shared" si="4"/>
        <v>0.24</v>
      </c>
      <c r="E143" s="230">
        <v>0.24</v>
      </c>
      <c r="F143" s="231"/>
      <c r="G143" s="266">
        <v>750</v>
      </c>
      <c r="H143" s="236" t="s">
        <v>33</v>
      </c>
      <c r="I143" s="232"/>
      <c r="J143" s="232"/>
      <c r="K143" s="232"/>
      <c r="L143" s="232"/>
      <c r="M143" s="232"/>
      <c r="N143" s="232"/>
      <c r="O143" s="232"/>
      <c r="P143" s="236">
        <v>80150030560</v>
      </c>
      <c r="Q143" s="3"/>
      <c r="R143" s="3"/>
      <c r="S143" s="3"/>
    </row>
    <row r="144" spans="1:19" x14ac:dyDescent="0.2">
      <c r="A144" s="368"/>
      <c r="B144" s="366"/>
      <c r="C144" s="233">
        <f t="shared" si="5"/>
        <v>0.3</v>
      </c>
      <c r="D144" s="233">
        <f t="shared" si="4"/>
        <v>0.36</v>
      </c>
      <c r="E144" s="230">
        <v>0.06</v>
      </c>
      <c r="F144" s="231"/>
      <c r="G144" s="266">
        <v>300</v>
      </c>
      <c r="H144" s="236" t="s">
        <v>33</v>
      </c>
      <c r="I144" s="232"/>
      <c r="J144" s="232"/>
      <c r="K144" s="232"/>
      <c r="L144" s="232"/>
      <c r="M144" s="232"/>
      <c r="N144" s="232"/>
      <c r="O144" s="232"/>
      <c r="P144" s="236">
        <v>80150031940</v>
      </c>
      <c r="Q144" s="3"/>
      <c r="R144" s="3"/>
      <c r="S144" s="3"/>
    </row>
    <row r="145" spans="1:19" x14ac:dyDescent="0.2">
      <c r="A145" s="367">
        <v>105</v>
      </c>
      <c r="B145" s="365" t="s">
        <v>99</v>
      </c>
      <c r="C145" s="233">
        <v>0</v>
      </c>
      <c r="D145" s="233">
        <f t="shared" si="4"/>
        <v>0.45</v>
      </c>
      <c r="E145" s="230">
        <v>0.45</v>
      </c>
      <c r="F145" s="231"/>
      <c r="G145" s="266">
        <v>3150</v>
      </c>
      <c r="H145" s="236" t="s">
        <v>396</v>
      </c>
      <c r="I145" s="232"/>
      <c r="J145" s="232"/>
      <c r="K145" s="232"/>
      <c r="L145" s="232"/>
      <c r="M145" s="232"/>
      <c r="N145" s="232"/>
      <c r="O145" s="232"/>
      <c r="P145" s="236">
        <v>80150030424</v>
      </c>
      <c r="Q145" s="3"/>
      <c r="R145" s="3"/>
      <c r="S145" s="3"/>
    </row>
    <row r="146" spans="1:19" x14ac:dyDescent="0.2">
      <c r="A146" s="368"/>
      <c r="B146" s="366"/>
      <c r="C146" s="233">
        <f t="shared" si="5"/>
        <v>0.95</v>
      </c>
      <c r="D146" s="233">
        <f t="shared" si="4"/>
        <v>1.45</v>
      </c>
      <c r="E146" s="230">
        <v>0.5</v>
      </c>
      <c r="F146" s="231"/>
      <c r="G146" s="266">
        <v>3500</v>
      </c>
      <c r="H146" s="236" t="s">
        <v>396</v>
      </c>
      <c r="I146" s="232"/>
      <c r="J146" s="232"/>
      <c r="K146" s="232"/>
      <c r="L146" s="232"/>
      <c r="M146" s="232"/>
      <c r="N146" s="232"/>
      <c r="O146" s="232"/>
      <c r="P146" s="236">
        <v>80150031853</v>
      </c>
      <c r="Q146" s="3"/>
      <c r="R146" s="3"/>
      <c r="S146" s="3"/>
    </row>
    <row r="147" spans="1:19" x14ac:dyDescent="0.2">
      <c r="A147" s="237">
        <v>106</v>
      </c>
      <c r="B147" s="238" t="s">
        <v>754</v>
      </c>
      <c r="C147" s="233">
        <v>0</v>
      </c>
      <c r="D147" s="233">
        <f t="shared" ref="D147" si="11">C147+E147</f>
        <v>0.125</v>
      </c>
      <c r="E147" s="230">
        <v>0.125</v>
      </c>
      <c r="F147" s="231"/>
      <c r="G147" s="266">
        <v>450</v>
      </c>
      <c r="H147" s="236" t="s">
        <v>33</v>
      </c>
      <c r="I147" s="232"/>
      <c r="J147" s="232"/>
      <c r="K147" s="232"/>
      <c r="L147" s="232"/>
      <c r="M147" s="232"/>
      <c r="N147" s="232"/>
      <c r="O147" s="232"/>
      <c r="P147" s="236">
        <v>80150024219</v>
      </c>
      <c r="Q147" s="3"/>
      <c r="R147" s="3"/>
      <c r="S147" s="3"/>
    </row>
    <row r="148" spans="1:19" x14ac:dyDescent="0.2">
      <c r="A148" s="224">
        <v>107</v>
      </c>
      <c r="B148" s="229" t="s">
        <v>166</v>
      </c>
      <c r="C148" s="233">
        <v>0</v>
      </c>
      <c r="D148" s="233">
        <f t="shared" si="4"/>
        <v>0.15</v>
      </c>
      <c r="E148" s="230">
        <v>0.15</v>
      </c>
      <c r="F148" s="231"/>
      <c r="G148" s="266">
        <v>900</v>
      </c>
      <c r="H148" s="236" t="s">
        <v>33</v>
      </c>
      <c r="I148" s="232"/>
      <c r="J148" s="232"/>
      <c r="K148" s="232"/>
      <c r="L148" s="232"/>
      <c r="M148" s="232"/>
      <c r="N148" s="232"/>
      <c r="O148" s="232"/>
      <c r="P148" s="236">
        <v>80150031188</v>
      </c>
      <c r="Q148" s="3"/>
      <c r="R148" s="3"/>
      <c r="S148" s="3"/>
    </row>
    <row r="149" spans="1:19" x14ac:dyDescent="0.2">
      <c r="A149" s="224">
        <f t="shared" si="7"/>
        <v>108</v>
      </c>
      <c r="B149" s="229" t="s">
        <v>96</v>
      </c>
      <c r="C149" s="233">
        <v>0</v>
      </c>
      <c r="D149" s="233">
        <f t="shared" si="4"/>
        <v>0.45</v>
      </c>
      <c r="E149" s="230">
        <v>0.45</v>
      </c>
      <c r="F149" s="231"/>
      <c r="G149" s="266">
        <v>2700</v>
      </c>
      <c r="H149" s="236" t="s">
        <v>396</v>
      </c>
      <c r="I149" s="232"/>
      <c r="J149" s="232"/>
      <c r="K149" s="232"/>
      <c r="L149" s="232"/>
      <c r="M149" s="232"/>
      <c r="N149" s="232"/>
      <c r="O149" s="232"/>
      <c r="P149" s="236">
        <v>80150030330</v>
      </c>
      <c r="Q149" s="3"/>
      <c r="R149" s="3"/>
      <c r="S149" s="3"/>
    </row>
    <row r="150" spans="1:19" x14ac:dyDescent="0.2">
      <c r="A150" s="224">
        <f t="shared" si="7"/>
        <v>109</v>
      </c>
      <c r="B150" s="229" t="s">
        <v>97</v>
      </c>
      <c r="C150" s="233">
        <v>0</v>
      </c>
      <c r="D150" s="233">
        <f t="shared" ref="D150:D201" si="12">C150+E150</f>
        <v>0.55000000000000004</v>
      </c>
      <c r="E150" s="230">
        <v>0.55000000000000004</v>
      </c>
      <c r="F150" s="231"/>
      <c r="G150" s="266">
        <v>4950</v>
      </c>
      <c r="H150" s="236" t="s">
        <v>396</v>
      </c>
      <c r="I150" s="232"/>
      <c r="J150" s="232"/>
      <c r="K150" s="232"/>
      <c r="L150" s="232"/>
      <c r="M150" s="232"/>
      <c r="N150" s="232"/>
      <c r="O150" s="232"/>
      <c r="P150" s="236">
        <v>80150030143</v>
      </c>
      <c r="Q150" s="3"/>
      <c r="R150" s="3"/>
      <c r="S150" s="3"/>
    </row>
    <row r="151" spans="1:19" x14ac:dyDescent="0.2">
      <c r="A151" s="224">
        <f t="shared" si="7"/>
        <v>110</v>
      </c>
      <c r="B151" s="229" t="s">
        <v>167</v>
      </c>
      <c r="C151" s="233">
        <v>0</v>
      </c>
      <c r="D151" s="233">
        <f t="shared" si="12"/>
        <v>0.3</v>
      </c>
      <c r="E151" s="230">
        <v>0.3</v>
      </c>
      <c r="F151" s="231"/>
      <c r="G151" s="266">
        <v>1800</v>
      </c>
      <c r="H151" s="236" t="s">
        <v>33</v>
      </c>
      <c r="I151" s="232"/>
      <c r="J151" s="232"/>
      <c r="K151" s="232"/>
      <c r="L151" s="232"/>
      <c r="M151" s="232"/>
      <c r="N151" s="232"/>
      <c r="O151" s="232"/>
      <c r="P151" s="236">
        <v>80150031087</v>
      </c>
      <c r="Q151" s="3"/>
      <c r="R151" s="3"/>
      <c r="S151" s="3"/>
    </row>
    <row r="152" spans="1:19" x14ac:dyDescent="0.2">
      <c r="A152" s="224">
        <f t="shared" si="7"/>
        <v>111</v>
      </c>
      <c r="B152" s="229" t="s">
        <v>168</v>
      </c>
      <c r="C152" s="233">
        <v>0</v>
      </c>
      <c r="D152" s="233">
        <f t="shared" si="12"/>
        <v>0.35</v>
      </c>
      <c r="E152" s="230">
        <v>0.35</v>
      </c>
      <c r="F152" s="231"/>
      <c r="G152" s="266">
        <v>1925</v>
      </c>
      <c r="H152" s="236" t="s">
        <v>33</v>
      </c>
      <c r="I152" s="232"/>
      <c r="J152" s="232"/>
      <c r="K152" s="232"/>
      <c r="L152" s="232"/>
      <c r="M152" s="232"/>
      <c r="N152" s="232"/>
      <c r="O152" s="232"/>
      <c r="P152" s="236">
        <v>80150023649</v>
      </c>
      <c r="Q152" s="3"/>
      <c r="R152" s="3"/>
      <c r="S152" s="3"/>
    </row>
    <row r="153" spans="1:19" x14ac:dyDescent="0.2">
      <c r="A153" s="224">
        <f t="shared" si="7"/>
        <v>112</v>
      </c>
      <c r="B153" s="229" t="s">
        <v>98</v>
      </c>
      <c r="C153" s="233">
        <v>0</v>
      </c>
      <c r="D153" s="233">
        <f t="shared" si="12"/>
        <v>0.9</v>
      </c>
      <c r="E153" s="230">
        <v>0.9</v>
      </c>
      <c r="F153" s="231"/>
      <c r="G153" s="266">
        <v>4950</v>
      </c>
      <c r="H153" s="236" t="s">
        <v>396</v>
      </c>
      <c r="I153" s="232"/>
      <c r="J153" s="232"/>
      <c r="K153" s="232"/>
      <c r="L153" s="232"/>
      <c r="M153" s="232"/>
      <c r="N153" s="232"/>
      <c r="O153" s="232"/>
      <c r="P153" s="236">
        <v>80150030423</v>
      </c>
      <c r="Q153" s="3"/>
      <c r="R153" s="3"/>
      <c r="S153" s="3"/>
    </row>
    <row r="154" spans="1:19" x14ac:dyDescent="0.2">
      <c r="A154" s="224">
        <f t="shared" si="7"/>
        <v>113</v>
      </c>
      <c r="B154" s="229" t="s">
        <v>169</v>
      </c>
      <c r="C154" s="233">
        <v>0</v>
      </c>
      <c r="D154" s="233">
        <f t="shared" si="12"/>
        <v>0.25</v>
      </c>
      <c r="E154" s="230">
        <v>0.25</v>
      </c>
      <c r="F154" s="231"/>
      <c r="G154" s="266">
        <v>1375</v>
      </c>
      <c r="H154" s="236" t="s">
        <v>33</v>
      </c>
      <c r="I154" s="232"/>
      <c r="J154" s="232"/>
      <c r="K154" s="232"/>
      <c r="L154" s="232"/>
      <c r="M154" s="232"/>
      <c r="N154" s="232"/>
      <c r="O154" s="232"/>
      <c r="P154" s="236">
        <v>80150020971</v>
      </c>
      <c r="Q154" s="3"/>
      <c r="R154" s="3"/>
      <c r="S154" s="3"/>
    </row>
    <row r="155" spans="1:19" x14ac:dyDescent="0.2">
      <c r="A155" s="224">
        <f t="shared" si="7"/>
        <v>114</v>
      </c>
      <c r="B155" s="229" t="s">
        <v>100</v>
      </c>
      <c r="C155" s="233">
        <v>0</v>
      </c>
      <c r="D155" s="233">
        <f t="shared" si="12"/>
        <v>0.5</v>
      </c>
      <c r="E155" s="230">
        <v>0.5</v>
      </c>
      <c r="F155" s="231"/>
      <c r="G155" s="266">
        <v>3000</v>
      </c>
      <c r="H155" s="236" t="s">
        <v>396</v>
      </c>
      <c r="I155" s="232"/>
      <c r="J155" s="232"/>
      <c r="K155" s="232"/>
      <c r="L155" s="232"/>
      <c r="M155" s="232"/>
      <c r="N155" s="232"/>
      <c r="O155" s="232"/>
      <c r="P155" s="236">
        <v>80150022818</v>
      </c>
      <c r="Q155" s="3"/>
      <c r="R155" s="3"/>
      <c r="S155" s="3"/>
    </row>
    <row r="156" spans="1:19" x14ac:dyDescent="0.2">
      <c r="A156" s="224">
        <f t="shared" si="7"/>
        <v>115</v>
      </c>
      <c r="B156" s="229" t="s">
        <v>170</v>
      </c>
      <c r="C156" s="233">
        <v>0</v>
      </c>
      <c r="D156" s="233">
        <f t="shared" si="12"/>
        <v>0.3</v>
      </c>
      <c r="E156" s="230">
        <v>0.3</v>
      </c>
      <c r="F156" s="231"/>
      <c r="G156" s="266">
        <v>1800</v>
      </c>
      <c r="H156" s="236" t="s">
        <v>33</v>
      </c>
      <c r="I156" s="232"/>
      <c r="J156" s="232"/>
      <c r="K156" s="232"/>
      <c r="L156" s="232"/>
      <c r="M156" s="232"/>
      <c r="N156" s="232"/>
      <c r="O156" s="232"/>
      <c r="P156" s="236">
        <v>80150031356</v>
      </c>
      <c r="Q156" s="3"/>
      <c r="R156" s="3"/>
      <c r="S156" s="3"/>
    </row>
    <row r="157" spans="1:19" x14ac:dyDescent="0.2">
      <c r="A157" s="367">
        <f t="shared" si="7"/>
        <v>116</v>
      </c>
      <c r="B157" s="365" t="s">
        <v>101</v>
      </c>
      <c r="C157" s="233">
        <v>0</v>
      </c>
      <c r="D157" s="233">
        <f t="shared" si="12"/>
        <v>0.4</v>
      </c>
      <c r="E157" s="230">
        <v>0.4</v>
      </c>
      <c r="F157" s="231"/>
      <c r="G157" s="266">
        <v>2200</v>
      </c>
      <c r="H157" s="236" t="s">
        <v>33</v>
      </c>
      <c r="I157" s="232"/>
      <c r="J157" s="232"/>
      <c r="K157" s="232"/>
      <c r="L157" s="232"/>
      <c r="M157" s="232"/>
      <c r="N157" s="232"/>
      <c r="O157" s="232"/>
      <c r="P157" s="236">
        <v>80150030933</v>
      </c>
      <c r="Q157" s="3"/>
      <c r="R157" s="3"/>
      <c r="S157" s="3"/>
    </row>
    <row r="158" spans="1:19" x14ac:dyDescent="0.2">
      <c r="A158" s="368"/>
      <c r="B158" s="366"/>
      <c r="C158" s="233">
        <f t="shared" ref="C158:C201" si="13">D157+E158</f>
        <v>0.55000000000000004</v>
      </c>
      <c r="D158" s="233">
        <f t="shared" si="12"/>
        <v>0.70000000000000007</v>
      </c>
      <c r="E158" s="230">
        <v>0.15</v>
      </c>
      <c r="F158" s="231"/>
      <c r="G158" s="266">
        <v>825</v>
      </c>
      <c r="H158" s="236" t="s">
        <v>396</v>
      </c>
      <c r="I158" s="232"/>
      <c r="J158" s="232"/>
      <c r="K158" s="232"/>
      <c r="L158" s="232"/>
      <c r="M158" s="232"/>
      <c r="N158" s="232"/>
      <c r="O158" s="232"/>
      <c r="P158" s="236">
        <v>80150030933</v>
      </c>
      <c r="Q158" s="3"/>
      <c r="R158" s="3"/>
      <c r="S158" s="3"/>
    </row>
    <row r="159" spans="1:19" x14ac:dyDescent="0.2">
      <c r="A159" s="224">
        <v>117</v>
      </c>
      <c r="B159" s="229" t="s">
        <v>171</v>
      </c>
      <c r="C159" s="233">
        <v>0</v>
      </c>
      <c r="D159" s="233">
        <f t="shared" si="12"/>
        <v>0.3</v>
      </c>
      <c r="E159" s="230">
        <v>0.3</v>
      </c>
      <c r="F159" s="231"/>
      <c r="G159" s="266">
        <v>1800</v>
      </c>
      <c r="H159" s="236" t="s">
        <v>33</v>
      </c>
      <c r="I159" s="232"/>
      <c r="J159" s="232"/>
      <c r="K159" s="232"/>
      <c r="L159" s="232"/>
      <c r="M159" s="232"/>
      <c r="N159" s="232"/>
      <c r="O159" s="232"/>
      <c r="P159" s="236">
        <v>80150032139</v>
      </c>
      <c r="Q159" s="3"/>
      <c r="R159" s="3"/>
      <c r="S159" s="3"/>
    </row>
    <row r="160" spans="1:19" x14ac:dyDescent="0.2">
      <c r="A160" s="224">
        <f t="shared" si="7"/>
        <v>118</v>
      </c>
      <c r="B160" s="229" t="s">
        <v>172</v>
      </c>
      <c r="C160" s="233">
        <v>0</v>
      </c>
      <c r="D160" s="233">
        <f t="shared" si="12"/>
        <v>0.35</v>
      </c>
      <c r="E160" s="230">
        <v>0.35</v>
      </c>
      <c r="F160" s="231"/>
      <c r="G160" s="266">
        <v>1575</v>
      </c>
      <c r="H160" s="236" t="s">
        <v>33</v>
      </c>
      <c r="I160" s="232"/>
      <c r="J160" s="232"/>
      <c r="K160" s="232"/>
      <c r="L160" s="232"/>
      <c r="M160" s="232"/>
      <c r="N160" s="232"/>
      <c r="O160" s="232"/>
      <c r="P160" s="236">
        <v>80150024526</v>
      </c>
      <c r="Q160" s="3"/>
      <c r="R160" s="3"/>
      <c r="S160" s="3"/>
    </row>
    <row r="161" spans="1:19" x14ac:dyDescent="0.2">
      <c r="A161" s="224">
        <f t="shared" si="7"/>
        <v>119</v>
      </c>
      <c r="B161" s="229" t="s">
        <v>102</v>
      </c>
      <c r="C161" s="233">
        <v>0</v>
      </c>
      <c r="D161" s="233">
        <f t="shared" si="12"/>
        <v>0.5</v>
      </c>
      <c r="E161" s="230">
        <v>0.5</v>
      </c>
      <c r="F161" s="231"/>
      <c r="G161" s="266">
        <v>4000</v>
      </c>
      <c r="H161" s="236" t="s">
        <v>396</v>
      </c>
      <c r="I161" s="232"/>
      <c r="J161" s="232"/>
      <c r="K161" s="232"/>
      <c r="L161" s="232"/>
      <c r="M161" s="232"/>
      <c r="N161" s="232"/>
      <c r="O161" s="232"/>
      <c r="P161" s="236">
        <v>80150022257</v>
      </c>
      <c r="Q161" s="3"/>
      <c r="R161" s="3"/>
      <c r="S161" s="3"/>
    </row>
    <row r="162" spans="1:19" x14ac:dyDescent="0.2">
      <c r="A162" s="224">
        <f t="shared" si="7"/>
        <v>120</v>
      </c>
      <c r="B162" s="229" t="s">
        <v>731</v>
      </c>
      <c r="C162" s="233">
        <v>0</v>
      </c>
      <c r="D162" s="233">
        <f t="shared" si="12"/>
        <v>0.1</v>
      </c>
      <c r="E162" s="230">
        <v>0.1</v>
      </c>
      <c r="F162" s="231"/>
      <c r="G162" s="266">
        <v>450</v>
      </c>
      <c r="H162" s="236" t="s">
        <v>33</v>
      </c>
      <c r="I162" s="232"/>
      <c r="J162" s="232"/>
      <c r="K162" s="232"/>
      <c r="L162" s="232"/>
      <c r="M162" s="232"/>
      <c r="N162" s="232"/>
      <c r="O162" s="232"/>
      <c r="P162" s="236">
        <v>80150020969</v>
      </c>
      <c r="Q162" s="3"/>
      <c r="R162" s="3"/>
      <c r="S162" s="3"/>
    </row>
    <row r="163" spans="1:19" x14ac:dyDescent="0.2">
      <c r="A163" s="224">
        <f t="shared" si="7"/>
        <v>121</v>
      </c>
      <c r="B163" s="229" t="s">
        <v>173</v>
      </c>
      <c r="C163" s="233">
        <v>0</v>
      </c>
      <c r="D163" s="233">
        <f t="shared" si="12"/>
        <v>0.1</v>
      </c>
      <c r="E163" s="230">
        <v>0.1</v>
      </c>
      <c r="F163" s="231"/>
      <c r="G163" s="266">
        <v>500</v>
      </c>
      <c r="H163" s="236" t="s">
        <v>33</v>
      </c>
      <c r="I163" s="232"/>
      <c r="J163" s="232"/>
      <c r="K163" s="232"/>
      <c r="L163" s="232"/>
      <c r="M163" s="232"/>
      <c r="N163" s="232"/>
      <c r="O163" s="232"/>
      <c r="P163" s="236">
        <v>80150022261</v>
      </c>
      <c r="Q163" s="3"/>
      <c r="R163" s="3"/>
      <c r="S163" s="3"/>
    </row>
    <row r="164" spans="1:19" x14ac:dyDescent="0.2">
      <c r="A164" s="367">
        <f t="shared" ref="A164:A200" si="14">A163+1</f>
        <v>122</v>
      </c>
      <c r="B164" s="365" t="s">
        <v>174</v>
      </c>
      <c r="C164" s="233">
        <v>0</v>
      </c>
      <c r="D164" s="233">
        <f t="shared" si="12"/>
        <v>0.06</v>
      </c>
      <c r="E164" s="233">
        <v>0.06</v>
      </c>
      <c r="F164" s="231"/>
      <c r="G164" s="266">
        <v>300</v>
      </c>
      <c r="H164" s="236" t="s">
        <v>33</v>
      </c>
      <c r="I164" s="232"/>
      <c r="J164" s="232"/>
      <c r="K164" s="232"/>
      <c r="L164" s="232"/>
      <c r="M164" s="232"/>
      <c r="N164" s="232"/>
      <c r="O164" s="232"/>
      <c r="P164" s="236">
        <v>80150031092</v>
      </c>
      <c r="Q164" s="3"/>
      <c r="R164" s="3"/>
      <c r="S164" s="3"/>
    </row>
    <row r="165" spans="1:19" x14ac:dyDescent="0.2">
      <c r="A165" s="370"/>
      <c r="B165" s="369"/>
      <c r="C165" s="233">
        <f t="shared" si="13"/>
        <v>0.12</v>
      </c>
      <c r="D165" s="233">
        <f t="shared" si="12"/>
        <v>0.18</v>
      </c>
      <c r="E165" s="233">
        <v>0.06</v>
      </c>
      <c r="F165" s="231"/>
      <c r="G165" s="266">
        <v>300</v>
      </c>
      <c r="H165" s="236" t="s">
        <v>33</v>
      </c>
      <c r="I165" s="232"/>
      <c r="J165" s="232"/>
      <c r="K165" s="232"/>
      <c r="L165" s="232"/>
      <c r="M165" s="232"/>
      <c r="N165" s="232"/>
      <c r="O165" s="232"/>
      <c r="P165" s="236">
        <v>80150031094</v>
      </c>
      <c r="Q165" s="3"/>
      <c r="R165" s="3"/>
      <c r="S165" s="3"/>
    </row>
    <row r="166" spans="1:19" x14ac:dyDescent="0.2">
      <c r="A166" s="368"/>
      <c r="B166" s="366"/>
      <c r="C166" s="233">
        <f t="shared" si="13"/>
        <v>0.28999999999999998</v>
      </c>
      <c r="D166" s="233">
        <f t="shared" si="12"/>
        <v>0.39999999999999997</v>
      </c>
      <c r="E166" s="233">
        <v>0.11</v>
      </c>
      <c r="F166" s="231"/>
      <c r="G166" s="266">
        <v>550</v>
      </c>
      <c r="H166" s="236" t="s">
        <v>33</v>
      </c>
      <c r="I166" s="232"/>
      <c r="J166" s="232"/>
      <c r="K166" s="232"/>
      <c r="L166" s="232"/>
      <c r="M166" s="232"/>
      <c r="N166" s="232"/>
      <c r="O166" s="232"/>
      <c r="P166" s="236">
        <v>80150031095</v>
      </c>
      <c r="Q166" s="3"/>
      <c r="R166" s="3"/>
      <c r="S166" s="3"/>
    </row>
    <row r="167" spans="1:19" x14ac:dyDescent="0.2">
      <c r="A167" s="224">
        <v>123</v>
      </c>
      <c r="B167" s="229" t="s">
        <v>103</v>
      </c>
      <c r="C167" s="233">
        <v>0</v>
      </c>
      <c r="D167" s="233">
        <f t="shared" si="12"/>
        <v>0.65</v>
      </c>
      <c r="E167" s="230">
        <v>0.65</v>
      </c>
      <c r="F167" s="231"/>
      <c r="G167" s="266">
        <v>3575</v>
      </c>
      <c r="H167" s="236" t="s">
        <v>396</v>
      </c>
      <c r="I167" s="232"/>
      <c r="J167" s="232"/>
      <c r="K167" s="232"/>
      <c r="L167" s="232"/>
      <c r="M167" s="232"/>
      <c r="N167" s="232"/>
      <c r="O167" s="232"/>
      <c r="P167" s="236">
        <v>80150030141</v>
      </c>
      <c r="Q167" s="3"/>
      <c r="R167" s="3"/>
      <c r="S167" s="3"/>
    </row>
    <row r="168" spans="1:19" x14ac:dyDescent="0.2">
      <c r="A168" s="367">
        <f t="shared" si="14"/>
        <v>124</v>
      </c>
      <c r="B168" s="365" t="s">
        <v>104</v>
      </c>
      <c r="C168" s="233">
        <v>0</v>
      </c>
      <c r="D168" s="233">
        <f t="shared" si="12"/>
        <v>0.4</v>
      </c>
      <c r="E168" s="230">
        <v>0.4</v>
      </c>
      <c r="F168" s="231"/>
      <c r="G168" s="266">
        <v>2400</v>
      </c>
      <c r="H168" s="236" t="s">
        <v>33</v>
      </c>
      <c r="I168" s="232"/>
      <c r="J168" s="232"/>
      <c r="K168" s="232"/>
      <c r="L168" s="232"/>
      <c r="M168" s="232"/>
      <c r="N168" s="232"/>
      <c r="O168" s="232"/>
      <c r="P168" s="236">
        <v>80150031541</v>
      </c>
      <c r="Q168" s="3"/>
      <c r="R168" s="3"/>
      <c r="S168" s="3"/>
    </row>
    <row r="169" spans="1:19" x14ac:dyDescent="0.2">
      <c r="A169" s="370"/>
      <c r="B169" s="369"/>
      <c r="C169" s="233">
        <f t="shared" si="13"/>
        <v>2.2999999999999998</v>
      </c>
      <c r="D169" s="233">
        <f t="shared" si="12"/>
        <v>4.1999999999999993</v>
      </c>
      <c r="E169" s="230">
        <v>1.9</v>
      </c>
      <c r="F169" s="231"/>
      <c r="G169" s="266">
        <v>11400</v>
      </c>
      <c r="H169" s="236" t="s">
        <v>33</v>
      </c>
      <c r="I169" s="232"/>
      <c r="J169" s="232"/>
      <c r="K169" s="232"/>
      <c r="L169" s="232"/>
      <c r="M169" s="232"/>
      <c r="N169" s="232"/>
      <c r="O169" s="232"/>
      <c r="P169" s="236">
        <v>80150031542</v>
      </c>
      <c r="Q169" s="3"/>
      <c r="R169" s="3"/>
      <c r="S169" s="3"/>
    </row>
    <row r="170" spans="1:19" x14ac:dyDescent="0.2">
      <c r="A170" s="370"/>
      <c r="B170" s="369"/>
      <c r="C170" s="233">
        <f t="shared" si="13"/>
        <v>5.1999999999999993</v>
      </c>
      <c r="D170" s="233">
        <f t="shared" si="12"/>
        <v>6.1999999999999993</v>
      </c>
      <c r="E170" s="230">
        <v>1</v>
      </c>
      <c r="F170" s="231"/>
      <c r="G170" s="266">
        <v>6000</v>
      </c>
      <c r="H170" s="236" t="s">
        <v>33</v>
      </c>
      <c r="I170" s="232"/>
      <c r="J170" s="232"/>
      <c r="K170" s="232"/>
      <c r="L170" s="232"/>
      <c r="M170" s="232"/>
      <c r="N170" s="232"/>
      <c r="O170" s="232"/>
      <c r="P170" s="236">
        <v>80150032363</v>
      </c>
      <c r="Q170" s="3"/>
      <c r="R170" s="3"/>
      <c r="S170" s="3"/>
    </row>
    <row r="171" spans="1:19" x14ac:dyDescent="0.2">
      <c r="A171" s="368"/>
      <c r="B171" s="366"/>
      <c r="C171" s="233">
        <f t="shared" si="13"/>
        <v>6.7999999999999989</v>
      </c>
      <c r="D171" s="233">
        <f t="shared" si="12"/>
        <v>7.3999999999999986</v>
      </c>
      <c r="E171" s="230">
        <v>0.6</v>
      </c>
      <c r="F171" s="231"/>
      <c r="G171" s="266">
        <v>3600</v>
      </c>
      <c r="H171" s="236" t="s">
        <v>396</v>
      </c>
      <c r="I171" s="232"/>
      <c r="J171" s="232"/>
      <c r="K171" s="232"/>
      <c r="L171" s="232"/>
      <c r="M171" s="232"/>
      <c r="N171" s="232"/>
      <c r="O171" s="232"/>
      <c r="P171" s="236">
        <v>80150031533</v>
      </c>
      <c r="Q171" s="3"/>
      <c r="R171" s="3"/>
      <c r="S171" s="3"/>
    </row>
    <row r="172" spans="1:19" x14ac:dyDescent="0.2">
      <c r="A172" s="367">
        <v>125</v>
      </c>
      <c r="B172" s="365" t="s">
        <v>105</v>
      </c>
      <c r="C172" s="233">
        <v>0</v>
      </c>
      <c r="D172" s="233">
        <f t="shared" si="12"/>
        <v>0.75</v>
      </c>
      <c r="E172" s="230">
        <v>0.75</v>
      </c>
      <c r="F172" s="231"/>
      <c r="G172" s="266">
        <v>4500</v>
      </c>
      <c r="H172" s="236" t="s">
        <v>396</v>
      </c>
      <c r="I172" s="232"/>
      <c r="J172" s="232"/>
      <c r="K172" s="232"/>
      <c r="L172" s="232"/>
      <c r="M172" s="232"/>
      <c r="N172" s="232"/>
      <c r="O172" s="232"/>
      <c r="P172" s="236">
        <v>80150024218</v>
      </c>
      <c r="Q172" s="3"/>
      <c r="R172" s="3"/>
      <c r="S172" s="3"/>
    </row>
    <row r="173" spans="1:19" x14ac:dyDescent="0.2">
      <c r="A173" s="368"/>
      <c r="B173" s="366"/>
      <c r="C173" s="233">
        <f t="shared" si="13"/>
        <v>1.65</v>
      </c>
      <c r="D173" s="233">
        <f t="shared" si="12"/>
        <v>2.5499999999999998</v>
      </c>
      <c r="E173" s="230">
        <v>0.9</v>
      </c>
      <c r="F173" s="231"/>
      <c r="G173" s="266">
        <v>5400</v>
      </c>
      <c r="H173" s="236" t="s">
        <v>396</v>
      </c>
      <c r="I173" s="232"/>
      <c r="J173" s="232"/>
      <c r="K173" s="232"/>
      <c r="L173" s="232"/>
      <c r="M173" s="232"/>
      <c r="N173" s="232"/>
      <c r="O173" s="232"/>
      <c r="P173" s="236">
        <v>80150024218</v>
      </c>
      <c r="Q173" s="3"/>
      <c r="R173" s="3"/>
      <c r="S173" s="3"/>
    </row>
    <row r="174" spans="1:19" x14ac:dyDescent="0.2">
      <c r="A174" s="224">
        <v>126</v>
      </c>
      <c r="B174" s="229" t="s">
        <v>175</v>
      </c>
      <c r="C174" s="233">
        <v>0</v>
      </c>
      <c r="D174" s="233">
        <f t="shared" si="12"/>
        <v>0.25</v>
      </c>
      <c r="E174" s="230">
        <v>0.25</v>
      </c>
      <c r="F174" s="231"/>
      <c r="G174" s="266">
        <v>1500</v>
      </c>
      <c r="H174" s="236" t="s">
        <v>33</v>
      </c>
      <c r="I174" s="232"/>
      <c r="J174" s="232"/>
      <c r="K174" s="232"/>
      <c r="L174" s="232"/>
      <c r="M174" s="232"/>
      <c r="N174" s="232"/>
      <c r="O174" s="232"/>
      <c r="P174" s="236">
        <v>80150031358</v>
      </c>
      <c r="Q174" s="3"/>
      <c r="R174" s="3"/>
      <c r="S174" s="3"/>
    </row>
    <row r="175" spans="1:19" x14ac:dyDescent="0.2">
      <c r="A175" s="224">
        <f t="shared" si="14"/>
        <v>127</v>
      </c>
      <c r="B175" s="229" t="s">
        <v>106</v>
      </c>
      <c r="C175" s="233">
        <v>0</v>
      </c>
      <c r="D175" s="233">
        <f t="shared" si="12"/>
        <v>1.3</v>
      </c>
      <c r="E175" s="230">
        <v>1.3</v>
      </c>
      <c r="F175" s="231"/>
      <c r="G175" s="266">
        <v>9100</v>
      </c>
      <c r="H175" s="236" t="s">
        <v>396</v>
      </c>
      <c r="I175" s="232"/>
      <c r="J175" s="232"/>
      <c r="K175" s="232"/>
      <c r="L175" s="232"/>
      <c r="M175" s="232"/>
      <c r="N175" s="232"/>
      <c r="O175" s="232"/>
      <c r="P175" s="236">
        <v>80150021128</v>
      </c>
      <c r="Q175" s="3"/>
      <c r="R175" s="3"/>
      <c r="S175" s="3"/>
    </row>
    <row r="176" spans="1:19" x14ac:dyDescent="0.2">
      <c r="A176" s="224">
        <f t="shared" si="14"/>
        <v>128</v>
      </c>
      <c r="B176" s="229" t="s">
        <v>107</v>
      </c>
      <c r="C176" s="233">
        <v>0</v>
      </c>
      <c r="D176" s="233">
        <f t="shared" si="12"/>
        <v>0.2</v>
      </c>
      <c r="E176" s="230">
        <v>0.2</v>
      </c>
      <c r="F176" s="231"/>
      <c r="G176" s="266">
        <v>1200</v>
      </c>
      <c r="H176" s="236" t="s">
        <v>396</v>
      </c>
      <c r="I176" s="232"/>
      <c r="J176" s="232"/>
      <c r="K176" s="232"/>
      <c r="L176" s="232"/>
      <c r="M176" s="232"/>
      <c r="N176" s="232"/>
      <c r="O176" s="232"/>
      <c r="P176" s="236">
        <v>80150030234</v>
      </c>
      <c r="Q176" s="3"/>
      <c r="R176" s="3"/>
      <c r="S176" s="3"/>
    </row>
    <row r="177" spans="1:19" x14ac:dyDescent="0.2">
      <c r="A177" s="224">
        <f t="shared" si="14"/>
        <v>129</v>
      </c>
      <c r="B177" s="229" t="s">
        <v>176</v>
      </c>
      <c r="C177" s="233">
        <v>0</v>
      </c>
      <c r="D177" s="233">
        <f t="shared" si="12"/>
        <v>0.1</v>
      </c>
      <c r="E177" s="230">
        <v>0.1</v>
      </c>
      <c r="F177" s="231"/>
      <c r="G177" s="266">
        <v>500</v>
      </c>
      <c r="H177" s="236" t="s">
        <v>33</v>
      </c>
      <c r="I177" s="232"/>
      <c r="J177" s="232"/>
      <c r="K177" s="232"/>
      <c r="L177" s="232"/>
      <c r="M177" s="232"/>
      <c r="N177" s="232"/>
      <c r="O177" s="232"/>
      <c r="P177" s="236">
        <v>80150020970</v>
      </c>
      <c r="Q177" s="3"/>
      <c r="R177" s="3"/>
      <c r="S177" s="3"/>
    </row>
    <row r="178" spans="1:19" x14ac:dyDescent="0.2">
      <c r="A178" s="224">
        <f t="shared" si="14"/>
        <v>130</v>
      </c>
      <c r="B178" s="229" t="s">
        <v>177</v>
      </c>
      <c r="C178" s="233">
        <v>0</v>
      </c>
      <c r="D178" s="233">
        <f t="shared" si="12"/>
        <v>0.15</v>
      </c>
      <c r="E178" s="230">
        <v>0.15</v>
      </c>
      <c r="F178" s="231"/>
      <c r="G178" s="266">
        <v>825</v>
      </c>
      <c r="H178" s="236" t="s">
        <v>33</v>
      </c>
      <c r="I178" s="232"/>
      <c r="J178" s="232"/>
      <c r="K178" s="232"/>
      <c r="L178" s="232"/>
      <c r="M178" s="232"/>
      <c r="N178" s="232"/>
      <c r="O178" s="232"/>
      <c r="P178" s="236">
        <v>80150022979</v>
      </c>
      <c r="Q178" s="3"/>
      <c r="R178" s="3"/>
      <c r="S178" s="3"/>
    </row>
    <row r="179" spans="1:19" x14ac:dyDescent="0.2">
      <c r="A179" s="224">
        <f t="shared" si="14"/>
        <v>131</v>
      </c>
      <c r="B179" s="229" t="s">
        <v>108</v>
      </c>
      <c r="C179" s="233">
        <v>0</v>
      </c>
      <c r="D179" s="233">
        <f t="shared" si="12"/>
        <v>0.3</v>
      </c>
      <c r="E179" s="230">
        <v>0.3</v>
      </c>
      <c r="F179" s="231"/>
      <c r="G179" s="266">
        <v>1500</v>
      </c>
      <c r="H179" s="236" t="s">
        <v>396</v>
      </c>
      <c r="I179" s="232"/>
      <c r="J179" s="232"/>
      <c r="K179" s="232"/>
      <c r="L179" s="232"/>
      <c r="M179" s="232"/>
      <c r="N179" s="232"/>
      <c r="O179" s="232"/>
      <c r="P179" s="236">
        <v>80150032067</v>
      </c>
      <c r="Q179" s="3"/>
      <c r="R179" s="3"/>
      <c r="S179" s="3"/>
    </row>
    <row r="180" spans="1:19" x14ac:dyDescent="0.2">
      <c r="A180" s="224">
        <f t="shared" si="14"/>
        <v>132</v>
      </c>
      <c r="B180" s="229" t="s">
        <v>751</v>
      </c>
      <c r="C180" s="233">
        <v>0</v>
      </c>
      <c r="D180" s="233">
        <f t="shared" si="12"/>
        <v>0.16800000000000001</v>
      </c>
      <c r="E180" s="230">
        <v>0.16800000000000001</v>
      </c>
      <c r="F180" s="231"/>
      <c r="G180" s="266">
        <v>1050</v>
      </c>
      <c r="H180" s="236" t="s">
        <v>396</v>
      </c>
      <c r="I180" s="232"/>
      <c r="J180" s="232"/>
      <c r="K180" s="232"/>
      <c r="L180" s="232"/>
      <c r="M180" s="232"/>
      <c r="N180" s="232"/>
      <c r="O180" s="232"/>
      <c r="P180" s="236">
        <v>80150024030</v>
      </c>
      <c r="Q180" s="3"/>
      <c r="R180" s="3"/>
      <c r="S180" s="3"/>
    </row>
    <row r="181" spans="1:19" x14ac:dyDescent="0.2">
      <c r="A181" s="224">
        <f t="shared" si="14"/>
        <v>133</v>
      </c>
      <c r="B181" s="229" t="s">
        <v>178</v>
      </c>
      <c r="C181" s="233">
        <v>0</v>
      </c>
      <c r="D181" s="233">
        <f t="shared" si="12"/>
        <v>0.15</v>
      </c>
      <c r="E181" s="230">
        <v>0.15</v>
      </c>
      <c r="F181" s="231"/>
      <c r="G181" s="266">
        <v>900</v>
      </c>
      <c r="H181" s="236" t="s">
        <v>33</v>
      </c>
      <c r="I181" s="232"/>
      <c r="J181" s="232"/>
      <c r="K181" s="232"/>
      <c r="L181" s="232"/>
      <c r="M181" s="232"/>
      <c r="N181" s="232"/>
      <c r="O181" s="232"/>
      <c r="P181" s="236">
        <v>80150031190</v>
      </c>
      <c r="Q181" s="3"/>
      <c r="R181" s="3"/>
      <c r="S181" s="3"/>
    </row>
    <row r="182" spans="1:19" x14ac:dyDescent="0.2">
      <c r="A182" s="367">
        <f t="shared" si="14"/>
        <v>134</v>
      </c>
      <c r="B182" s="365" t="s">
        <v>179</v>
      </c>
      <c r="C182" s="233">
        <v>0</v>
      </c>
      <c r="D182" s="233">
        <f t="shared" si="12"/>
        <v>0.09</v>
      </c>
      <c r="E182" s="233">
        <v>0.09</v>
      </c>
      <c r="F182" s="231"/>
      <c r="G182" s="266">
        <v>450</v>
      </c>
      <c r="H182" s="236" t="s">
        <v>33</v>
      </c>
      <c r="I182" s="232"/>
      <c r="J182" s="232"/>
      <c r="K182" s="232"/>
      <c r="L182" s="232"/>
      <c r="M182" s="232"/>
      <c r="N182" s="232"/>
      <c r="O182" s="232"/>
      <c r="P182" s="236">
        <v>80150030661</v>
      </c>
      <c r="Q182" s="3"/>
      <c r="R182" s="3"/>
      <c r="S182" s="3"/>
    </row>
    <row r="183" spans="1:19" x14ac:dyDescent="0.2">
      <c r="A183" s="368"/>
      <c r="B183" s="366"/>
      <c r="C183" s="233">
        <f t="shared" si="13"/>
        <v>0.16</v>
      </c>
      <c r="D183" s="233">
        <f t="shared" si="12"/>
        <v>0.23</v>
      </c>
      <c r="E183" s="233">
        <v>7.0000000000000007E-2</v>
      </c>
      <c r="F183" s="231"/>
      <c r="G183" s="266">
        <v>350</v>
      </c>
      <c r="H183" s="236" t="s">
        <v>33</v>
      </c>
      <c r="I183" s="232"/>
      <c r="J183" s="232"/>
      <c r="K183" s="232"/>
      <c r="L183" s="232"/>
      <c r="M183" s="232"/>
      <c r="N183" s="232"/>
      <c r="O183" s="232"/>
      <c r="P183" s="236">
        <v>80150030662</v>
      </c>
      <c r="Q183" s="3"/>
      <c r="R183" s="3"/>
      <c r="S183" s="3"/>
    </row>
    <row r="184" spans="1:19" x14ac:dyDescent="0.2">
      <c r="A184" s="224">
        <v>136</v>
      </c>
      <c r="B184" s="229" t="s">
        <v>180</v>
      </c>
      <c r="C184" s="233">
        <v>0</v>
      </c>
      <c r="D184" s="233">
        <f t="shared" si="12"/>
        <v>0.3</v>
      </c>
      <c r="E184" s="230">
        <v>0.3</v>
      </c>
      <c r="F184" s="231"/>
      <c r="G184" s="266">
        <v>1500</v>
      </c>
      <c r="H184" s="236" t="s">
        <v>33</v>
      </c>
      <c r="I184" s="232"/>
      <c r="J184" s="232"/>
      <c r="K184" s="232"/>
      <c r="L184" s="232"/>
      <c r="M184" s="232"/>
      <c r="N184" s="232"/>
      <c r="O184" s="232"/>
      <c r="P184" s="236">
        <v>80150010924</v>
      </c>
      <c r="Q184" s="3"/>
      <c r="R184" s="3"/>
      <c r="S184" s="3"/>
    </row>
    <row r="185" spans="1:19" x14ac:dyDescent="0.2">
      <c r="A185" s="224">
        <f t="shared" si="14"/>
        <v>137</v>
      </c>
      <c r="B185" s="229" t="s">
        <v>109</v>
      </c>
      <c r="C185" s="233">
        <v>0</v>
      </c>
      <c r="D185" s="233">
        <f t="shared" si="12"/>
        <v>1</v>
      </c>
      <c r="E185" s="230">
        <v>1</v>
      </c>
      <c r="F185" s="231"/>
      <c r="G185" s="266">
        <v>6000</v>
      </c>
      <c r="H185" s="236" t="s">
        <v>396</v>
      </c>
      <c r="I185" s="232"/>
      <c r="J185" s="232"/>
      <c r="K185" s="232"/>
      <c r="L185" s="232"/>
      <c r="M185" s="232"/>
      <c r="N185" s="232"/>
      <c r="O185" s="232"/>
      <c r="P185" s="236">
        <v>80150040115</v>
      </c>
      <c r="Q185" s="3"/>
      <c r="R185" s="3"/>
      <c r="S185" s="3"/>
    </row>
    <row r="186" spans="1:19" x14ac:dyDescent="0.2">
      <c r="A186" s="224">
        <f t="shared" si="14"/>
        <v>138</v>
      </c>
      <c r="B186" s="229" t="s">
        <v>732</v>
      </c>
      <c r="C186" s="233">
        <v>0</v>
      </c>
      <c r="D186" s="233">
        <f t="shared" si="12"/>
        <v>0.1</v>
      </c>
      <c r="E186" s="230">
        <v>0.1</v>
      </c>
      <c r="F186" s="231"/>
      <c r="G186" s="266">
        <v>600</v>
      </c>
      <c r="H186" s="236" t="s">
        <v>33</v>
      </c>
      <c r="I186" s="232"/>
      <c r="J186" s="232"/>
      <c r="K186" s="232"/>
      <c r="L186" s="232"/>
      <c r="M186" s="232"/>
      <c r="N186" s="232"/>
      <c r="O186" s="232"/>
      <c r="P186" s="236">
        <v>80150031191</v>
      </c>
      <c r="Q186" s="3"/>
      <c r="R186" s="3"/>
      <c r="S186" s="3"/>
    </row>
    <row r="187" spans="1:19" x14ac:dyDescent="0.2">
      <c r="A187" s="224">
        <f t="shared" si="14"/>
        <v>139</v>
      </c>
      <c r="B187" s="229" t="s">
        <v>181</v>
      </c>
      <c r="C187" s="233">
        <v>0</v>
      </c>
      <c r="D187" s="233">
        <f t="shared" si="12"/>
        <v>0.2</v>
      </c>
      <c r="E187" s="230">
        <v>0.2</v>
      </c>
      <c r="F187" s="231"/>
      <c r="G187" s="266">
        <v>1000</v>
      </c>
      <c r="H187" s="236" t="s">
        <v>33</v>
      </c>
      <c r="I187" s="232"/>
      <c r="J187" s="232"/>
      <c r="K187" s="232"/>
      <c r="L187" s="232"/>
      <c r="M187" s="232"/>
      <c r="N187" s="232"/>
      <c r="O187" s="232"/>
      <c r="P187" s="236">
        <v>80150032069</v>
      </c>
      <c r="Q187" s="3"/>
      <c r="R187" s="3"/>
      <c r="S187" s="3"/>
    </row>
    <row r="188" spans="1:19" x14ac:dyDescent="0.2">
      <c r="A188" s="224">
        <f t="shared" si="14"/>
        <v>140</v>
      </c>
      <c r="B188" s="229" t="s">
        <v>110</v>
      </c>
      <c r="C188" s="233">
        <v>0</v>
      </c>
      <c r="D188" s="233">
        <f t="shared" si="12"/>
        <v>0.15</v>
      </c>
      <c r="E188" s="230">
        <v>0.15</v>
      </c>
      <c r="F188" s="231"/>
      <c r="G188" s="266">
        <v>750</v>
      </c>
      <c r="H188" s="236" t="s">
        <v>396</v>
      </c>
      <c r="I188" s="232"/>
      <c r="J188" s="232"/>
      <c r="K188" s="232"/>
      <c r="L188" s="232"/>
      <c r="M188" s="232"/>
      <c r="N188" s="232"/>
      <c r="O188" s="232"/>
      <c r="P188" s="236">
        <v>80150024032</v>
      </c>
      <c r="Q188" s="3"/>
      <c r="R188" s="3"/>
      <c r="S188" s="3"/>
    </row>
    <row r="189" spans="1:19" x14ac:dyDescent="0.2">
      <c r="A189" s="224">
        <f t="shared" si="14"/>
        <v>141</v>
      </c>
      <c r="B189" s="229" t="s">
        <v>111</v>
      </c>
      <c r="C189" s="233">
        <v>0</v>
      </c>
      <c r="D189" s="233">
        <f t="shared" si="12"/>
        <v>0.25</v>
      </c>
      <c r="E189" s="230">
        <v>0.25</v>
      </c>
      <c r="F189" s="231"/>
      <c r="G189" s="266">
        <v>1250</v>
      </c>
      <c r="H189" s="236" t="s">
        <v>396</v>
      </c>
      <c r="I189" s="232"/>
      <c r="J189" s="232"/>
      <c r="K189" s="232"/>
      <c r="L189" s="232"/>
      <c r="M189" s="232"/>
      <c r="N189" s="232"/>
      <c r="O189" s="232"/>
      <c r="P189" s="236">
        <v>80150030331</v>
      </c>
      <c r="Q189" s="3"/>
      <c r="R189" s="3"/>
      <c r="S189" s="3"/>
    </row>
    <row r="190" spans="1:19" x14ac:dyDescent="0.2">
      <c r="A190" s="224">
        <f t="shared" si="14"/>
        <v>142</v>
      </c>
      <c r="B190" s="229" t="s">
        <v>112</v>
      </c>
      <c r="C190" s="233">
        <v>0</v>
      </c>
      <c r="D190" s="233">
        <f t="shared" si="12"/>
        <v>0.7</v>
      </c>
      <c r="E190" s="230">
        <v>0.7</v>
      </c>
      <c r="F190" s="231"/>
      <c r="G190" s="266">
        <v>4550</v>
      </c>
      <c r="H190" s="236" t="s">
        <v>396</v>
      </c>
      <c r="I190" s="232"/>
      <c r="J190" s="232"/>
      <c r="K190" s="232"/>
      <c r="L190" s="232"/>
      <c r="M190" s="232"/>
      <c r="N190" s="232"/>
      <c r="O190" s="232"/>
      <c r="P190" s="236">
        <v>80150032357</v>
      </c>
      <c r="Q190" s="3"/>
      <c r="R190" s="3"/>
      <c r="S190" s="3"/>
    </row>
    <row r="191" spans="1:19" x14ac:dyDescent="0.2">
      <c r="A191" s="367">
        <f t="shared" si="14"/>
        <v>143</v>
      </c>
      <c r="B191" s="365" t="s">
        <v>113</v>
      </c>
      <c r="C191" s="233">
        <v>0</v>
      </c>
      <c r="D191" s="233">
        <f t="shared" si="12"/>
        <v>0.14000000000000001</v>
      </c>
      <c r="E191" s="230">
        <v>0.14000000000000001</v>
      </c>
      <c r="F191" s="231"/>
      <c r="G191" s="266">
        <v>840</v>
      </c>
      <c r="H191" s="236" t="s">
        <v>396</v>
      </c>
      <c r="I191" s="232"/>
      <c r="J191" s="232"/>
      <c r="K191" s="232"/>
      <c r="L191" s="232"/>
      <c r="M191" s="232"/>
      <c r="N191" s="232"/>
      <c r="O191" s="232"/>
      <c r="P191" s="236">
        <v>80150022120</v>
      </c>
      <c r="Q191" s="3"/>
      <c r="R191" s="3"/>
      <c r="S191" s="3"/>
    </row>
    <row r="192" spans="1:19" x14ac:dyDescent="0.2">
      <c r="A192" s="370"/>
      <c r="B192" s="369"/>
      <c r="C192" s="233">
        <f t="shared" si="13"/>
        <v>0.27</v>
      </c>
      <c r="D192" s="233">
        <f t="shared" si="12"/>
        <v>0.4</v>
      </c>
      <c r="E192" s="230">
        <v>0.13</v>
      </c>
      <c r="F192" s="231"/>
      <c r="G192" s="266">
        <v>780</v>
      </c>
      <c r="H192" s="236" t="s">
        <v>396</v>
      </c>
      <c r="I192" s="232"/>
      <c r="J192" s="232"/>
      <c r="K192" s="232"/>
      <c r="L192" s="232"/>
      <c r="M192" s="232"/>
      <c r="N192" s="232"/>
      <c r="O192" s="232"/>
      <c r="P192" s="236">
        <v>80150022122</v>
      </c>
      <c r="Q192" s="3"/>
      <c r="R192" s="3"/>
      <c r="S192" s="3"/>
    </row>
    <row r="193" spans="1:19" x14ac:dyDescent="0.2">
      <c r="A193" s="368"/>
      <c r="B193" s="366"/>
      <c r="C193" s="233">
        <f t="shared" si="13"/>
        <v>0.56000000000000005</v>
      </c>
      <c r="D193" s="233">
        <f t="shared" si="12"/>
        <v>0.72000000000000008</v>
      </c>
      <c r="E193" s="230">
        <v>0.16</v>
      </c>
      <c r="F193" s="231"/>
      <c r="G193" s="266">
        <v>960</v>
      </c>
      <c r="H193" s="236" t="s">
        <v>396</v>
      </c>
      <c r="I193" s="232"/>
      <c r="J193" s="232"/>
      <c r="K193" s="232"/>
      <c r="L193" s="232"/>
      <c r="M193" s="232"/>
      <c r="N193" s="232"/>
      <c r="O193" s="232"/>
      <c r="P193" s="236">
        <v>80150022123</v>
      </c>
      <c r="Q193" s="3"/>
      <c r="R193" s="3"/>
      <c r="S193" s="3"/>
    </row>
    <row r="194" spans="1:19" x14ac:dyDescent="0.2">
      <c r="A194" s="224">
        <v>144</v>
      </c>
      <c r="B194" s="234" t="s">
        <v>182</v>
      </c>
      <c r="C194" s="233">
        <v>0</v>
      </c>
      <c r="D194" s="233">
        <f t="shared" si="12"/>
        <v>0.1</v>
      </c>
      <c r="E194" s="233">
        <v>0.1</v>
      </c>
      <c r="F194" s="231"/>
      <c r="G194" s="266">
        <v>450</v>
      </c>
      <c r="H194" s="236" t="s">
        <v>33</v>
      </c>
      <c r="I194" s="232"/>
      <c r="J194" s="232"/>
      <c r="K194" s="232"/>
      <c r="L194" s="232"/>
      <c r="M194" s="232"/>
      <c r="N194" s="232"/>
      <c r="O194" s="232"/>
      <c r="P194" s="236">
        <v>80150020967</v>
      </c>
      <c r="Q194" s="3"/>
      <c r="R194" s="3"/>
      <c r="S194" s="3"/>
    </row>
    <row r="195" spans="1:19" x14ac:dyDescent="0.2">
      <c r="A195" s="224">
        <f t="shared" si="14"/>
        <v>145</v>
      </c>
      <c r="B195" s="229" t="s">
        <v>183</v>
      </c>
      <c r="C195" s="233">
        <v>0</v>
      </c>
      <c r="D195" s="233">
        <f t="shared" si="12"/>
        <v>0.2</v>
      </c>
      <c r="E195" s="230">
        <v>0.2</v>
      </c>
      <c r="F195" s="231"/>
      <c r="G195" s="266">
        <v>1000</v>
      </c>
      <c r="H195" s="236" t="s">
        <v>33</v>
      </c>
      <c r="I195" s="232"/>
      <c r="J195" s="232"/>
      <c r="K195" s="232"/>
      <c r="L195" s="232"/>
      <c r="M195" s="232"/>
      <c r="N195" s="232"/>
      <c r="O195" s="232"/>
      <c r="P195" s="236">
        <v>80150032071</v>
      </c>
      <c r="Q195" s="3"/>
      <c r="R195" s="3"/>
      <c r="S195" s="3"/>
    </row>
    <row r="196" spans="1:19" x14ac:dyDescent="0.2">
      <c r="A196" s="224">
        <f t="shared" si="14"/>
        <v>146</v>
      </c>
      <c r="B196" s="234" t="s">
        <v>184</v>
      </c>
      <c r="C196" s="233">
        <v>0</v>
      </c>
      <c r="D196" s="233">
        <f t="shared" si="12"/>
        <v>0.15</v>
      </c>
      <c r="E196" s="233">
        <v>0.15</v>
      </c>
      <c r="F196" s="231"/>
      <c r="G196" s="266">
        <v>750</v>
      </c>
      <c r="H196" s="236" t="s">
        <v>33</v>
      </c>
      <c r="I196" s="232"/>
      <c r="J196" s="232"/>
      <c r="K196" s="232"/>
      <c r="L196" s="232"/>
      <c r="M196" s="232"/>
      <c r="N196" s="232"/>
      <c r="O196" s="232"/>
      <c r="P196" s="236">
        <v>80150022978</v>
      </c>
      <c r="Q196" s="3"/>
      <c r="R196" s="3"/>
      <c r="S196" s="3"/>
    </row>
    <row r="197" spans="1:19" x14ac:dyDescent="0.2">
      <c r="A197" s="224">
        <f t="shared" si="14"/>
        <v>147</v>
      </c>
      <c r="B197" s="229" t="s">
        <v>114</v>
      </c>
      <c r="C197" s="233">
        <v>0</v>
      </c>
      <c r="D197" s="233">
        <f t="shared" si="12"/>
        <v>0.08</v>
      </c>
      <c r="E197" s="230">
        <v>0.08</v>
      </c>
      <c r="F197" s="231"/>
      <c r="G197" s="266">
        <v>400</v>
      </c>
      <c r="H197" s="236" t="s">
        <v>396</v>
      </c>
      <c r="I197" s="232"/>
      <c r="J197" s="232"/>
      <c r="K197" s="232"/>
      <c r="L197" s="232"/>
      <c r="M197" s="232"/>
      <c r="N197" s="232"/>
      <c r="O197" s="232"/>
      <c r="P197" s="236">
        <v>80150030561</v>
      </c>
      <c r="Q197" s="3"/>
      <c r="R197" s="3"/>
      <c r="S197" s="3"/>
    </row>
    <row r="198" spans="1:19" x14ac:dyDescent="0.2">
      <c r="A198" s="224">
        <f t="shared" si="14"/>
        <v>148</v>
      </c>
      <c r="B198" s="229" t="s">
        <v>115</v>
      </c>
      <c r="C198" s="233">
        <v>0</v>
      </c>
      <c r="D198" s="233">
        <f t="shared" si="12"/>
        <v>0.1</v>
      </c>
      <c r="E198" s="230">
        <v>0.1</v>
      </c>
      <c r="F198" s="231"/>
      <c r="G198" s="266">
        <v>600</v>
      </c>
      <c r="H198" s="236" t="s">
        <v>396</v>
      </c>
      <c r="I198" s="232"/>
      <c r="J198" s="232"/>
      <c r="K198" s="232"/>
      <c r="L198" s="232"/>
      <c r="M198" s="232"/>
      <c r="N198" s="232"/>
      <c r="O198" s="232"/>
      <c r="P198" s="236">
        <v>80150023052</v>
      </c>
      <c r="Q198" s="3"/>
      <c r="R198" s="3"/>
      <c r="S198" s="3"/>
    </row>
    <row r="199" spans="1:19" x14ac:dyDescent="0.2">
      <c r="A199" s="224">
        <f t="shared" si="14"/>
        <v>149</v>
      </c>
      <c r="B199" s="229" t="s">
        <v>185</v>
      </c>
      <c r="C199" s="233">
        <v>0</v>
      </c>
      <c r="D199" s="233">
        <f t="shared" si="12"/>
        <v>0.1</v>
      </c>
      <c r="E199" s="230">
        <v>0.1</v>
      </c>
      <c r="F199" s="231"/>
      <c r="G199" s="266">
        <v>1800</v>
      </c>
      <c r="H199" s="236" t="s">
        <v>33</v>
      </c>
      <c r="I199" s="232"/>
      <c r="J199" s="232"/>
      <c r="K199" s="232"/>
      <c r="L199" s="232"/>
      <c r="M199" s="232"/>
      <c r="N199" s="232"/>
      <c r="O199" s="232"/>
      <c r="P199" s="236">
        <v>80150020041</v>
      </c>
      <c r="Q199" s="3"/>
      <c r="R199" s="3"/>
      <c r="S199" s="3"/>
    </row>
    <row r="200" spans="1:19" x14ac:dyDescent="0.2">
      <c r="A200" s="367">
        <f t="shared" si="14"/>
        <v>150</v>
      </c>
      <c r="B200" s="373" t="s">
        <v>186</v>
      </c>
      <c r="C200" s="233">
        <v>0</v>
      </c>
      <c r="D200" s="233">
        <f t="shared" si="12"/>
        <v>0.4</v>
      </c>
      <c r="E200" s="233">
        <v>0.4</v>
      </c>
      <c r="F200" s="231"/>
      <c r="G200" s="266">
        <v>2000</v>
      </c>
      <c r="H200" s="236" t="s">
        <v>33</v>
      </c>
      <c r="I200" s="232"/>
      <c r="J200" s="232"/>
      <c r="K200" s="232"/>
      <c r="L200" s="232"/>
      <c r="M200" s="232"/>
      <c r="N200" s="232"/>
      <c r="O200" s="232"/>
      <c r="P200" s="236">
        <v>80150031088</v>
      </c>
      <c r="Q200" s="3"/>
      <c r="R200" s="3"/>
      <c r="S200" s="3"/>
    </row>
    <row r="201" spans="1:19" x14ac:dyDescent="0.2">
      <c r="A201" s="368"/>
      <c r="B201" s="374"/>
      <c r="C201" s="233">
        <f t="shared" si="13"/>
        <v>0.7</v>
      </c>
      <c r="D201" s="233">
        <f t="shared" si="12"/>
        <v>1</v>
      </c>
      <c r="E201" s="233">
        <v>0.3</v>
      </c>
      <c r="F201" s="231"/>
      <c r="G201" s="266">
        <v>1500</v>
      </c>
      <c r="H201" s="236" t="s">
        <v>33</v>
      </c>
      <c r="I201" s="232"/>
      <c r="J201" s="232"/>
      <c r="K201" s="232"/>
      <c r="L201" s="232"/>
      <c r="M201" s="232"/>
      <c r="N201" s="232"/>
      <c r="O201" s="232"/>
      <c r="P201" s="236">
        <v>80150031093</v>
      </c>
      <c r="Q201" s="3"/>
      <c r="R201" s="3"/>
      <c r="S201" s="3"/>
    </row>
    <row r="202" spans="1:19" s="16" customFormat="1" ht="12.75" customHeight="1" x14ac:dyDescent="0.2">
      <c r="A202" s="54"/>
      <c r="E202" s="17"/>
      <c r="F202" s="17"/>
      <c r="G202" s="17"/>
      <c r="I202" s="18"/>
      <c r="J202" s="18"/>
      <c r="K202" s="18"/>
      <c r="L202" s="18"/>
      <c r="M202" s="18"/>
      <c r="N202" s="18"/>
      <c r="O202" s="18"/>
    </row>
    <row r="203" spans="1:19" s="19" customFormat="1" ht="12.75" customHeight="1" x14ac:dyDescent="0.2">
      <c r="A203" s="32" t="s">
        <v>761</v>
      </c>
      <c r="B203" s="33"/>
      <c r="C203" s="34"/>
      <c r="D203" s="35"/>
      <c r="E203" s="173">
        <f>SUM(E15:E201)</f>
        <v>68.065999999999974</v>
      </c>
      <c r="F203" s="173"/>
      <c r="G203" s="174">
        <f>SUM(G15:G201)</f>
        <v>409410</v>
      </c>
      <c r="H203" s="62"/>
      <c r="J203" s="42"/>
      <c r="K203" s="77" t="s">
        <v>23</v>
      </c>
      <c r="L203" s="78">
        <v>0</v>
      </c>
      <c r="M203" s="78">
        <v>0</v>
      </c>
    </row>
    <row r="204" spans="1:19" s="19" customFormat="1" ht="12.75" customHeight="1" x14ac:dyDescent="0.2">
      <c r="A204" s="36" t="s">
        <v>24</v>
      </c>
      <c r="B204" s="37"/>
      <c r="C204" s="38"/>
      <c r="D204" s="39"/>
      <c r="E204" s="179">
        <v>36.703000000000003</v>
      </c>
      <c r="F204" s="175"/>
      <c r="G204" s="175">
        <v>238620</v>
      </c>
      <c r="H204" s="96"/>
      <c r="I204" s="31"/>
      <c r="J204" s="43"/>
      <c r="K204" s="63"/>
      <c r="L204" s="64"/>
      <c r="M204" s="64"/>
    </row>
    <row r="205" spans="1:19" s="19" customFormat="1" ht="12.75" customHeight="1" x14ac:dyDescent="0.2">
      <c r="A205" s="36" t="s">
        <v>25</v>
      </c>
      <c r="B205" s="37"/>
      <c r="C205" s="38"/>
      <c r="D205" s="39"/>
      <c r="E205" s="179">
        <f>E203-E204-E206-E207</f>
        <v>31.112999999999971</v>
      </c>
      <c r="F205" s="175"/>
      <c r="G205" s="175">
        <f>G203-G204-G206-G207</f>
        <v>169665</v>
      </c>
      <c r="H205" s="90"/>
      <c r="J205" s="90"/>
      <c r="K205" s="20"/>
      <c r="L205" s="20"/>
      <c r="M205" s="20"/>
      <c r="N205" s="21"/>
    </row>
    <row r="206" spans="1:19" s="19" customFormat="1" ht="12.75" customHeight="1" x14ac:dyDescent="0.2">
      <c r="A206" s="36" t="s">
        <v>31</v>
      </c>
      <c r="B206" s="37"/>
      <c r="C206" s="38"/>
      <c r="D206" s="39"/>
      <c r="E206" s="179">
        <v>0</v>
      </c>
      <c r="F206" s="175"/>
      <c r="G206" s="175">
        <v>0</v>
      </c>
      <c r="H206" s="90"/>
      <c r="I206" s="90"/>
      <c r="J206" s="90"/>
      <c r="K206" s="20"/>
      <c r="L206" s="20"/>
      <c r="M206" s="20"/>
      <c r="N206" s="21"/>
    </row>
    <row r="207" spans="1:19" s="19" customFormat="1" ht="12.75" customHeight="1" x14ac:dyDescent="0.2">
      <c r="A207" s="36" t="s">
        <v>30</v>
      </c>
      <c r="B207" s="37"/>
      <c r="C207" s="38"/>
      <c r="D207" s="39"/>
      <c r="E207" s="179">
        <v>0.25</v>
      </c>
      <c r="F207" s="175"/>
      <c r="G207" s="175">
        <v>1125</v>
      </c>
      <c r="H207" s="41"/>
      <c r="I207" s="90"/>
      <c r="J207" s="95"/>
      <c r="K207" s="20"/>
      <c r="L207" s="20"/>
      <c r="M207" s="20"/>
      <c r="N207" s="21"/>
    </row>
    <row r="208" spans="1:19" s="19" customFormat="1" ht="12.75" customHeight="1" x14ac:dyDescent="0.2">
      <c r="A208" s="15"/>
      <c r="B208" s="15"/>
      <c r="C208" s="22"/>
      <c r="D208" s="22"/>
      <c r="E208" s="95"/>
      <c r="F208" s="95"/>
      <c r="G208" s="235"/>
      <c r="H208" s="20"/>
      <c r="I208" s="90"/>
      <c r="J208" s="90"/>
      <c r="K208" s="20"/>
      <c r="L208" s="20"/>
      <c r="M208" s="20"/>
      <c r="N208" s="21"/>
    </row>
    <row r="209" spans="1:15" s="19" customFormat="1" ht="12.75" customHeight="1" x14ac:dyDescent="0.2">
      <c r="A209" s="14"/>
      <c r="B209" s="23" t="s">
        <v>26</v>
      </c>
      <c r="C209" s="24"/>
      <c r="D209" s="24"/>
      <c r="E209" s="25"/>
      <c r="F209" s="25"/>
      <c r="G209" s="25"/>
      <c r="H209" s="26"/>
      <c r="I209" s="26"/>
      <c r="J209" s="26"/>
      <c r="K209" s="26"/>
      <c r="L209" s="27"/>
      <c r="M209" s="27"/>
      <c r="N209" s="27"/>
      <c r="O209" s="16"/>
    </row>
    <row r="210" spans="1:15" s="19" customFormat="1" ht="12.75" customHeight="1" x14ac:dyDescent="0.2">
      <c r="A210" s="14"/>
      <c r="B210" s="28" t="s">
        <v>38</v>
      </c>
      <c r="C210" s="361"/>
      <c r="D210" s="361"/>
      <c r="E210" s="361"/>
      <c r="F210" s="361"/>
      <c r="G210" s="361"/>
      <c r="H210" s="361"/>
      <c r="I210" s="361"/>
      <c r="J210" s="361"/>
      <c r="K210" s="361"/>
      <c r="L210" s="27"/>
      <c r="M210" s="27"/>
      <c r="N210" s="27"/>
      <c r="O210" s="16"/>
    </row>
    <row r="211" spans="1:15" s="19" customFormat="1" ht="11.25" x14ac:dyDescent="0.2">
      <c r="A211" s="14"/>
      <c r="B211" s="23"/>
      <c r="C211" s="29"/>
      <c r="D211" s="362" t="s">
        <v>27</v>
      </c>
      <c r="E211" s="362"/>
      <c r="F211" s="362"/>
      <c r="G211" s="362"/>
      <c r="H211" s="362"/>
      <c r="I211" s="29"/>
      <c r="J211" s="29"/>
      <c r="K211" s="29"/>
      <c r="L211" s="27"/>
      <c r="M211" s="27"/>
      <c r="N211" s="27"/>
      <c r="O211" s="16"/>
    </row>
    <row r="212" spans="1:15" s="19" customFormat="1" ht="11.25" x14ac:dyDescent="0.2">
      <c r="A212" s="14"/>
      <c r="B212" s="23" t="s">
        <v>26</v>
      </c>
      <c r="C212" s="30" t="s">
        <v>28</v>
      </c>
      <c r="D212" s="30"/>
      <c r="E212" s="23"/>
      <c r="F212" s="23"/>
      <c r="G212" s="23"/>
      <c r="H212" s="23"/>
      <c r="I212" s="23"/>
      <c r="J212" s="23"/>
      <c r="K212" s="23"/>
      <c r="L212" s="27"/>
      <c r="M212" s="27"/>
      <c r="N212" s="27"/>
      <c r="O212" s="16"/>
    </row>
    <row r="213" spans="1:15" s="19" customFormat="1" ht="11.25" x14ac:dyDescent="0.2">
      <c r="A213" s="14"/>
      <c r="B213" s="28" t="s">
        <v>29</v>
      </c>
      <c r="C213" s="363"/>
      <c r="D213" s="363"/>
      <c r="E213" s="363"/>
      <c r="F213" s="363"/>
      <c r="G213" s="363"/>
      <c r="H213" s="363"/>
      <c r="I213" s="363"/>
      <c r="J213" s="363"/>
      <c r="K213" s="363"/>
      <c r="L213" s="27"/>
      <c r="M213" s="27"/>
      <c r="N213" s="27"/>
      <c r="O213" s="16"/>
    </row>
    <row r="214" spans="1:15" s="19" customFormat="1" ht="11.25" x14ac:dyDescent="0.2">
      <c r="A214" s="14"/>
      <c r="B214" s="23"/>
      <c r="C214" s="364" t="s">
        <v>188</v>
      </c>
      <c r="D214" s="364"/>
      <c r="E214" s="364"/>
      <c r="F214" s="364"/>
      <c r="G214" s="364"/>
      <c r="H214" s="364"/>
      <c r="I214" s="364"/>
      <c r="J214" s="364"/>
      <c r="K214" s="364"/>
      <c r="L214" s="27"/>
      <c r="M214" s="27"/>
      <c r="N214" s="27"/>
      <c r="O214" s="16"/>
    </row>
  </sheetData>
  <sheetProtection selectLockedCells="1" selectUnlockedCells="1"/>
  <mergeCells count="91">
    <mergeCell ref="B200:B201"/>
    <mergeCell ref="A200:A201"/>
    <mergeCell ref="B182:B183"/>
    <mergeCell ref="A182:A183"/>
    <mergeCell ref="A88:A89"/>
    <mergeCell ref="A91:A92"/>
    <mergeCell ref="B93:B94"/>
    <mergeCell ref="A93:A94"/>
    <mergeCell ref="B172:B173"/>
    <mergeCell ref="A172:A173"/>
    <mergeCell ref="B191:B193"/>
    <mergeCell ref="A191:A193"/>
    <mergeCell ref="B113:B114"/>
    <mergeCell ref="A113:A114"/>
    <mergeCell ref="B131:B132"/>
    <mergeCell ref="A131:A132"/>
    <mergeCell ref="B124:B125"/>
    <mergeCell ref="A124:A125"/>
    <mergeCell ref="A157:A158"/>
    <mergeCell ref="B157:B158"/>
    <mergeCell ref="A80:A81"/>
    <mergeCell ref="B80:B81"/>
    <mergeCell ref="B85:B86"/>
    <mergeCell ref="A85:A86"/>
    <mergeCell ref="B111:B112"/>
    <mergeCell ref="A111:A112"/>
    <mergeCell ref="B168:B171"/>
    <mergeCell ref="A168:A171"/>
    <mergeCell ref="B143:B144"/>
    <mergeCell ref="A143:A144"/>
    <mergeCell ref="B127:B128"/>
    <mergeCell ref="A127:A128"/>
    <mergeCell ref="B145:B146"/>
    <mergeCell ref="A145:A146"/>
    <mergeCell ref="B164:B166"/>
    <mergeCell ref="A164:A166"/>
    <mergeCell ref="B133:B134"/>
    <mergeCell ref="A133:A134"/>
    <mergeCell ref="A49:A50"/>
    <mergeCell ref="B49:B50"/>
    <mergeCell ref="B116:B118"/>
    <mergeCell ref="A116:A118"/>
    <mergeCell ref="B58:B59"/>
    <mergeCell ref="A58:A59"/>
    <mergeCell ref="B77:B78"/>
    <mergeCell ref="A77:A78"/>
    <mergeCell ref="B97:B99"/>
    <mergeCell ref="A97:A99"/>
    <mergeCell ref="B95:B96"/>
    <mergeCell ref="A95:A96"/>
    <mergeCell ref="B105:B106"/>
    <mergeCell ref="A105:A106"/>
    <mergeCell ref="B16:B17"/>
    <mergeCell ref="A16:A17"/>
    <mergeCell ref="B26:B27"/>
    <mergeCell ref="A26:A27"/>
    <mergeCell ref="A24:A25"/>
    <mergeCell ref="B24:B25"/>
    <mergeCell ref="N12:N13"/>
    <mergeCell ref="C210:K210"/>
    <mergeCell ref="D211:H211"/>
    <mergeCell ref="C213:K213"/>
    <mergeCell ref="C214:K214"/>
    <mergeCell ref="N6:P6"/>
    <mergeCell ref="B7:D7"/>
    <mergeCell ref="J7:N7"/>
    <mergeCell ref="B8:O8"/>
    <mergeCell ref="A9:P9"/>
    <mergeCell ref="A10:A13"/>
    <mergeCell ref="B10:B13"/>
    <mergeCell ref="C10:O10"/>
    <mergeCell ref="P10:P13"/>
    <mergeCell ref="C11:H11"/>
    <mergeCell ref="O12:O13"/>
    <mergeCell ref="I11:O11"/>
    <mergeCell ref="C12:D12"/>
    <mergeCell ref="E12:E13"/>
    <mergeCell ref="F12:F13"/>
    <mergeCell ref="G12:G13"/>
    <mergeCell ref="H12:H13"/>
    <mergeCell ref="I12:I13"/>
    <mergeCell ref="J12:K12"/>
    <mergeCell ref="L12:L13"/>
    <mergeCell ref="M12:M13"/>
    <mergeCell ref="J5:K5"/>
    <mergeCell ref="O5:P5"/>
    <mergeCell ref="C1:O1"/>
    <mergeCell ref="N2:P2"/>
    <mergeCell ref="B3:C3"/>
    <mergeCell ref="N3:P3"/>
    <mergeCell ref="N4:P4"/>
  </mergeCells>
  <printOptions horizontalCentered="1"/>
  <pageMargins left="0.23622047244094491" right="0.23622047244094491" top="0.55118110236220474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zoomScaleNormal="100" zoomScaleSheetLayoutView="100" workbookViewId="0">
      <selection activeCell="Q1" sqref="Q1:Q1048576"/>
    </sheetView>
  </sheetViews>
  <sheetFormatPr defaultColWidth="9.140625" defaultRowHeight="15" x14ac:dyDescent="0.2"/>
  <cols>
    <col min="1" max="1" width="3.28515625" style="9" customWidth="1"/>
    <col min="2" max="2" width="23" style="6" customWidth="1"/>
    <col min="3" max="3" width="6" style="1" customWidth="1"/>
    <col min="4" max="4" width="6.42578125" style="1" customWidth="1"/>
    <col min="5" max="5" width="7.140625" style="4" customWidth="1"/>
    <col min="6" max="6" width="7.7109375" style="4" hidden="1" customWidth="1"/>
    <col min="7" max="7" width="9" style="4" customWidth="1"/>
    <col min="8" max="8" width="10.140625" style="3" customWidth="1"/>
    <col min="9" max="9" width="8.7109375" style="5" customWidth="1"/>
    <col min="10" max="10" width="6.7109375" style="2" customWidth="1"/>
    <col min="11" max="11" width="10.140625" style="2" customWidth="1"/>
    <col min="12" max="12" width="7" style="2" customWidth="1"/>
    <col min="13" max="13" width="9.140625" style="2" customWidth="1"/>
    <col min="14" max="14" width="9.7109375" style="2" customWidth="1"/>
    <col min="15" max="15" width="10.28515625" style="2" customWidth="1"/>
    <col min="16" max="16" width="12.140625" style="3" customWidth="1"/>
    <col min="17" max="16384" width="9.140625" style="1"/>
  </cols>
  <sheetData>
    <row r="1" spans="1:17" s="45" customFormat="1" ht="15" customHeight="1" x14ac:dyDescent="0.2">
      <c r="A1" s="7"/>
      <c r="B1" s="44"/>
      <c r="C1" s="346" t="s">
        <v>18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44"/>
    </row>
    <row r="2" spans="1:17" s="45" customFormat="1" ht="15" customHeight="1" x14ac:dyDescent="0.2">
      <c r="A2" s="55"/>
      <c r="B2" s="56"/>
      <c r="C2" s="57"/>
      <c r="D2" s="44"/>
      <c r="E2" s="44"/>
      <c r="F2" s="44"/>
      <c r="G2" s="44"/>
      <c r="H2" s="44"/>
      <c r="I2" s="44"/>
      <c r="J2" s="44"/>
      <c r="K2" s="44"/>
      <c r="L2" s="44"/>
      <c r="M2" s="44"/>
      <c r="N2" s="324" t="s">
        <v>19</v>
      </c>
      <c r="O2" s="324"/>
      <c r="P2" s="324"/>
    </row>
    <row r="3" spans="1:17" s="45" customFormat="1" ht="15" customHeight="1" x14ac:dyDescent="0.2">
      <c r="A3" s="55"/>
      <c r="B3" s="347"/>
      <c r="C3" s="347"/>
      <c r="D3" s="46"/>
      <c r="E3" s="46"/>
      <c r="F3" s="46"/>
      <c r="G3" s="47"/>
      <c r="H3" s="47"/>
      <c r="I3" s="48"/>
      <c r="J3" s="46" t="s">
        <v>0</v>
      </c>
      <c r="K3" s="46"/>
      <c r="L3" s="46"/>
      <c r="M3" s="46"/>
      <c r="N3" s="324" t="s">
        <v>20</v>
      </c>
      <c r="O3" s="324"/>
      <c r="P3" s="324"/>
    </row>
    <row r="4" spans="1:17" s="45" customFormat="1" x14ac:dyDescent="0.2">
      <c r="A4" s="55"/>
      <c r="B4" s="51"/>
      <c r="C4" s="58"/>
      <c r="D4" s="46"/>
      <c r="E4" s="46"/>
      <c r="F4" s="46"/>
      <c r="G4" s="47"/>
      <c r="H4" s="47"/>
      <c r="I4" s="48"/>
      <c r="J4" s="46"/>
      <c r="K4" s="46"/>
      <c r="L4" s="46"/>
      <c r="M4" s="46"/>
      <c r="N4" s="323" t="s">
        <v>21</v>
      </c>
      <c r="O4" s="323"/>
      <c r="P4" s="323"/>
    </row>
    <row r="5" spans="1:17" s="45" customFormat="1" x14ac:dyDescent="0.2">
      <c r="A5" s="55"/>
      <c r="B5" s="59"/>
      <c r="C5" s="49"/>
      <c r="D5" s="11"/>
      <c r="E5" s="11"/>
      <c r="F5" s="11"/>
      <c r="G5" s="12"/>
      <c r="H5" s="12"/>
      <c r="I5" s="13"/>
      <c r="J5" s="268" t="s">
        <v>59</v>
      </c>
      <c r="K5" s="268"/>
      <c r="L5" s="11" t="s">
        <v>32</v>
      </c>
      <c r="M5" s="11"/>
      <c r="N5" s="103"/>
      <c r="O5" s="323" t="s">
        <v>22</v>
      </c>
      <c r="P5" s="323"/>
    </row>
    <row r="6" spans="1:17" s="45" customFormat="1" ht="23.25" customHeight="1" x14ac:dyDescent="0.2">
      <c r="A6" s="55"/>
      <c r="B6" s="51"/>
      <c r="C6" s="51"/>
      <c r="D6" s="51"/>
      <c r="E6" s="11"/>
      <c r="F6" s="11"/>
      <c r="G6" s="12"/>
      <c r="H6" s="12"/>
      <c r="I6" s="13"/>
      <c r="J6" s="50"/>
      <c r="K6" s="52"/>
      <c r="L6" s="60" t="s">
        <v>60</v>
      </c>
      <c r="M6" s="53"/>
      <c r="N6" s="314" t="s">
        <v>39</v>
      </c>
      <c r="O6" s="314"/>
      <c r="P6" s="314"/>
    </row>
    <row r="7" spans="1:17" s="45" customFormat="1" x14ac:dyDescent="0.2">
      <c r="A7" s="8"/>
      <c r="B7" s="357"/>
      <c r="C7" s="357"/>
      <c r="D7" s="357"/>
      <c r="E7" s="40"/>
      <c r="F7" s="40"/>
      <c r="G7" s="40"/>
      <c r="H7" s="40"/>
      <c r="I7" s="13"/>
      <c r="J7" s="358"/>
      <c r="K7" s="358"/>
      <c r="L7" s="357"/>
      <c r="M7" s="357"/>
      <c r="N7" s="357"/>
      <c r="O7" s="44"/>
      <c r="P7" s="7"/>
    </row>
    <row r="8" spans="1:17" s="45" customFormat="1" x14ac:dyDescent="0.2">
      <c r="A8" s="8"/>
      <c r="B8" s="359" t="s">
        <v>564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7"/>
    </row>
    <row r="9" spans="1:17" ht="8.25" customHeight="1" x14ac:dyDescent="0.2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</row>
    <row r="10" spans="1:17" ht="12.75" customHeight="1" x14ac:dyDescent="0.2">
      <c r="A10" s="348" t="s">
        <v>1</v>
      </c>
      <c r="B10" s="349" t="s">
        <v>2</v>
      </c>
      <c r="C10" s="350" t="s">
        <v>3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 t="s">
        <v>4</v>
      </c>
    </row>
    <row r="11" spans="1:17" ht="12.75" customHeight="1" x14ac:dyDescent="0.2">
      <c r="A11" s="348"/>
      <c r="B11" s="349"/>
      <c r="C11" s="350" t="s">
        <v>5</v>
      </c>
      <c r="D11" s="350"/>
      <c r="E11" s="350"/>
      <c r="F11" s="350"/>
      <c r="G11" s="350"/>
      <c r="H11" s="350"/>
      <c r="I11" s="353" t="s">
        <v>6</v>
      </c>
      <c r="J11" s="353"/>
      <c r="K11" s="353"/>
      <c r="L11" s="353"/>
      <c r="M11" s="353"/>
      <c r="N11" s="353"/>
      <c r="O11" s="353"/>
      <c r="P11" s="351"/>
    </row>
    <row r="12" spans="1:17" ht="15.2" customHeight="1" x14ac:dyDescent="0.2">
      <c r="A12" s="348"/>
      <c r="B12" s="349"/>
      <c r="C12" s="350" t="s">
        <v>7</v>
      </c>
      <c r="D12" s="350"/>
      <c r="E12" s="319" t="s">
        <v>8</v>
      </c>
      <c r="F12" s="354" t="s">
        <v>37</v>
      </c>
      <c r="G12" s="319" t="s">
        <v>35</v>
      </c>
      <c r="H12" s="351" t="s">
        <v>9</v>
      </c>
      <c r="I12" s="356" t="s">
        <v>10</v>
      </c>
      <c r="J12" s="353" t="s">
        <v>11</v>
      </c>
      <c r="K12" s="353"/>
      <c r="L12" s="352" t="s">
        <v>12</v>
      </c>
      <c r="M12" s="352" t="s">
        <v>35</v>
      </c>
      <c r="N12" s="352" t="s">
        <v>36</v>
      </c>
      <c r="O12" s="352" t="s">
        <v>13</v>
      </c>
      <c r="P12" s="351"/>
    </row>
    <row r="13" spans="1:17" ht="45" customHeight="1" x14ac:dyDescent="0.2">
      <c r="A13" s="348"/>
      <c r="B13" s="349"/>
      <c r="C13" s="104" t="s">
        <v>14</v>
      </c>
      <c r="D13" s="104" t="s">
        <v>15</v>
      </c>
      <c r="E13" s="319"/>
      <c r="F13" s="355"/>
      <c r="G13" s="319"/>
      <c r="H13" s="351"/>
      <c r="I13" s="356"/>
      <c r="J13" s="102" t="s">
        <v>16</v>
      </c>
      <c r="K13" s="102" t="s">
        <v>17</v>
      </c>
      <c r="L13" s="352"/>
      <c r="M13" s="352"/>
      <c r="N13" s="352"/>
      <c r="O13" s="352"/>
      <c r="P13" s="351"/>
    </row>
    <row r="14" spans="1:17" s="10" customFormat="1" ht="12" customHeight="1" x14ac:dyDescent="0.2">
      <c r="A14" s="161">
        <v>1</v>
      </c>
      <c r="B14" s="162">
        <v>2</v>
      </c>
      <c r="C14" s="162">
        <v>3</v>
      </c>
      <c r="D14" s="162">
        <v>4</v>
      </c>
      <c r="E14" s="162">
        <v>5</v>
      </c>
      <c r="F14" s="162"/>
      <c r="G14" s="162">
        <v>6</v>
      </c>
      <c r="H14" s="162">
        <v>7</v>
      </c>
      <c r="I14" s="163">
        <v>8</v>
      </c>
      <c r="J14" s="163">
        <v>9</v>
      </c>
      <c r="K14" s="163">
        <v>10</v>
      </c>
      <c r="L14" s="163">
        <v>11</v>
      </c>
      <c r="M14" s="163">
        <v>12</v>
      </c>
      <c r="N14" s="163">
        <v>13</v>
      </c>
      <c r="O14" s="163">
        <v>14</v>
      </c>
      <c r="P14" s="162">
        <v>15</v>
      </c>
    </row>
    <row r="15" spans="1:17" x14ac:dyDescent="0.2">
      <c r="A15" s="132">
        <v>1</v>
      </c>
      <c r="B15" s="164" t="s">
        <v>653</v>
      </c>
      <c r="C15" s="120">
        <v>0</v>
      </c>
      <c r="D15" s="120">
        <f>E15</f>
        <v>0.85</v>
      </c>
      <c r="E15" s="253">
        <v>0.85</v>
      </c>
      <c r="F15" s="117"/>
      <c r="G15" s="117">
        <v>3400</v>
      </c>
      <c r="H15" s="178" t="s">
        <v>33</v>
      </c>
      <c r="I15" s="147"/>
      <c r="J15" s="147"/>
      <c r="K15" s="147"/>
      <c r="L15" s="147"/>
      <c r="M15" s="147"/>
      <c r="N15" s="147"/>
      <c r="O15" s="147"/>
      <c r="P15" s="165" t="s">
        <v>639</v>
      </c>
      <c r="Q15" s="3"/>
    </row>
    <row r="16" spans="1:17" x14ac:dyDescent="0.2">
      <c r="A16" s="132">
        <v>2</v>
      </c>
      <c r="B16" s="164" t="s">
        <v>654</v>
      </c>
      <c r="C16" s="120">
        <v>0</v>
      </c>
      <c r="D16" s="120">
        <f t="shared" ref="D16:D29" si="0">E16</f>
        <v>0.5</v>
      </c>
      <c r="E16" s="253">
        <v>0.5</v>
      </c>
      <c r="F16" s="117"/>
      <c r="G16" s="117">
        <v>2500</v>
      </c>
      <c r="H16" s="178" t="s">
        <v>33</v>
      </c>
      <c r="I16" s="147"/>
      <c r="J16" s="147"/>
      <c r="K16" s="147"/>
      <c r="L16" s="147"/>
      <c r="M16" s="147"/>
      <c r="N16" s="147"/>
      <c r="O16" s="147"/>
      <c r="P16" s="165" t="s">
        <v>640</v>
      </c>
      <c r="Q16" s="3"/>
    </row>
    <row r="17" spans="1:17" x14ac:dyDescent="0.2">
      <c r="A17" s="132">
        <v>3</v>
      </c>
      <c r="B17" s="164" t="s">
        <v>655</v>
      </c>
      <c r="C17" s="120">
        <v>0</v>
      </c>
      <c r="D17" s="120">
        <f t="shared" si="0"/>
        <v>0.32</v>
      </c>
      <c r="E17" s="253">
        <v>0.32</v>
      </c>
      <c r="F17" s="117"/>
      <c r="G17" s="117">
        <v>1600</v>
      </c>
      <c r="H17" s="178" t="s">
        <v>33</v>
      </c>
      <c r="I17" s="147"/>
      <c r="J17" s="147"/>
      <c r="K17" s="147"/>
      <c r="L17" s="147"/>
      <c r="M17" s="147"/>
      <c r="N17" s="147"/>
      <c r="O17" s="147"/>
      <c r="P17" s="165" t="s">
        <v>641</v>
      </c>
      <c r="Q17" s="3"/>
    </row>
    <row r="18" spans="1:17" x14ac:dyDescent="0.2">
      <c r="A18" s="132">
        <v>4</v>
      </c>
      <c r="B18" s="164" t="s">
        <v>656</v>
      </c>
      <c r="C18" s="120">
        <v>0</v>
      </c>
      <c r="D18" s="120">
        <f t="shared" si="0"/>
        <v>0.04</v>
      </c>
      <c r="E18" s="253">
        <v>0.04</v>
      </c>
      <c r="F18" s="117"/>
      <c r="G18" s="117">
        <v>160</v>
      </c>
      <c r="H18" s="178" t="s">
        <v>33</v>
      </c>
      <c r="I18" s="147"/>
      <c r="J18" s="147"/>
      <c r="K18" s="147"/>
      <c r="L18" s="147"/>
      <c r="M18" s="147"/>
      <c r="N18" s="147"/>
      <c r="O18" s="147"/>
      <c r="P18" s="165" t="s">
        <v>642</v>
      </c>
      <c r="Q18" s="3"/>
    </row>
    <row r="19" spans="1:17" x14ac:dyDescent="0.2">
      <c r="A19" s="132">
        <v>5</v>
      </c>
      <c r="B19" s="152" t="s">
        <v>608</v>
      </c>
      <c r="C19" s="120">
        <v>0</v>
      </c>
      <c r="D19" s="120">
        <f t="shared" si="0"/>
        <v>0.4</v>
      </c>
      <c r="E19" s="253">
        <v>0.4</v>
      </c>
      <c r="F19" s="117"/>
      <c r="G19" s="117">
        <v>1600</v>
      </c>
      <c r="H19" s="178" t="s">
        <v>33</v>
      </c>
      <c r="I19" s="147"/>
      <c r="J19" s="147"/>
      <c r="K19" s="147"/>
      <c r="L19" s="147"/>
      <c r="M19" s="147"/>
      <c r="N19" s="147"/>
      <c r="O19" s="147"/>
      <c r="P19" s="165" t="s">
        <v>645</v>
      </c>
      <c r="Q19" s="3"/>
    </row>
    <row r="20" spans="1:17" x14ac:dyDescent="0.2">
      <c r="A20" s="132">
        <v>6</v>
      </c>
      <c r="B20" s="243" t="s">
        <v>587</v>
      </c>
      <c r="C20" s="120">
        <v>0</v>
      </c>
      <c r="D20" s="120">
        <f t="shared" si="0"/>
        <v>0.56999999999999995</v>
      </c>
      <c r="E20" s="253">
        <v>0.56999999999999995</v>
      </c>
      <c r="F20" s="117"/>
      <c r="G20" s="117">
        <v>2250</v>
      </c>
      <c r="H20" s="178" t="s">
        <v>33</v>
      </c>
      <c r="I20" s="147"/>
      <c r="J20" s="147"/>
      <c r="K20" s="147"/>
      <c r="L20" s="147"/>
      <c r="M20" s="147"/>
      <c r="N20" s="147"/>
      <c r="O20" s="147"/>
      <c r="P20" s="165" t="s">
        <v>613</v>
      </c>
      <c r="Q20" s="3"/>
    </row>
    <row r="21" spans="1:17" x14ac:dyDescent="0.2">
      <c r="A21" s="132">
        <v>7</v>
      </c>
      <c r="B21" s="244" t="s">
        <v>588</v>
      </c>
      <c r="C21" s="120">
        <v>0</v>
      </c>
      <c r="D21" s="120">
        <f t="shared" si="0"/>
        <v>0.4</v>
      </c>
      <c r="E21" s="253">
        <v>0.4</v>
      </c>
      <c r="F21" s="117"/>
      <c r="G21" s="117">
        <v>2400</v>
      </c>
      <c r="H21" s="178" t="s">
        <v>33</v>
      </c>
      <c r="I21" s="147"/>
      <c r="J21" s="147"/>
      <c r="K21" s="147"/>
      <c r="L21" s="147"/>
      <c r="M21" s="147"/>
      <c r="N21" s="147"/>
      <c r="O21" s="147"/>
      <c r="P21" s="165" t="s">
        <v>614</v>
      </c>
      <c r="Q21" s="3"/>
    </row>
    <row r="22" spans="1:17" x14ac:dyDescent="0.2">
      <c r="A22" s="132">
        <v>8</v>
      </c>
      <c r="B22" s="244" t="s">
        <v>589</v>
      </c>
      <c r="C22" s="120">
        <v>0</v>
      </c>
      <c r="D22" s="120">
        <f t="shared" si="0"/>
        <v>0.4</v>
      </c>
      <c r="E22" s="253">
        <v>0.4</v>
      </c>
      <c r="F22" s="117"/>
      <c r="G22" s="117">
        <v>2400</v>
      </c>
      <c r="H22" s="178" t="s">
        <v>33</v>
      </c>
      <c r="I22" s="147"/>
      <c r="J22" s="147"/>
      <c r="K22" s="147"/>
      <c r="L22" s="147"/>
      <c r="M22" s="147"/>
      <c r="N22" s="147"/>
      <c r="O22" s="147"/>
      <c r="P22" s="165" t="s">
        <v>615</v>
      </c>
      <c r="Q22" s="3"/>
    </row>
    <row r="23" spans="1:17" x14ac:dyDescent="0.2">
      <c r="A23" s="132">
        <v>9</v>
      </c>
      <c r="B23" s="244" t="s">
        <v>590</v>
      </c>
      <c r="C23" s="120">
        <v>0</v>
      </c>
      <c r="D23" s="120">
        <f t="shared" si="0"/>
        <v>0.5</v>
      </c>
      <c r="E23" s="253">
        <v>0.5</v>
      </c>
      <c r="F23" s="117"/>
      <c r="G23" s="117">
        <v>1500</v>
      </c>
      <c r="H23" s="178" t="s">
        <v>33</v>
      </c>
      <c r="I23" s="147"/>
      <c r="J23" s="147"/>
      <c r="K23" s="147"/>
      <c r="L23" s="147"/>
      <c r="M23" s="147"/>
      <c r="N23" s="147"/>
      <c r="O23" s="147"/>
      <c r="P23" s="165" t="s">
        <v>616</v>
      </c>
      <c r="Q23" s="3"/>
    </row>
    <row r="24" spans="1:17" x14ac:dyDescent="0.2">
      <c r="A24" s="132">
        <v>10</v>
      </c>
      <c r="B24" s="243" t="s">
        <v>609</v>
      </c>
      <c r="C24" s="120">
        <v>0</v>
      </c>
      <c r="D24" s="120">
        <f t="shared" si="0"/>
        <v>0.41</v>
      </c>
      <c r="E24" s="253">
        <v>0.41</v>
      </c>
      <c r="F24" s="117"/>
      <c r="G24" s="117">
        <v>1640</v>
      </c>
      <c r="H24" s="178" t="s">
        <v>33</v>
      </c>
      <c r="I24" s="147"/>
      <c r="J24" s="147"/>
      <c r="K24" s="147"/>
      <c r="L24" s="147"/>
      <c r="M24" s="147"/>
      <c r="N24" s="147"/>
      <c r="O24" s="147"/>
      <c r="P24" s="165" t="s">
        <v>646</v>
      </c>
      <c r="Q24" s="3"/>
    </row>
    <row r="25" spans="1:17" x14ac:dyDescent="0.2">
      <c r="A25" s="132">
        <v>11</v>
      </c>
      <c r="B25" s="244" t="s">
        <v>607</v>
      </c>
      <c r="C25" s="120">
        <v>0</v>
      </c>
      <c r="D25" s="120">
        <f t="shared" si="0"/>
        <v>9.5000000000000001E-2</v>
      </c>
      <c r="E25" s="253">
        <v>9.5000000000000001E-2</v>
      </c>
      <c r="F25" s="117"/>
      <c r="G25" s="117">
        <v>570</v>
      </c>
      <c r="H25" s="178" t="s">
        <v>33</v>
      </c>
      <c r="I25" s="147"/>
      <c r="J25" s="147"/>
      <c r="K25" s="147"/>
      <c r="L25" s="147"/>
      <c r="M25" s="147"/>
      <c r="N25" s="147"/>
      <c r="O25" s="147"/>
      <c r="P25" s="165" t="s">
        <v>643</v>
      </c>
      <c r="Q25" s="3"/>
    </row>
    <row r="26" spans="1:17" x14ac:dyDescent="0.2">
      <c r="A26" s="132">
        <v>12</v>
      </c>
      <c r="B26" s="110" t="s">
        <v>571</v>
      </c>
      <c r="C26" s="120">
        <v>0</v>
      </c>
      <c r="D26" s="120">
        <f t="shared" si="0"/>
        <v>0.5</v>
      </c>
      <c r="E26" s="148">
        <v>0.5</v>
      </c>
      <c r="F26" s="117"/>
      <c r="G26" s="117">
        <v>3000</v>
      </c>
      <c r="H26" s="135" t="s">
        <v>396</v>
      </c>
      <c r="I26" s="147"/>
      <c r="J26" s="147"/>
      <c r="K26" s="147"/>
      <c r="L26" s="147"/>
      <c r="M26" s="147"/>
      <c r="N26" s="147"/>
      <c r="O26" s="147"/>
      <c r="P26" s="139" t="s">
        <v>576</v>
      </c>
      <c r="Q26" s="3"/>
    </row>
    <row r="27" spans="1:17" x14ac:dyDescent="0.2">
      <c r="A27" s="132">
        <v>13</v>
      </c>
      <c r="B27" s="243" t="s">
        <v>591</v>
      </c>
      <c r="C27" s="120">
        <v>0</v>
      </c>
      <c r="D27" s="120">
        <f t="shared" si="0"/>
        <v>0.4</v>
      </c>
      <c r="E27" s="253">
        <v>0.4</v>
      </c>
      <c r="F27" s="117"/>
      <c r="G27" s="117">
        <v>2000</v>
      </c>
      <c r="H27" s="178" t="s">
        <v>33</v>
      </c>
      <c r="I27" s="147"/>
      <c r="J27" s="147"/>
      <c r="K27" s="147"/>
      <c r="L27" s="147"/>
      <c r="M27" s="147"/>
      <c r="N27" s="147"/>
      <c r="O27" s="147"/>
      <c r="P27" s="165" t="s">
        <v>617</v>
      </c>
      <c r="Q27" s="3"/>
    </row>
    <row r="28" spans="1:17" x14ac:dyDescent="0.2">
      <c r="A28" s="132">
        <v>14</v>
      </c>
      <c r="B28" s="244" t="s">
        <v>592</v>
      </c>
      <c r="C28" s="120">
        <v>0</v>
      </c>
      <c r="D28" s="120">
        <f t="shared" si="0"/>
        <v>0.2</v>
      </c>
      <c r="E28" s="253">
        <v>0.2</v>
      </c>
      <c r="F28" s="117"/>
      <c r="G28" s="117">
        <v>1000</v>
      </c>
      <c r="H28" s="178" t="s">
        <v>33</v>
      </c>
      <c r="I28" s="147"/>
      <c r="J28" s="147"/>
      <c r="K28" s="147"/>
      <c r="L28" s="147"/>
      <c r="M28" s="147"/>
      <c r="N28" s="147"/>
      <c r="O28" s="147"/>
      <c r="P28" s="165" t="s">
        <v>618</v>
      </c>
      <c r="Q28" s="3"/>
    </row>
    <row r="29" spans="1:17" x14ac:dyDescent="0.2">
      <c r="A29" s="132">
        <v>15</v>
      </c>
      <c r="B29" s="244" t="s">
        <v>593</v>
      </c>
      <c r="C29" s="150">
        <v>0</v>
      </c>
      <c r="D29" s="150">
        <f t="shared" si="0"/>
        <v>0.55000000000000004</v>
      </c>
      <c r="E29" s="253">
        <v>0.55000000000000004</v>
      </c>
      <c r="F29" s="117"/>
      <c r="G29" s="117">
        <v>2750</v>
      </c>
      <c r="H29" s="178" t="s">
        <v>33</v>
      </c>
      <c r="I29" s="147"/>
      <c r="J29" s="147"/>
      <c r="K29" s="147"/>
      <c r="L29" s="147"/>
      <c r="M29" s="147"/>
      <c r="N29" s="147"/>
      <c r="O29" s="147"/>
      <c r="P29" s="165" t="s">
        <v>619</v>
      </c>
      <c r="Q29" s="3"/>
    </row>
    <row r="30" spans="1:17" x14ac:dyDescent="0.2">
      <c r="A30" s="375">
        <v>16</v>
      </c>
      <c r="B30" s="377" t="s">
        <v>565</v>
      </c>
      <c r="C30" s="148">
        <v>0</v>
      </c>
      <c r="D30" s="148">
        <f>E30</f>
        <v>0.5</v>
      </c>
      <c r="E30" s="254">
        <v>0.5</v>
      </c>
      <c r="F30" s="117"/>
      <c r="G30" s="117">
        <v>4000</v>
      </c>
      <c r="H30" s="255" t="s">
        <v>396</v>
      </c>
      <c r="I30" s="147"/>
      <c r="J30" s="147"/>
      <c r="K30" s="147"/>
      <c r="L30" s="147"/>
      <c r="M30" s="147"/>
      <c r="N30" s="147"/>
      <c r="O30" s="147"/>
      <c r="P30" s="168" t="s">
        <v>568</v>
      </c>
      <c r="Q30" s="3"/>
    </row>
    <row r="31" spans="1:17" x14ac:dyDescent="0.2">
      <c r="A31" s="376"/>
      <c r="B31" s="378"/>
      <c r="C31" s="148">
        <f>D30+0.27+0.4</f>
        <v>1.17</v>
      </c>
      <c r="D31" s="148">
        <f>C31+E31</f>
        <v>1.67</v>
      </c>
      <c r="E31" s="253">
        <v>0.5</v>
      </c>
      <c r="F31" s="117"/>
      <c r="G31" s="117">
        <v>3500</v>
      </c>
      <c r="H31" s="178" t="s">
        <v>33</v>
      </c>
      <c r="I31" s="147"/>
      <c r="J31" s="147"/>
      <c r="K31" s="147"/>
      <c r="L31" s="147"/>
      <c r="M31" s="147"/>
      <c r="N31" s="147"/>
      <c r="O31" s="147"/>
      <c r="P31" s="165" t="s">
        <v>568</v>
      </c>
      <c r="Q31" s="3"/>
    </row>
    <row r="32" spans="1:17" x14ac:dyDescent="0.2">
      <c r="A32" s="132">
        <v>17</v>
      </c>
      <c r="B32" s="110" t="s">
        <v>651</v>
      </c>
      <c r="C32" s="150">
        <v>0</v>
      </c>
      <c r="D32" s="150">
        <f t="shared" ref="D32:D33" si="1">E32</f>
        <v>0.17</v>
      </c>
      <c r="E32" s="148">
        <v>0.17</v>
      </c>
      <c r="F32" s="117"/>
      <c r="G32" s="117">
        <v>850</v>
      </c>
      <c r="H32" s="135" t="s">
        <v>396</v>
      </c>
      <c r="I32" s="147"/>
      <c r="J32" s="147"/>
      <c r="K32" s="147"/>
      <c r="L32" s="147"/>
      <c r="M32" s="147"/>
      <c r="N32" s="147"/>
      <c r="O32" s="147"/>
      <c r="P32" s="139" t="s">
        <v>582</v>
      </c>
      <c r="Q32" s="3"/>
    </row>
    <row r="33" spans="1:17" ht="15" customHeight="1" x14ac:dyDescent="0.2">
      <c r="A33" s="132">
        <f>A32+1</f>
        <v>18</v>
      </c>
      <c r="B33" s="244" t="s">
        <v>594</v>
      </c>
      <c r="C33" s="150">
        <v>0</v>
      </c>
      <c r="D33" s="150">
        <f t="shared" si="1"/>
        <v>0.3</v>
      </c>
      <c r="E33" s="253">
        <v>0.3</v>
      </c>
      <c r="F33" s="117"/>
      <c r="G33" s="117">
        <v>1350</v>
      </c>
      <c r="H33" s="178" t="s">
        <v>33</v>
      </c>
      <c r="I33" s="147"/>
      <c r="J33" s="147"/>
      <c r="K33" s="147"/>
      <c r="L33" s="147"/>
      <c r="M33" s="147"/>
      <c r="N33" s="147"/>
      <c r="O33" s="147"/>
      <c r="P33" s="165" t="s">
        <v>620</v>
      </c>
      <c r="Q33" s="3"/>
    </row>
    <row r="34" spans="1:17" x14ac:dyDescent="0.2">
      <c r="A34" s="375">
        <f t="shared" ref="A34:A73" si="2">A33+1</f>
        <v>19</v>
      </c>
      <c r="B34" s="379" t="s">
        <v>572</v>
      </c>
      <c r="C34" s="148">
        <v>0</v>
      </c>
      <c r="D34" s="148">
        <f>E34</f>
        <v>0.3</v>
      </c>
      <c r="E34" s="148">
        <v>0.3</v>
      </c>
      <c r="F34" s="117"/>
      <c r="G34" s="117">
        <v>1800</v>
      </c>
      <c r="H34" s="135" t="s">
        <v>396</v>
      </c>
      <c r="I34" s="147"/>
      <c r="J34" s="147"/>
      <c r="K34" s="147"/>
      <c r="L34" s="147"/>
      <c r="M34" s="147"/>
      <c r="N34" s="147"/>
      <c r="O34" s="147"/>
      <c r="P34" s="139" t="s">
        <v>577</v>
      </c>
      <c r="Q34" s="3"/>
    </row>
    <row r="35" spans="1:17" x14ac:dyDescent="0.2">
      <c r="A35" s="382"/>
      <c r="B35" s="380"/>
      <c r="C35" s="148">
        <f>D34+0.13+0.12</f>
        <v>0.55000000000000004</v>
      </c>
      <c r="D35" s="148">
        <f>C35+E35</f>
        <v>0.72500000000000009</v>
      </c>
      <c r="E35" s="148">
        <v>0.17499999999999999</v>
      </c>
      <c r="F35" s="117"/>
      <c r="G35" s="117">
        <v>1050</v>
      </c>
      <c r="H35" s="135" t="s">
        <v>396</v>
      </c>
      <c r="I35" s="147"/>
      <c r="J35" s="147"/>
      <c r="K35" s="147"/>
      <c r="L35" s="147"/>
      <c r="M35" s="147"/>
      <c r="N35" s="147"/>
      <c r="O35" s="147"/>
      <c r="P35" s="139" t="s">
        <v>578</v>
      </c>
      <c r="Q35" s="3"/>
    </row>
    <row r="36" spans="1:17" x14ac:dyDescent="0.2">
      <c r="A36" s="382"/>
      <c r="B36" s="380"/>
      <c r="C36" s="148">
        <f>D35</f>
        <v>0.72500000000000009</v>
      </c>
      <c r="D36" s="148">
        <f>C36+E36</f>
        <v>0.88000000000000012</v>
      </c>
      <c r="E36" s="148">
        <v>0.155</v>
      </c>
      <c r="F36" s="117"/>
      <c r="G36" s="117">
        <v>930</v>
      </c>
      <c r="H36" s="135" t="s">
        <v>396</v>
      </c>
      <c r="I36" s="147"/>
      <c r="J36" s="147"/>
      <c r="K36" s="147"/>
      <c r="L36" s="147"/>
      <c r="M36" s="147"/>
      <c r="N36" s="147"/>
      <c r="O36" s="147"/>
      <c r="P36" s="139" t="s">
        <v>579</v>
      </c>
      <c r="Q36" s="3"/>
    </row>
    <row r="37" spans="1:17" x14ac:dyDescent="0.2">
      <c r="A37" s="376"/>
      <c r="B37" s="381"/>
      <c r="C37" s="148">
        <f>D36</f>
        <v>0.88000000000000012</v>
      </c>
      <c r="D37" s="148">
        <f>C37+E37</f>
        <v>0.96000000000000008</v>
      </c>
      <c r="E37" s="148">
        <v>0.08</v>
      </c>
      <c r="F37" s="117"/>
      <c r="G37" s="117">
        <v>480</v>
      </c>
      <c r="H37" s="135" t="s">
        <v>396</v>
      </c>
      <c r="I37" s="147"/>
      <c r="J37" s="147"/>
      <c r="K37" s="147"/>
      <c r="L37" s="147"/>
      <c r="M37" s="147"/>
      <c r="N37" s="147"/>
      <c r="O37" s="147"/>
      <c r="P37" s="256">
        <v>80940041030</v>
      </c>
      <c r="Q37" s="3"/>
    </row>
    <row r="38" spans="1:17" x14ac:dyDescent="0.2">
      <c r="A38" s="132">
        <v>20</v>
      </c>
      <c r="B38" s="244" t="s">
        <v>595</v>
      </c>
      <c r="C38" s="150">
        <v>0</v>
      </c>
      <c r="D38" s="150">
        <f t="shared" ref="D38:D55" si="3">E38</f>
        <v>0.32</v>
      </c>
      <c r="E38" s="253">
        <v>0.32</v>
      </c>
      <c r="F38" s="117"/>
      <c r="G38" s="117">
        <v>1920</v>
      </c>
      <c r="H38" s="178" t="s">
        <v>33</v>
      </c>
      <c r="I38" s="147"/>
      <c r="J38" s="147"/>
      <c r="K38" s="147"/>
      <c r="L38" s="147"/>
      <c r="M38" s="147"/>
      <c r="N38" s="147"/>
      <c r="O38" s="147"/>
      <c r="P38" s="165" t="s">
        <v>621</v>
      </c>
      <c r="Q38" s="3"/>
    </row>
    <row r="39" spans="1:17" x14ac:dyDescent="0.2">
      <c r="A39" s="375">
        <f t="shared" si="2"/>
        <v>21</v>
      </c>
      <c r="B39" s="383" t="s">
        <v>138</v>
      </c>
      <c r="C39" s="150">
        <v>0</v>
      </c>
      <c r="D39" s="150">
        <f t="shared" si="3"/>
        <v>0.6</v>
      </c>
      <c r="E39" s="253">
        <v>0.6</v>
      </c>
      <c r="F39" s="117"/>
      <c r="G39" s="117">
        <v>3600</v>
      </c>
      <c r="H39" s="178" t="s">
        <v>33</v>
      </c>
      <c r="I39" s="147"/>
      <c r="J39" s="147"/>
      <c r="K39" s="147"/>
      <c r="L39" s="147"/>
      <c r="M39" s="147"/>
      <c r="N39" s="147"/>
      <c r="O39" s="147"/>
      <c r="P39" s="165" t="s">
        <v>622</v>
      </c>
      <c r="Q39" s="3"/>
    </row>
    <row r="40" spans="1:17" x14ac:dyDescent="0.2">
      <c r="A40" s="376"/>
      <c r="B40" s="384"/>
      <c r="C40" s="120">
        <f>D39</f>
        <v>0.6</v>
      </c>
      <c r="D40" s="120">
        <f>C40+E40</f>
        <v>0.84499999999999997</v>
      </c>
      <c r="E40" s="253">
        <v>0.245</v>
      </c>
      <c r="F40" s="117"/>
      <c r="G40" s="117">
        <v>980</v>
      </c>
      <c r="H40" s="178" t="s">
        <v>33</v>
      </c>
      <c r="I40" s="147"/>
      <c r="J40" s="147"/>
      <c r="K40" s="147"/>
      <c r="L40" s="147"/>
      <c r="M40" s="147"/>
      <c r="N40" s="147"/>
      <c r="O40" s="147"/>
      <c r="P40" s="165" t="s">
        <v>187</v>
      </c>
      <c r="Q40" s="3"/>
    </row>
    <row r="41" spans="1:17" x14ac:dyDescent="0.2">
      <c r="A41" s="375">
        <v>22</v>
      </c>
      <c r="B41" s="385" t="s">
        <v>573</v>
      </c>
      <c r="C41" s="120">
        <v>0</v>
      </c>
      <c r="D41" s="120">
        <f t="shared" si="3"/>
        <v>0.14399999999999999</v>
      </c>
      <c r="E41" s="257">
        <v>0.14399999999999999</v>
      </c>
      <c r="F41" s="117"/>
      <c r="G41" s="117">
        <v>576</v>
      </c>
      <c r="H41" s="135" t="s">
        <v>396</v>
      </c>
      <c r="I41" s="147"/>
      <c r="J41" s="147"/>
      <c r="K41" s="147"/>
      <c r="L41" s="147"/>
      <c r="M41" s="147"/>
      <c r="N41" s="147"/>
      <c r="O41" s="147"/>
      <c r="P41" s="139" t="s">
        <v>580</v>
      </c>
      <c r="Q41" s="3"/>
    </row>
    <row r="42" spans="1:17" x14ac:dyDescent="0.2">
      <c r="A42" s="376"/>
      <c r="B42" s="386"/>
      <c r="C42" s="120">
        <f>D41</f>
        <v>0.14399999999999999</v>
      </c>
      <c r="D42" s="120">
        <f>C42+E42</f>
        <v>0.43999999999999995</v>
      </c>
      <c r="E42" s="148">
        <v>0.29599999999999999</v>
      </c>
      <c r="F42" s="117"/>
      <c r="G42" s="117">
        <v>1184</v>
      </c>
      <c r="H42" s="135" t="s">
        <v>396</v>
      </c>
      <c r="I42" s="147"/>
      <c r="J42" s="147"/>
      <c r="K42" s="147"/>
      <c r="L42" s="147"/>
      <c r="M42" s="147"/>
      <c r="N42" s="147"/>
      <c r="O42" s="147"/>
      <c r="P42" s="139" t="s">
        <v>581</v>
      </c>
      <c r="Q42" s="3"/>
    </row>
    <row r="43" spans="1:17" x14ac:dyDescent="0.2">
      <c r="A43" s="132">
        <v>23</v>
      </c>
      <c r="B43" s="244" t="s">
        <v>596</v>
      </c>
      <c r="C43" s="120">
        <v>0</v>
      </c>
      <c r="D43" s="120">
        <f t="shared" si="3"/>
        <v>0.15</v>
      </c>
      <c r="E43" s="253">
        <v>0.15</v>
      </c>
      <c r="F43" s="117"/>
      <c r="G43" s="117">
        <v>675</v>
      </c>
      <c r="H43" s="178" t="s">
        <v>33</v>
      </c>
      <c r="I43" s="147"/>
      <c r="J43" s="147"/>
      <c r="K43" s="147"/>
      <c r="L43" s="147"/>
      <c r="M43" s="147"/>
      <c r="N43" s="147"/>
      <c r="O43" s="147"/>
      <c r="P43" s="165" t="s">
        <v>623</v>
      </c>
      <c r="Q43" s="3"/>
    </row>
    <row r="44" spans="1:17" x14ac:dyDescent="0.2">
      <c r="A44" s="132">
        <f t="shared" si="2"/>
        <v>24</v>
      </c>
      <c r="B44" s="245" t="s">
        <v>597</v>
      </c>
      <c r="C44" s="120">
        <v>0</v>
      </c>
      <c r="D44" s="120">
        <f t="shared" si="3"/>
        <v>0.185</v>
      </c>
      <c r="E44" s="258">
        <v>0.185</v>
      </c>
      <c r="F44" s="117"/>
      <c r="G44" s="117">
        <v>925</v>
      </c>
      <c r="H44" s="177" t="s">
        <v>34</v>
      </c>
      <c r="I44" s="147"/>
      <c r="J44" s="147"/>
      <c r="K44" s="147"/>
      <c r="L44" s="147"/>
      <c r="M44" s="147"/>
      <c r="N44" s="147"/>
      <c r="O44" s="147"/>
      <c r="P44" s="259" t="s">
        <v>624</v>
      </c>
      <c r="Q44" s="3"/>
    </row>
    <row r="45" spans="1:17" x14ac:dyDescent="0.2">
      <c r="A45" s="132">
        <f t="shared" si="2"/>
        <v>25</v>
      </c>
      <c r="B45" s="244" t="s">
        <v>598</v>
      </c>
      <c r="C45" s="120">
        <v>0</v>
      </c>
      <c r="D45" s="120">
        <f t="shared" si="3"/>
        <v>0.25</v>
      </c>
      <c r="E45" s="253">
        <v>0.25</v>
      </c>
      <c r="F45" s="117"/>
      <c r="G45" s="117">
        <v>1250</v>
      </c>
      <c r="H45" s="178" t="s">
        <v>33</v>
      </c>
      <c r="I45" s="147"/>
      <c r="J45" s="147"/>
      <c r="K45" s="147"/>
      <c r="L45" s="147"/>
      <c r="M45" s="147"/>
      <c r="N45" s="147"/>
      <c r="O45" s="147"/>
      <c r="P45" s="165" t="s">
        <v>625</v>
      </c>
      <c r="Q45" s="3"/>
    </row>
    <row r="46" spans="1:17" x14ac:dyDescent="0.2">
      <c r="A46" s="132">
        <f t="shared" si="2"/>
        <v>26</v>
      </c>
      <c r="B46" s="246" t="s">
        <v>153</v>
      </c>
      <c r="C46" s="120">
        <v>0</v>
      </c>
      <c r="D46" s="120">
        <f t="shared" si="3"/>
        <v>0.45</v>
      </c>
      <c r="E46" s="257">
        <v>0.45</v>
      </c>
      <c r="F46" s="117"/>
      <c r="G46" s="117">
        <v>2925</v>
      </c>
      <c r="H46" s="178" t="s">
        <v>33</v>
      </c>
      <c r="I46" s="147"/>
      <c r="J46" s="147"/>
      <c r="K46" s="147"/>
      <c r="L46" s="147"/>
      <c r="M46" s="147"/>
      <c r="N46" s="147"/>
      <c r="O46" s="147"/>
      <c r="P46" s="260" t="s">
        <v>644</v>
      </c>
      <c r="Q46" s="3"/>
    </row>
    <row r="47" spans="1:17" x14ac:dyDescent="0.2">
      <c r="A47" s="132">
        <f t="shared" si="2"/>
        <v>27</v>
      </c>
      <c r="B47" s="245" t="s">
        <v>574</v>
      </c>
      <c r="C47" s="120">
        <v>0</v>
      </c>
      <c r="D47" s="120">
        <f t="shared" si="3"/>
        <v>8.5000000000000006E-2</v>
      </c>
      <c r="E47" s="258">
        <v>8.5000000000000006E-2</v>
      </c>
      <c r="F47" s="117"/>
      <c r="G47" s="117">
        <v>510</v>
      </c>
      <c r="H47" s="177" t="s">
        <v>396</v>
      </c>
      <c r="I47" s="147"/>
      <c r="J47" s="147"/>
      <c r="K47" s="147"/>
      <c r="L47" s="147"/>
      <c r="M47" s="147"/>
      <c r="N47" s="147"/>
      <c r="O47" s="147"/>
      <c r="P47" s="259" t="s">
        <v>583</v>
      </c>
      <c r="Q47" s="3"/>
    </row>
    <row r="48" spans="1:17" x14ac:dyDescent="0.2">
      <c r="A48" s="132">
        <f t="shared" si="2"/>
        <v>28</v>
      </c>
      <c r="B48" s="243" t="s">
        <v>610</v>
      </c>
      <c r="C48" s="120">
        <v>0</v>
      </c>
      <c r="D48" s="120">
        <f t="shared" si="3"/>
        <v>0.23</v>
      </c>
      <c r="E48" s="253">
        <v>0.23</v>
      </c>
      <c r="F48" s="117"/>
      <c r="G48" s="117">
        <v>920</v>
      </c>
      <c r="H48" s="178" t="s">
        <v>33</v>
      </c>
      <c r="I48" s="147"/>
      <c r="J48" s="147"/>
      <c r="K48" s="147"/>
      <c r="L48" s="147"/>
      <c r="M48" s="147"/>
      <c r="N48" s="147"/>
      <c r="O48" s="147"/>
      <c r="P48" s="165" t="s">
        <v>647</v>
      </c>
      <c r="Q48" s="3"/>
    </row>
    <row r="49" spans="1:17" x14ac:dyDescent="0.2">
      <c r="A49" s="375">
        <f t="shared" si="2"/>
        <v>29</v>
      </c>
      <c r="B49" s="387" t="s">
        <v>566</v>
      </c>
      <c r="C49" s="120">
        <v>0</v>
      </c>
      <c r="D49" s="120">
        <f t="shared" si="3"/>
        <v>0.35</v>
      </c>
      <c r="E49" s="254">
        <v>0.35</v>
      </c>
      <c r="F49" s="117"/>
      <c r="G49" s="117">
        <v>2450</v>
      </c>
      <c r="H49" s="255" t="s">
        <v>396</v>
      </c>
      <c r="I49" s="147"/>
      <c r="J49" s="147"/>
      <c r="K49" s="147"/>
      <c r="L49" s="147"/>
      <c r="M49" s="147"/>
      <c r="N49" s="147"/>
      <c r="O49" s="147"/>
      <c r="P49" s="157" t="s">
        <v>569</v>
      </c>
      <c r="Q49" s="3"/>
    </row>
    <row r="50" spans="1:17" x14ac:dyDescent="0.2">
      <c r="A50" s="382"/>
      <c r="B50" s="388"/>
      <c r="C50" s="120">
        <f>D49</f>
        <v>0.35</v>
      </c>
      <c r="D50" s="120">
        <f>C50+E50</f>
        <v>0.5</v>
      </c>
      <c r="E50" s="258">
        <v>0.15</v>
      </c>
      <c r="F50" s="117"/>
      <c r="G50" s="117">
        <v>750</v>
      </c>
      <c r="H50" s="177" t="s">
        <v>33</v>
      </c>
      <c r="I50" s="147"/>
      <c r="J50" s="147"/>
      <c r="K50" s="147"/>
      <c r="L50" s="147"/>
      <c r="M50" s="147"/>
      <c r="N50" s="147"/>
      <c r="O50" s="147"/>
      <c r="P50" s="261">
        <v>80940020255</v>
      </c>
      <c r="Q50" s="3"/>
    </row>
    <row r="51" spans="1:17" x14ac:dyDescent="0.2">
      <c r="A51" s="382"/>
      <c r="B51" s="388"/>
      <c r="C51" s="120">
        <f>D50</f>
        <v>0.5</v>
      </c>
      <c r="D51" s="120">
        <f>C51+E51</f>
        <v>1.4</v>
      </c>
      <c r="E51" s="253">
        <v>0.9</v>
      </c>
      <c r="F51" s="117"/>
      <c r="G51" s="117">
        <v>4500</v>
      </c>
      <c r="H51" s="178" t="s">
        <v>33</v>
      </c>
      <c r="I51" s="147"/>
      <c r="J51" s="147"/>
      <c r="K51" s="147"/>
      <c r="L51" s="147"/>
      <c r="M51" s="147"/>
      <c r="N51" s="147"/>
      <c r="O51" s="147"/>
      <c r="P51" s="165" t="s">
        <v>569</v>
      </c>
      <c r="Q51" s="3"/>
    </row>
    <row r="52" spans="1:17" x14ac:dyDescent="0.2">
      <c r="A52" s="376"/>
      <c r="B52" s="389"/>
      <c r="C52" s="120">
        <f>D51</f>
        <v>1.4</v>
      </c>
      <c r="D52" s="120">
        <f>C52+E52</f>
        <v>1.45</v>
      </c>
      <c r="E52" s="253">
        <v>0.05</v>
      </c>
      <c r="F52" s="117"/>
      <c r="G52" s="117">
        <v>125</v>
      </c>
      <c r="H52" s="178" t="s">
        <v>34</v>
      </c>
      <c r="I52" s="147"/>
      <c r="J52" s="147"/>
      <c r="K52" s="147"/>
      <c r="L52" s="147"/>
      <c r="M52" s="147"/>
      <c r="N52" s="147"/>
      <c r="O52" s="147"/>
      <c r="P52" s="262">
        <v>80940020304</v>
      </c>
      <c r="Q52" s="3"/>
    </row>
    <row r="53" spans="1:17" x14ac:dyDescent="0.2">
      <c r="A53" s="132">
        <v>30</v>
      </c>
      <c r="B53" s="244" t="s">
        <v>599</v>
      </c>
      <c r="C53" s="120">
        <v>0</v>
      </c>
      <c r="D53" s="120">
        <f t="shared" si="3"/>
        <v>0.51500000000000001</v>
      </c>
      <c r="E53" s="253">
        <v>0.51500000000000001</v>
      </c>
      <c r="F53" s="117"/>
      <c r="G53" s="117">
        <v>2575</v>
      </c>
      <c r="H53" s="178" t="s">
        <v>33</v>
      </c>
      <c r="I53" s="147"/>
      <c r="J53" s="147"/>
      <c r="K53" s="147"/>
      <c r="L53" s="147"/>
      <c r="M53" s="147"/>
      <c r="N53" s="147"/>
      <c r="O53" s="147"/>
      <c r="P53" s="165" t="s">
        <v>626</v>
      </c>
      <c r="Q53" s="3"/>
    </row>
    <row r="54" spans="1:17" x14ac:dyDescent="0.2">
      <c r="A54" s="132">
        <f t="shared" si="2"/>
        <v>31</v>
      </c>
      <c r="B54" s="244" t="s">
        <v>600</v>
      </c>
      <c r="C54" s="120">
        <v>0</v>
      </c>
      <c r="D54" s="120">
        <f t="shared" si="3"/>
        <v>8.6999999999999994E-2</v>
      </c>
      <c r="E54" s="253">
        <v>8.6999999999999994E-2</v>
      </c>
      <c r="F54" s="117"/>
      <c r="G54" s="117">
        <v>435</v>
      </c>
      <c r="H54" s="178" t="s">
        <v>33</v>
      </c>
      <c r="I54" s="147"/>
      <c r="J54" s="147"/>
      <c r="K54" s="147"/>
      <c r="L54" s="147"/>
      <c r="M54" s="147"/>
      <c r="N54" s="147"/>
      <c r="O54" s="147"/>
      <c r="P54" s="165" t="s">
        <v>627</v>
      </c>
      <c r="Q54" s="3"/>
    </row>
    <row r="55" spans="1:17" x14ac:dyDescent="0.2">
      <c r="A55" s="375">
        <f t="shared" si="2"/>
        <v>32</v>
      </c>
      <c r="B55" s="383" t="s">
        <v>601</v>
      </c>
      <c r="C55" s="150">
        <v>0</v>
      </c>
      <c r="D55" s="150">
        <f t="shared" si="3"/>
        <v>0.34</v>
      </c>
      <c r="E55" s="253">
        <v>0.34</v>
      </c>
      <c r="F55" s="117"/>
      <c r="G55" s="117">
        <v>1870</v>
      </c>
      <c r="H55" s="178" t="s">
        <v>33</v>
      </c>
      <c r="I55" s="147"/>
      <c r="J55" s="147"/>
      <c r="K55" s="147"/>
      <c r="L55" s="147"/>
      <c r="M55" s="147"/>
      <c r="N55" s="147"/>
      <c r="O55" s="147"/>
      <c r="P55" s="165" t="s">
        <v>628</v>
      </c>
      <c r="Q55" s="3"/>
    </row>
    <row r="56" spans="1:17" x14ac:dyDescent="0.2">
      <c r="A56" s="376"/>
      <c r="B56" s="384"/>
      <c r="C56" s="150">
        <f>D55</f>
        <v>0.34</v>
      </c>
      <c r="D56" s="150">
        <f>C56+E56</f>
        <v>0.69</v>
      </c>
      <c r="E56" s="254">
        <v>0.35</v>
      </c>
      <c r="F56" s="117"/>
      <c r="G56" s="117">
        <v>1925</v>
      </c>
      <c r="H56" s="178" t="s">
        <v>33</v>
      </c>
      <c r="I56" s="147"/>
      <c r="J56" s="147"/>
      <c r="K56" s="147"/>
      <c r="L56" s="147"/>
      <c r="M56" s="147"/>
      <c r="N56" s="147"/>
      <c r="O56" s="147"/>
      <c r="P56" s="165" t="s">
        <v>629</v>
      </c>
      <c r="Q56" s="3"/>
    </row>
    <row r="57" spans="1:17" x14ac:dyDescent="0.2">
      <c r="A57" s="375">
        <v>33</v>
      </c>
      <c r="B57" s="383" t="s">
        <v>652</v>
      </c>
      <c r="C57" s="150">
        <v>0</v>
      </c>
      <c r="D57" s="150">
        <f>E57</f>
        <v>8.5000000000000006E-2</v>
      </c>
      <c r="E57" s="263">
        <v>8.5000000000000006E-2</v>
      </c>
      <c r="F57" s="117"/>
      <c r="G57" s="117">
        <v>459.00000000000006</v>
      </c>
      <c r="H57" s="178" t="s">
        <v>33</v>
      </c>
      <c r="I57" s="147"/>
      <c r="J57" s="147"/>
      <c r="K57" s="147"/>
      <c r="L57" s="147"/>
      <c r="M57" s="147"/>
      <c r="N57" s="147"/>
      <c r="O57" s="147"/>
      <c r="P57" s="165" t="s">
        <v>631</v>
      </c>
      <c r="Q57" s="3"/>
    </row>
    <row r="58" spans="1:17" x14ac:dyDescent="0.2">
      <c r="A58" s="376"/>
      <c r="B58" s="384"/>
      <c r="C58" s="150">
        <f>D57+0.15</f>
        <v>0.23499999999999999</v>
      </c>
      <c r="D58" s="150">
        <f>C58+E58</f>
        <v>0.61</v>
      </c>
      <c r="E58" s="263">
        <v>0.375</v>
      </c>
      <c r="F58" s="117"/>
      <c r="G58" s="117">
        <v>2025.0000000000002</v>
      </c>
      <c r="H58" s="178" t="s">
        <v>33</v>
      </c>
      <c r="I58" s="147"/>
      <c r="J58" s="147"/>
      <c r="K58" s="147"/>
      <c r="L58" s="147"/>
      <c r="M58" s="147"/>
      <c r="N58" s="147"/>
      <c r="O58" s="147"/>
      <c r="P58" s="165" t="s">
        <v>630</v>
      </c>
      <c r="Q58" s="3"/>
    </row>
    <row r="59" spans="1:17" x14ac:dyDescent="0.2">
      <c r="A59" s="375">
        <v>34</v>
      </c>
      <c r="B59" s="385" t="s">
        <v>575</v>
      </c>
      <c r="C59" s="148">
        <v>0</v>
      </c>
      <c r="D59" s="148">
        <f>E59</f>
        <v>0.95</v>
      </c>
      <c r="E59" s="148">
        <v>0.95</v>
      </c>
      <c r="F59" s="117"/>
      <c r="G59" s="117">
        <v>5700</v>
      </c>
      <c r="H59" s="135" t="s">
        <v>396</v>
      </c>
      <c r="I59" s="147"/>
      <c r="J59" s="147"/>
      <c r="K59" s="147"/>
      <c r="L59" s="147"/>
      <c r="M59" s="147"/>
      <c r="N59" s="147"/>
      <c r="O59" s="147"/>
      <c r="P59" s="139" t="s">
        <v>584</v>
      </c>
      <c r="Q59" s="3"/>
    </row>
    <row r="60" spans="1:17" x14ac:dyDescent="0.2">
      <c r="A60" s="382"/>
      <c r="B60" s="392"/>
      <c r="C60" s="148">
        <f>D59</f>
        <v>0.95</v>
      </c>
      <c r="D60" s="148">
        <f>C60+E60</f>
        <v>1.48</v>
      </c>
      <c r="E60" s="148">
        <v>0.53</v>
      </c>
      <c r="F60" s="117"/>
      <c r="G60" s="117">
        <v>3180</v>
      </c>
      <c r="H60" s="135" t="s">
        <v>396</v>
      </c>
      <c r="I60" s="147"/>
      <c r="J60" s="147"/>
      <c r="K60" s="147"/>
      <c r="L60" s="147"/>
      <c r="M60" s="147"/>
      <c r="N60" s="147"/>
      <c r="O60" s="147"/>
      <c r="P60" s="139" t="s">
        <v>514</v>
      </c>
      <c r="Q60" s="3"/>
    </row>
    <row r="61" spans="1:17" x14ac:dyDescent="0.2">
      <c r="A61" s="382"/>
      <c r="B61" s="392"/>
      <c r="C61" s="148">
        <f>D60</f>
        <v>1.48</v>
      </c>
      <c r="D61" s="148">
        <f>C61+E61</f>
        <v>2.6799999999999997</v>
      </c>
      <c r="E61" s="148">
        <v>1.2</v>
      </c>
      <c r="F61" s="117"/>
      <c r="G61" s="117">
        <v>7200</v>
      </c>
      <c r="H61" s="135" t="s">
        <v>33</v>
      </c>
      <c r="I61" s="147"/>
      <c r="J61" s="147"/>
      <c r="K61" s="147"/>
      <c r="L61" s="147"/>
      <c r="M61" s="147"/>
      <c r="N61" s="147"/>
      <c r="O61" s="147"/>
      <c r="P61" s="139" t="s">
        <v>514</v>
      </c>
      <c r="Q61" s="3"/>
    </row>
    <row r="62" spans="1:17" x14ac:dyDescent="0.2">
      <c r="A62" s="376"/>
      <c r="B62" s="386"/>
      <c r="C62" s="148">
        <f>D61</f>
        <v>2.6799999999999997</v>
      </c>
      <c r="D62" s="148">
        <f>C62+E62</f>
        <v>2.7219999999999995</v>
      </c>
      <c r="E62" s="148">
        <v>4.2000000000000003E-2</v>
      </c>
      <c r="F62" s="117"/>
      <c r="G62" s="117">
        <v>252</v>
      </c>
      <c r="H62" s="135" t="s">
        <v>396</v>
      </c>
      <c r="I62" s="147"/>
      <c r="J62" s="147"/>
      <c r="K62" s="147"/>
      <c r="L62" s="147"/>
      <c r="M62" s="147"/>
      <c r="N62" s="147"/>
      <c r="O62" s="147"/>
      <c r="P62" s="139" t="s">
        <v>585</v>
      </c>
      <c r="Q62" s="3"/>
    </row>
    <row r="63" spans="1:17" x14ac:dyDescent="0.2">
      <c r="A63" s="132">
        <v>35</v>
      </c>
      <c r="B63" s="244" t="s">
        <v>602</v>
      </c>
      <c r="C63" s="150">
        <v>0</v>
      </c>
      <c r="D63" s="150">
        <f t="shared" ref="D63:D75" si="4">E63</f>
        <v>0.32</v>
      </c>
      <c r="E63" s="253">
        <v>0.32</v>
      </c>
      <c r="F63" s="117"/>
      <c r="G63" s="117">
        <v>1600</v>
      </c>
      <c r="H63" s="178" t="s">
        <v>33</v>
      </c>
      <c r="I63" s="147"/>
      <c r="J63" s="147"/>
      <c r="K63" s="147"/>
      <c r="L63" s="147"/>
      <c r="M63" s="147"/>
      <c r="N63" s="147"/>
      <c r="O63" s="147"/>
      <c r="P63" s="157" t="s">
        <v>632</v>
      </c>
      <c r="Q63" s="3"/>
    </row>
    <row r="64" spans="1:17" x14ac:dyDescent="0.2">
      <c r="A64" s="132">
        <f t="shared" si="2"/>
        <v>36</v>
      </c>
      <c r="B64" s="244" t="s">
        <v>603</v>
      </c>
      <c r="C64" s="150">
        <v>0</v>
      </c>
      <c r="D64" s="150">
        <f t="shared" si="4"/>
        <v>0.3</v>
      </c>
      <c r="E64" s="253">
        <v>0.3</v>
      </c>
      <c r="F64" s="117"/>
      <c r="G64" s="117">
        <v>1500</v>
      </c>
      <c r="H64" s="178" t="s">
        <v>33</v>
      </c>
      <c r="I64" s="147"/>
      <c r="J64" s="147"/>
      <c r="K64" s="147"/>
      <c r="L64" s="147"/>
      <c r="M64" s="147"/>
      <c r="N64" s="147"/>
      <c r="O64" s="147"/>
      <c r="P64" s="165" t="s">
        <v>633</v>
      </c>
      <c r="Q64" s="3"/>
    </row>
    <row r="65" spans="1:17" x14ac:dyDescent="0.2">
      <c r="A65" s="375">
        <f t="shared" si="2"/>
        <v>37</v>
      </c>
      <c r="B65" s="377" t="s">
        <v>604</v>
      </c>
      <c r="C65" s="150">
        <v>0</v>
      </c>
      <c r="D65" s="150">
        <f t="shared" si="4"/>
        <v>0.2</v>
      </c>
      <c r="E65" s="254">
        <v>0.2</v>
      </c>
      <c r="F65" s="117"/>
      <c r="G65" s="117">
        <v>1200</v>
      </c>
      <c r="H65" s="255" t="s">
        <v>33</v>
      </c>
      <c r="I65" s="147"/>
      <c r="J65" s="147"/>
      <c r="K65" s="147"/>
      <c r="L65" s="147"/>
      <c r="M65" s="147"/>
      <c r="N65" s="147"/>
      <c r="O65" s="147"/>
      <c r="P65" s="157" t="s">
        <v>634</v>
      </c>
      <c r="Q65" s="3"/>
    </row>
    <row r="66" spans="1:17" x14ac:dyDescent="0.2">
      <c r="A66" s="382"/>
      <c r="B66" s="393"/>
      <c r="C66" s="120">
        <f>D65</f>
        <v>0.2</v>
      </c>
      <c r="D66" s="120">
        <f>C66+E66</f>
        <v>0.71</v>
      </c>
      <c r="E66" s="253">
        <v>0.51</v>
      </c>
      <c r="F66" s="117"/>
      <c r="G66" s="117">
        <v>3060</v>
      </c>
      <c r="H66" s="178" t="s">
        <v>33</v>
      </c>
      <c r="I66" s="147"/>
      <c r="J66" s="147"/>
      <c r="K66" s="147"/>
      <c r="L66" s="147"/>
      <c r="M66" s="147"/>
      <c r="N66" s="147"/>
      <c r="O66" s="147"/>
      <c r="P66" s="165" t="s">
        <v>635</v>
      </c>
      <c r="Q66" s="3"/>
    </row>
    <row r="67" spans="1:17" x14ac:dyDescent="0.2">
      <c r="A67" s="376"/>
      <c r="B67" s="378"/>
      <c r="C67" s="120">
        <f>D66</f>
        <v>0.71</v>
      </c>
      <c r="D67" s="120">
        <f>C67+E67</f>
        <v>0.80999999999999994</v>
      </c>
      <c r="E67" s="253">
        <v>0.1</v>
      </c>
      <c r="F67" s="117"/>
      <c r="G67" s="117">
        <v>600</v>
      </c>
      <c r="H67" s="178" t="s">
        <v>33</v>
      </c>
      <c r="I67" s="147"/>
      <c r="J67" s="147"/>
      <c r="K67" s="147"/>
      <c r="L67" s="147"/>
      <c r="M67" s="147"/>
      <c r="N67" s="147"/>
      <c r="O67" s="147"/>
      <c r="P67" s="165" t="s">
        <v>657</v>
      </c>
      <c r="Q67" s="3"/>
    </row>
    <row r="68" spans="1:17" x14ac:dyDescent="0.2">
      <c r="A68" s="375">
        <v>38</v>
      </c>
      <c r="B68" s="390" t="s">
        <v>611</v>
      </c>
      <c r="C68" s="120">
        <v>0</v>
      </c>
      <c r="D68" s="120">
        <f t="shared" si="4"/>
        <v>0.34699999999999998</v>
      </c>
      <c r="E68" s="253">
        <v>0.34699999999999998</v>
      </c>
      <c r="F68" s="117"/>
      <c r="G68" s="117">
        <v>1388</v>
      </c>
      <c r="H68" s="178" t="s">
        <v>33</v>
      </c>
      <c r="I68" s="147"/>
      <c r="J68" s="147"/>
      <c r="K68" s="147"/>
      <c r="L68" s="147"/>
      <c r="M68" s="147"/>
      <c r="N68" s="147"/>
      <c r="O68" s="147"/>
      <c r="P68" s="165" t="s">
        <v>648</v>
      </c>
      <c r="Q68" s="3"/>
    </row>
    <row r="69" spans="1:17" x14ac:dyDescent="0.2">
      <c r="A69" s="376"/>
      <c r="B69" s="391"/>
      <c r="C69" s="120">
        <f>D68</f>
        <v>0.34699999999999998</v>
      </c>
      <c r="D69" s="120">
        <f>C69+E69</f>
        <v>0.65700000000000003</v>
      </c>
      <c r="E69" s="253">
        <v>0.31</v>
      </c>
      <c r="F69" s="117"/>
      <c r="G69" s="117">
        <v>1240</v>
      </c>
      <c r="H69" s="178" t="s">
        <v>33</v>
      </c>
      <c r="I69" s="147"/>
      <c r="J69" s="147"/>
      <c r="K69" s="147"/>
      <c r="L69" s="147"/>
      <c r="M69" s="147"/>
      <c r="N69" s="147"/>
      <c r="O69" s="147"/>
      <c r="P69" s="165" t="s">
        <v>649</v>
      </c>
      <c r="Q69" s="3"/>
    </row>
    <row r="70" spans="1:17" x14ac:dyDescent="0.2">
      <c r="A70" s="132">
        <v>39</v>
      </c>
      <c r="B70" s="244" t="s">
        <v>605</v>
      </c>
      <c r="C70" s="120">
        <v>0</v>
      </c>
      <c r="D70" s="120">
        <f t="shared" si="4"/>
        <v>8.5000000000000006E-2</v>
      </c>
      <c r="E70" s="253">
        <v>8.5000000000000006E-2</v>
      </c>
      <c r="F70" s="117"/>
      <c r="G70" s="117">
        <v>255</v>
      </c>
      <c r="H70" s="178" t="s">
        <v>33</v>
      </c>
      <c r="I70" s="147"/>
      <c r="J70" s="147"/>
      <c r="K70" s="147"/>
      <c r="L70" s="147"/>
      <c r="M70" s="147"/>
      <c r="N70" s="147"/>
      <c r="O70" s="147"/>
      <c r="P70" s="165" t="s">
        <v>636</v>
      </c>
      <c r="Q70" s="3"/>
    </row>
    <row r="71" spans="1:17" x14ac:dyDescent="0.2">
      <c r="A71" s="132">
        <f t="shared" si="2"/>
        <v>40</v>
      </c>
      <c r="B71" s="246" t="s">
        <v>612</v>
      </c>
      <c r="C71" s="120">
        <v>0</v>
      </c>
      <c r="D71" s="120">
        <f t="shared" si="4"/>
        <v>0.7</v>
      </c>
      <c r="E71" s="257">
        <v>0.7</v>
      </c>
      <c r="F71" s="117"/>
      <c r="G71" s="117">
        <v>2800</v>
      </c>
      <c r="H71" s="178" t="s">
        <v>33</v>
      </c>
      <c r="I71" s="147"/>
      <c r="J71" s="147"/>
      <c r="K71" s="147"/>
      <c r="L71" s="147"/>
      <c r="M71" s="147"/>
      <c r="N71" s="147"/>
      <c r="O71" s="147"/>
      <c r="P71" s="260" t="s">
        <v>650</v>
      </c>
      <c r="Q71" s="3"/>
    </row>
    <row r="72" spans="1:17" x14ac:dyDescent="0.2">
      <c r="A72" s="132">
        <f t="shared" si="2"/>
        <v>41</v>
      </c>
      <c r="B72" s="244" t="s">
        <v>112</v>
      </c>
      <c r="C72" s="120">
        <v>0</v>
      </c>
      <c r="D72" s="120">
        <f t="shared" si="4"/>
        <v>0.8</v>
      </c>
      <c r="E72" s="254">
        <v>0.8</v>
      </c>
      <c r="F72" s="117"/>
      <c r="G72" s="117">
        <v>5600</v>
      </c>
      <c r="H72" s="255" t="s">
        <v>396</v>
      </c>
      <c r="I72" s="147"/>
      <c r="J72" s="147"/>
      <c r="K72" s="147"/>
      <c r="L72" s="147"/>
      <c r="M72" s="147"/>
      <c r="N72" s="147"/>
      <c r="O72" s="147"/>
      <c r="P72" s="264" t="s">
        <v>586</v>
      </c>
      <c r="Q72" s="3"/>
    </row>
    <row r="73" spans="1:17" x14ac:dyDescent="0.2">
      <c r="A73" s="375">
        <f t="shared" si="2"/>
        <v>42</v>
      </c>
      <c r="B73" s="383" t="s">
        <v>606</v>
      </c>
      <c r="C73" s="120">
        <v>0</v>
      </c>
      <c r="D73" s="120">
        <f t="shared" si="4"/>
        <v>0.33500000000000002</v>
      </c>
      <c r="E73" s="253">
        <v>0.33500000000000002</v>
      </c>
      <c r="F73" s="117"/>
      <c r="G73" s="117">
        <v>2010</v>
      </c>
      <c r="H73" s="178" t="s">
        <v>33</v>
      </c>
      <c r="I73" s="147"/>
      <c r="J73" s="147"/>
      <c r="K73" s="147"/>
      <c r="L73" s="147"/>
      <c r="M73" s="147"/>
      <c r="N73" s="147"/>
      <c r="O73" s="147"/>
      <c r="P73" s="165" t="s">
        <v>637</v>
      </c>
      <c r="Q73" s="3"/>
    </row>
    <row r="74" spans="1:17" x14ac:dyDescent="0.2">
      <c r="A74" s="376"/>
      <c r="B74" s="384"/>
      <c r="C74" s="120">
        <f>D73</f>
        <v>0.33500000000000002</v>
      </c>
      <c r="D74" s="120">
        <f>C74+E74</f>
        <v>0.79500000000000004</v>
      </c>
      <c r="E74" s="253">
        <v>0.46</v>
      </c>
      <c r="F74" s="117"/>
      <c r="G74" s="117">
        <v>2760</v>
      </c>
      <c r="H74" s="178" t="s">
        <v>33</v>
      </c>
      <c r="I74" s="147"/>
      <c r="J74" s="147"/>
      <c r="K74" s="147"/>
      <c r="L74" s="147"/>
      <c r="M74" s="147"/>
      <c r="N74" s="147"/>
      <c r="O74" s="147"/>
      <c r="P74" s="165" t="s">
        <v>638</v>
      </c>
      <c r="Q74" s="3"/>
    </row>
    <row r="75" spans="1:17" x14ac:dyDescent="0.2">
      <c r="A75" s="132">
        <v>43</v>
      </c>
      <c r="B75" s="153" t="s">
        <v>567</v>
      </c>
      <c r="C75" s="120">
        <v>0</v>
      </c>
      <c r="D75" s="120">
        <f t="shared" si="4"/>
        <v>1.8</v>
      </c>
      <c r="E75" s="254">
        <v>1.8</v>
      </c>
      <c r="F75" s="117"/>
      <c r="G75" s="117">
        <v>12600</v>
      </c>
      <c r="H75" s="255" t="s">
        <v>396</v>
      </c>
      <c r="I75" s="147"/>
      <c r="J75" s="147"/>
      <c r="K75" s="147"/>
      <c r="L75" s="147"/>
      <c r="M75" s="147"/>
      <c r="N75" s="147"/>
      <c r="O75" s="147"/>
      <c r="P75" s="157" t="s">
        <v>570</v>
      </c>
      <c r="Q75" s="3"/>
    </row>
    <row r="76" spans="1:17" s="16" customFormat="1" ht="12.75" customHeight="1" x14ac:dyDescent="0.2">
      <c r="A76" s="54"/>
      <c r="E76" s="17"/>
      <c r="F76" s="17"/>
      <c r="G76" s="17"/>
      <c r="I76" s="18"/>
      <c r="J76" s="18"/>
      <c r="K76" s="18"/>
      <c r="L76" s="18"/>
      <c r="M76" s="18"/>
      <c r="N76" s="18"/>
      <c r="O76" s="18"/>
    </row>
    <row r="77" spans="1:17" s="19" customFormat="1" ht="12.75" customHeight="1" x14ac:dyDescent="0.2">
      <c r="A77" s="32" t="s">
        <v>658</v>
      </c>
      <c r="B77" s="33"/>
      <c r="C77" s="34"/>
      <c r="D77" s="35"/>
      <c r="E77" s="173">
        <f>SUM(E15:E75)</f>
        <v>23.461000000000009</v>
      </c>
      <c r="F77" s="173"/>
      <c r="G77" s="174">
        <f>SUM(G15:G75)</f>
        <v>128254</v>
      </c>
      <c r="H77" s="62"/>
      <c r="J77" s="42"/>
      <c r="K77" s="77" t="s">
        <v>23</v>
      </c>
      <c r="L77" s="78">
        <v>0</v>
      </c>
      <c r="M77" s="78">
        <v>0</v>
      </c>
    </row>
    <row r="78" spans="1:17" s="19" customFormat="1" ht="12.75" customHeight="1" x14ac:dyDescent="0.2">
      <c r="A78" s="36" t="s">
        <v>24</v>
      </c>
      <c r="B78" s="37"/>
      <c r="C78" s="38"/>
      <c r="D78" s="39"/>
      <c r="E78" s="179">
        <v>6.8769999999999998</v>
      </c>
      <c r="F78" s="175"/>
      <c r="G78" s="175">
        <v>40312</v>
      </c>
      <c r="H78" s="96"/>
      <c r="I78" s="31"/>
      <c r="J78" s="43"/>
      <c r="K78" s="63"/>
      <c r="L78" s="64"/>
      <c r="M78" s="64"/>
    </row>
    <row r="79" spans="1:17" s="19" customFormat="1" ht="12.75" customHeight="1" x14ac:dyDescent="0.2">
      <c r="A79" s="36" t="s">
        <v>25</v>
      </c>
      <c r="B79" s="37"/>
      <c r="C79" s="38"/>
      <c r="D79" s="39"/>
      <c r="E79" s="179">
        <f>E77-E78-E80</f>
        <v>16.349000000000011</v>
      </c>
      <c r="F79" s="175"/>
      <c r="G79" s="175">
        <f>G77-G78-G80-G81</f>
        <v>86892</v>
      </c>
      <c r="H79" s="90"/>
      <c r="J79" s="90"/>
      <c r="K79" s="20"/>
      <c r="L79" s="20"/>
      <c r="M79" s="20"/>
      <c r="N79" s="21"/>
    </row>
    <row r="80" spans="1:17" s="19" customFormat="1" ht="12.75" customHeight="1" x14ac:dyDescent="0.2">
      <c r="A80" s="36" t="s">
        <v>31</v>
      </c>
      <c r="B80" s="37"/>
      <c r="C80" s="38"/>
      <c r="D80" s="39"/>
      <c r="E80" s="179">
        <v>0.23499999999999999</v>
      </c>
      <c r="F80" s="175"/>
      <c r="G80" s="175">
        <v>1050</v>
      </c>
      <c r="H80" s="90"/>
      <c r="I80" s="90"/>
      <c r="J80" s="90"/>
      <c r="K80" s="20"/>
      <c r="L80" s="20"/>
      <c r="M80" s="20"/>
      <c r="N80" s="21"/>
    </row>
    <row r="81" spans="1:15" s="19" customFormat="1" ht="12.75" customHeight="1" x14ac:dyDescent="0.2">
      <c r="A81" s="36" t="s">
        <v>30</v>
      </c>
      <c r="B81" s="37"/>
      <c r="C81" s="38"/>
      <c r="D81" s="39"/>
      <c r="E81" s="179">
        <v>0</v>
      </c>
      <c r="F81" s="175"/>
      <c r="G81" s="175">
        <v>0</v>
      </c>
      <c r="H81" s="41"/>
      <c r="I81" s="90"/>
      <c r="J81" s="95"/>
      <c r="K81" s="20"/>
      <c r="L81" s="20"/>
      <c r="M81" s="20"/>
      <c r="N81" s="21"/>
    </row>
    <row r="82" spans="1:15" s="19" customFormat="1" ht="12.75" customHeight="1" x14ac:dyDescent="0.2">
      <c r="A82" s="15"/>
      <c r="B82" s="15"/>
      <c r="C82" s="22"/>
      <c r="D82" s="22"/>
      <c r="E82" s="95"/>
      <c r="F82" s="41"/>
      <c r="G82" s="41"/>
      <c r="H82" s="20"/>
      <c r="I82" s="90"/>
      <c r="J82" s="90"/>
      <c r="K82" s="20"/>
      <c r="L82" s="20"/>
      <c r="M82" s="20"/>
      <c r="N82" s="21"/>
    </row>
    <row r="83" spans="1:15" s="19" customFormat="1" ht="12.75" customHeight="1" x14ac:dyDescent="0.2">
      <c r="A83" s="14"/>
      <c r="B83" s="23" t="s">
        <v>26</v>
      </c>
      <c r="C83" s="24"/>
      <c r="D83" s="24"/>
      <c r="E83" s="25"/>
      <c r="F83" s="25"/>
      <c r="G83" s="25"/>
      <c r="H83" s="26"/>
      <c r="I83" s="26"/>
      <c r="J83" s="26"/>
      <c r="K83" s="26"/>
      <c r="L83" s="27"/>
      <c r="M83" s="27"/>
      <c r="N83" s="27"/>
      <c r="O83" s="16"/>
    </row>
    <row r="84" spans="1:15" s="19" customFormat="1" ht="12.75" customHeight="1" x14ac:dyDescent="0.2">
      <c r="A84" s="14"/>
      <c r="B84" s="28" t="s">
        <v>38</v>
      </c>
      <c r="C84" s="361"/>
      <c r="D84" s="361"/>
      <c r="E84" s="361"/>
      <c r="F84" s="361"/>
      <c r="G84" s="361"/>
      <c r="H84" s="361"/>
      <c r="I84" s="361"/>
      <c r="J84" s="361"/>
      <c r="K84" s="361"/>
      <c r="L84" s="27"/>
      <c r="M84" s="27"/>
      <c r="N84" s="27"/>
      <c r="O84" s="16"/>
    </row>
    <row r="85" spans="1:15" s="19" customFormat="1" ht="11.25" x14ac:dyDescent="0.2">
      <c r="A85" s="14"/>
      <c r="B85" s="23"/>
      <c r="C85" s="29"/>
      <c r="D85" s="362" t="s">
        <v>27</v>
      </c>
      <c r="E85" s="362"/>
      <c r="F85" s="362"/>
      <c r="G85" s="362"/>
      <c r="H85" s="362"/>
      <c r="I85" s="29"/>
      <c r="J85" s="29"/>
      <c r="K85" s="29"/>
      <c r="L85" s="27"/>
      <c r="M85" s="27"/>
      <c r="N85" s="27"/>
      <c r="O85" s="16"/>
    </row>
    <row r="86" spans="1:15" s="19" customFormat="1" ht="11.25" x14ac:dyDescent="0.2">
      <c r="A86" s="14"/>
      <c r="B86" s="23" t="s">
        <v>26</v>
      </c>
      <c r="C86" s="30" t="s">
        <v>28</v>
      </c>
      <c r="D86" s="30"/>
      <c r="E86" s="23"/>
      <c r="F86" s="23"/>
      <c r="G86" s="23"/>
      <c r="H86" s="23"/>
      <c r="I86" s="23"/>
      <c r="J86" s="23"/>
      <c r="K86" s="23"/>
      <c r="L86" s="27"/>
      <c r="M86" s="27"/>
      <c r="N86" s="27"/>
      <c r="O86" s="16"/>
    </row>
    <row r="87" spans="1:15" s="19" customFormat="1" ht="11.25" x14ac:dyDescent="0.2">
      <c r="A87" s="14"/>
      <c r="B87" s="28" t="s">
        <v>29</v>
      </c>
      <c r="C87" s="363"/>
      <c r="D87" s="363"/>
      <c r="E87" s="363"/>
      <c r="F87" s="363"/>
      <c r="G87" s="363"/>
      <c r="H87" s="363"/>
      <c r="I87" s="363"/>
      <c r="J87" s="363"/>
      <c r="K87" s="363"/>
      <c r="L87" s="27"/>
      <c r="M87" s="27"/>
      <c r="N87" s="27"/>
      <c r="O87" s="16"/>
    </row>
    <row r="88" spans="1:15" s="19" customFormat="1" ht="11.25" x14ac:dyDescent="0.2">
      <c r="A88" s="14"/>
      <c r="B88" s="23"/>
      <c r="C88" s="364" t="s">
        <v>188</v>
      </c>
      <c r="D88" s="364"/>
      <c r="E88" s="364"/>
      <c r="F88" s="364"/>
      <c r="G88" s="364"/>
      <c r="H88" s="364"/>
      <c r="I88" s="364"/>
      <c r="J88" s="364"/>
      <c r="K88" s="364"/>
      <c r="L88" s="27"/>
      <c r="M88" s="27"/>
      <c r="N88" s="27"/>
      <c r="O88" s="16"/>
    </row>
  </sheetData>
  <sheetProtection selectLockedCells="1" selectUnlockedCells="1"/>
  <mergeCells count="55">
    <mergeCell ref="B68:B69"/>
    <mergeCell ref="A68:A69"/>
    <mergeCell ref="B73:B74"/>
    <mergeCell ref="A73:A74"/>
    <mergeCell ref="B57:B58"/>
    <mergeCell ref="A57:A58"/>
    <mergeCell ref="B59:B62"/>
    <mergeCell ref="A59:A62"/>
    <mergeCell ref="B65:B67"/>
    <mergeCell ref="A65:A67"/>
    <mergeCell ref="B41:B42"/>
    <mergeCell ref="A41:A42"/>
    <mergeCell ref="B49:B52"/>
    <mergeCell ref="A49:A52"/>
    <mergeCell ref="B55:B56"/>
    <mergeCell ref="A55:A56"/>
    <mergeCell ref="A30:A31"/>
    <mergeCell ref="B30:B31"/>
    <mergeCell ref="B34:B37"/>
    <mergeCell ref="A34:A37"/>
    <mergeCell ref="B39:B40"/>
    <mergeCell ref="A39:A40"/>
    <mergeCell ref="J5:K5"/>
    <mergeCell ref="O5:P5"/>
    <mergeCell ref="C1:O1"/>
    <mergeCell ref="N2:P2"/>
    <mergeCell ref="B3:C3"/>
    <mergeCell ref="N3:P3"/>
    <mergeCell ref="N4:P4"/>
    <mergeCell ref="A10:A13"/>
    <mergeCell ref="B10:B13"/>
    <mergeCell ref="C10:O10"/>
    <mergeCell ref="P10:P13"/>
    <mergeCell ref="C11:H11"/>
    <mergeCell ref="O12:O13"/>
    <mergeCell ref="I11:O11"/>
    <mergeCell ref="C12:D12"/>
    <mergeCell ref="E12:E13"/>
    <mergeCell ref="F12:F13"/>
    <mergeCell ref="G12:G13"/>
    <mergeCell ref="H12:H13"/>
    <mergeCell ref="I12:I13"/>
    <mergeCell ref="J12:K12"/>
    <mergeCell ref="L12:L13"/>
    <mergeCell ref="M12:M13"/>
    <mergeCell ref="N6:P6"/>
    <mergeCell ref="B7:D7"/>
    <mergeCell ref="J7:N7"/>
    <mergeCell ref="B8:O8"/>
    <mergeCell ref="A9:P9"/>
    <mergeCell ref="C84:K84"/>
    <mergeCell ref="D85:H85"/>
    <mergeCell ref="C87:K87"/>
    <mergeCell ref="C88:K88"/>
    <mergeCell ref="N12:N13"/>
  </mergeCells>
  <printOptions horizontalCentered="1"/>
  <pageMargins left="0.23622047244094491" right="0.23622047244094491" top="0.55118110236220474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Normal="100" zoomScaleSheetLayoutView="100" workbookViewId="0">
      <selection activeCell="E41" sqref="E41"/>
    </sheetView>
  </sheetViews>
  <sheetFormatPr defaultColWidth="9.140625" defaultRowHeight="15" x14ac:dyDescent="0.2"/>
  <cols>
    <col min="1" max="1" width="3.28515625" style="9" customWidth="1"/>
    <col min="2" max="2" width="19" style="6" customWidth="1"/>
    <col min="3" max="3" width="6" style="1" customWidth="1"/>
    <col min="4" max="4" width="6.42578125" style="1" customWidth="1"/>
    <col min="5" max="5" width="7.140625" style="4" customWidth="1"/>
    <col min="6" max="6" width="7.7109375" style="4" hidden="1" customWidth="1"/>
    <col min="7" max="7" width="9" style="4" customWidth="1"/>
    <col min="8" max="8" width="10.140625" style="3" customWidth="1"/>
    <col min="9" max="9" width="8.7109375" style="5" customWidth="1"/>
    <col min="10" max="10" width="6.7109375" style="2" customWidth="1"/>
    <col min="11" max="11" width="10.140625" style="2" customWidth="1"/>
    <col min="12" max="12" width="7" style="2" customWidth="1"/>
    <col min="13" max="13" width="9.140625" style="2" customWidth="1"/>
    <col min="14" max="14" width="9.7109375" style="2" customWidth="1"/>
    <col min="15" max="15" width="10.28515625" style="2" customWidth="1"/>
    <col min="16" max="16" width="12.140625" style="3" customWidth="1"/>
    <col min="17" max="16384" width="9.140625" style="1"/>
  </cols>
  <sheetData>
    <row r="1" spans="1:16" s="45" customFormat="1" ht="15" customHeight="1" x14ac:dyDescent="0.2">
      <c r="A1" s="7"/>
      <c r="B1" s="44"/>
      <c r="C1" s="346" t="s">
        <v>18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44"/>
    </row>
    <row r="2" spans="1:16" s="45" customFormat="1" ht="15" customHeight="1" x14ac:dyDescent="0.2">
      <c r="A2" s="55"/>
      <c r="B2" s="56"/>
      <c r="C2" s="57"/>
      <c r="D2" s="44"/>
      <c r="E2" s="44"/>
      <c r="F2" s="44"/>
      <c r="G2" s="44"/>
      <c r="H2" s="44"/>
      <c r="I2" s="44"/>
      <c r="J2" s="44"/>
      <c r="K2" s="44"/>
      <c r="L2" s="44"/>
      <c r="M2" s="44"/>
      <c r="N2" s="324" t="s">
        <v>19</v>
      </c>
      <c r="O2" s="324"/>
      <c r="P2" s="324"/>
    </row>
    <row r="3" spans="1:16" s="45" customFormat="1" ht="15" customHeight="1" x14ac:dyDescent="0.2">
      <c r="A3" s="55"/>
      <c r="B3" s="347"/>
      <c r="C3" s="347"/>
      <c r="D3" s="46"/>
      <c r="E3" s="46"/>
      <c r="F3" s="46"/>
      <c r="G3" s="47"/>
      <c r="H3" s="47"/>
      <c r="I3" s="48"/>
      <c r="J3" s="46" t="s">
        <v>0</v>
      </c>
      <c r="K3" s="46"/>
      <c r="L3" s="46"/>
      <c r="M3" s="46"/>
      <c r="N3" s="324" t="s">
        <v>20</v>
      </c>
      <c r="O3" s="324"/>
      <c r="P3" s="324"/>
    </row>
    <row r="4" spans="1:16" s="45" customFormat="1" x14ac:dyDescent="0.2">
      <c r="A4" s="55"/>
      <c r="B4" s="51"/>
      <c r="C4" s="58"/>
      <c r="D4" s="46"/>
      <c r="E4" s="46"/>
      <c r="F4" s="46"/>
      <c r="G4" s="47"/>
      <c r="H4" s="47"/>
      <c r="I4" s="48"/>
      <c r="J4" s="46"/>
      <c r="K4" s="46"/>
      <c r="L4" s="46"/>
      <c r="M4" s="46"/>
      <c r="N4" s="323" t="s">
        <v>21</v>
      </c>
      <c r="O4" s="323"/>
      <c r="P4" s="323"/>
    </row>
    <row r="5" spans="1:16" s="45" customFormat="1" x14ac:dyDescent="0.2">
      <c r="A5" s="55"/>
      <c r="B5" s="59"/>
      <c r="C5" s="49"/>
      <c r="D5" s="11"/>
      <c r="E5" s="11"/>
      <c r="F5" s="11"/>
      <c r="G5" s="12"/>
      <c r="H5" s="12"/>
      <c r="I5" s="13"/>
      <c r="J5" s="268" t="s">
        <v>59</v>
      </c>
      <c r="K5" s="268"/>
      <c r="L5" s="11" t="s">
        <v>32</v>
      </c>
      <c r="M5" s="11"/>
      <c r="N5" s="103"/>
      <c r="O5" s="323" t="s">
        <v>22</v>
      </c>
      <c r="P5" s="323"/>
    </row>
    <row r="6" spans="1:16" s="45" customFormat="1" ht="23.25" customHeight="1" x14ac:dyDescent="0.2">
      <c r="A6" s="55"/>
      <c r="B6" s="51"/>
      <c r="C6" s="51"/>
      <c r="D6" s="51"/>
      <c r="E6" s="11"/>
      <c r="F6" s="11"/>
      <c r="G6" s="12"/>
      <c r="H6" s="12"/>
      <c r="I6" s="13"/>
      <c r="J6" s="50"/>
      <c r="K6" s="52"/>
      <c r="L6" s="60" t="s">
        <v>60</v>
      </c>
      <c r="M6" s="53"/>
      <c r="N6" s="314" t="s">
        <v>39</v>
      </c>
      <c r="O6" s="314"/>
      <c r="P6" s="314"/>
    </row>
    <row r="7" spans="1:16" s="45" customFormat="1" x14ac:dyDescent="0.2">
      <c r="A7" s="8"/>
      <c r="B7" s="357"/>
      <c r="C7" s="357"/>
      <c r="D7" s="357"/>
      <c r="E7" s="40"/>
      <c r="F7" s="40"/>
      <c r="G7" s="40"/>
      <c r="H7" s="40"/>
      <c r="I7" s="13"/>
      <c r="J7" s="358"/>
      <c r="K7" s="358"/>
      <c r="L7" s="357"/>
      <c r="M7" s="357"/>
      <c r="N7" s="357"/>
      <c r="O7" s="44"/>
      <c r="P7" s="7"/>
    </row>
    <row r="8" spans="1:16" s="45" customFormat="1" x14ac:dyDescent="0.2">
      <c r="A8" s="8"/>
      <c r="B8" s="359" t="s">
        <v>398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7"/>
    </row>
    <row r="9" spans="1:16" ht="8.25" customHeight="1" x14ac:dyDescent="0.2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</row>
    <row r="10" spans="1:16" ht="12.75" customHeight="1" x14ac:dyDescent="0.2">
      <c r="A10" s="348" t="s">
        <v>1</v>
      </c>
      <c r="B10" s="349" t="s">
        <v>2</v>
      </c>
      <c r="C10" s="350" t="s">
        <v>3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 t="s">
        <v>4</v>
      </c>
    </row>
    <row r="11" spans="1:16" ht="12.75" customHeight="1" x14ac:dyDescent="0.2">
      <c r="A11" s="348"/>
      <c r="B11" s="349"/>
      <c r="C11" s="350" t="s">
        <v>5</v>
      </c>
      <c r="D11" s="350"/>
      <c r="E11" s="350"/>
      <c r="F11" s="350"/>
      <c r="G11" s="350"/>
      <c r="H11" s="350"/>
      <c r="I11" s="353" t="s">
        <v>6</v>
      </c>
      <c r="J11" s="353"/>
      <c r="K11" s="353"/>
      <c r="L11" s="353"/>
      <c r="M11" s="353"/>
      <c r="N11" s="353"/>
      <c r="O11" s="353"/>
      <c r="P11" s="351"/>
    </row>
    <row r="12" spans="1:16" ht="15.2" customHeight="1" x14ac:dyDescent="0.2">
      <c r="A12" s="348"/>
      <c r="B12" s="349"/>
      <c r="C12" s="350" t="s">
        <v>7</v>
      </c>
      <c r="D12" s="350"/>
      <c r="E12" s="319" t="s">
        <v>8</v>
      </c>
      <c r="F12" s="354" t="s">
        <v>37</v>
      </c>
      <c r="G12" s="319" t="s">
        <v>35</v>
      </c>
      <c r="H12" s="351" t="s">
        <v>9</v>
      </c>
      <c r="I12" s="356" t="s">
        <v>10</v>
      </c>
      <c r="J12" s="353" t="s">
        <v>11</v>
      </c>
      <c r="K12" s="353"/>
      <c r="L12" s="352" t="s">
        <v>12</v>
      </c>
      <c r="M12" s="352" t="s">
        <v>35</v>
      </c>
      <c r="N12" s="352" t="s">
        <v>36</v>
      </c>
      <c r="O12" s="352" t="s">
        <v>13</v>
      </c>
      <c r="P12" s="351"/>
    </row>
    <row r="13" spans="1:16" ht="45" customHeight="1" x14ac:dyDescent="0.2">
      <c r="A13" s="348"/>
      <c r="B13" s="349"/>
      <c r="C13" s="104" t="s">
        <v>14</v>
      </c>
      <c r="D13" s="104" t="s">
        <v>15</v>
      </c>
      <c r="E13" s="319"/>
      <c r="F13" s="355"/>
      <c r="G13" s="319"/>
      <c r="H13" s="351"/>
      <c r="I13" s="356"/>
      <c r="J13" s="102" t="s">
        <v>16</v>
      </c>
      <c r="K13" s="102" t="s">
        <v>17</v>
      </c>
      <c r="L13" s="352"/>
      <c r="M13" s="352"/>
      <c r="N13" s="352"/>
      <c r="O13" s="352"/>
      <c r="P13" s="351"/>
    </row>
    <row r="14" spans="1:16" s="10" customFormat="1" ht="12" customHeight="1" x14ac:dyDescent="0.2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/>
      <c r="G14" s="111">
        <v>6</v>
      </c>
      <c r="H14" s="111">
        <v>7</v>
      </c>
      <c r="I14" s="112">
        <v>8</v>
      </c>
      <c r="J14" s="112">
        <v>9</v>
      </c>
      <c r="K14" s="112">
        <v>10</v>
      </c>
      <c r="L14" s="112">
        <v>11</v>
      </c>
      <c r="M14" s="112">
        <v>12</v>
      </c>
      <c r="N14" s="112">
        <v>13</v>
      </c>
      <c r="O14" s="112">
        <v>14</v>
      </c>
      <c r="P14" s="111">
        <v>15</v>
      </c>
    </row>
    <row r="15" spans="1:16" x14ac:dyDescent="0.2">
      <c r="A15" s="396">
        <v>1</v>
      </c>
      <c r="B15" s="394" t="s">
        <v>383</v>
      </c>
      <c r="C15" s="137">
        <v>0</v>
      </c>
      <c r="D15" s="147">
        <f>E15</f>
        <v>0.64</v>
      </c>
      <c r="E15" s="148">
        <v>0.64</v>
      </c>
      <c r="F15" s="117"/>
      <c r="G15" s="117">
        <v>2560</v>
      </c>
      <c r="H15" s="135" t="s">
        <v>396</v>
      </c>
      <c r="I15" s="147"/>
      <c r="J15" s="137"/>
      <c r="K15" s="137"/>
      <c r="L15" s="137"/>
      <c r="M15" s="137"/>
      <c r="N15" s="137"/>
      <c r="O15" s="137"/>
      <c r="P15" s="110" t="s">
        <v>392</v>
      </c>
    </row>
    <row r="16" spans="1:16" x14ac:dyDescent="0.2">
      <c r="A16" s="397"/>
      <c r="B16" s="395"/>
      <c r="C16" s="137">
        <f>D15</f>
        <v>0.64</v>
      </c>
      <c r="D16" s="147">
        <f>C16+E16</f>
        <v>0.92999999999999994</v>
      </c>
      <c r="E16" s="148">
        <v>0.28999999999999998</v>
      </c>
      <c r="F16" s="117"/>
      <c r="G16" s="117">
        <v>1160</v>
      </c>
      <c r="H16" s="135" t="s">
        <v>396</v>
      </c>
      <c r="I16" s="147"/>
      <c r="J16" s="137"/>
      <c r="K16" s="137"/>
      <c r="L16" s="137"/>
      <c r="M16" s="137"/>
      <c r="N16" s="137"/>
      <c r="O16" s="137"/>
      <c r="P16" s="110" t="s">
        <v>393</v>
      </c>
    </row>
    <row r="17" spans="1:16" x14ac:dyDescent="0.2">
      <c r="A17" s="139">
        <v>2</v>
      </c>
      <c r="B17" s="134" t="s">
        <v>376</v>
      </c>
      <c r="C17" s="137">
        <v>0</v>
      </c>
      <c r="D17" s="147">
        <f t="shared" ref="D17:D25" si="0">E17</f>
        <v>0.44</v>
      </c>
      <c r="E17" s="148">
        <v>0.44</v>
      </c>
      <c r="F17" s="117"/>
      <c r="G17" s="117">
        <v>1760</v>
      </c>
      <c r="H17" s="135" t="s">
        <v>396</v>
      </c>
      <c r="I17" s="147"/>
      <c r="J17" s="137"/>
      <c r="K17" s="137"/>
      <c r="L17" s="137"/>
      <c r="M17" s="137"/>
      <c r="N17" s="137"/>
      <c r="O17" s="137"/>
      <c r="P17" s="110" t="s">
        <v>385</v>
      </c>
    </row>
    <row r="18" spans="1:16" x14ac:dyDescent="0.2">
      <c r="A18" s="139">
        <v>3</v>
      </c>
      <c r="B18" s="136" t="s">
        <v>379</v>
      </c>
      <c r="C18" s="137">
        <v>0</v>
      </c>
      <c r="D18" s="147">
        <f t="shared" si="0"/>
        <v>0.35</v>
      </c>
      <c r="E18" s="148">
        <v>0.35</v>
      </c>
      <c r="F18" s="117"/>
      <c r="G18" s="117">
        <v>1400</v>
      </c>
      <c r="H18" s="135" t="s">
        <v>33</v>
      </c>
      <c r="I18" s="147"/>
      <c r="J18" s="147"/>
      <c r="K18" s="147"/>
      <c r="L18" s="147"/>
      <c r="M18" s="147"/>
      <c r="N18" s="147"/>
      <c r="O18" s="147"/>
      <c r="P18" s="114" t="s">
        <v>388</v>
      </c>
    </row>
    <row r="19" spans="1:16" x14ac:dyDescent="0.2">
      <c r="A19" s="139">
        <v>4</v>
      </c>
      <c r="B19" s="134" t="s">
        <v>381</v>
      </c>
      <c r="C19" s="137">
        <v>0</v>
      </c>
      <c r="D19" s="147">
        <f t="shared" si="0"/>
        <v>0.32</v>
      </c>
      <c r="E19" s="148">
        <v>0.32</v>
      </c>
      <c r="F19" s="117"/>
      <c r="G19" s="117">
        <v>1280</v>
      </c>
      <c r="H19" s="135" t="s">
        <v>33</v>
      </c>
      <c r="I19" s="147"/>
      <c r="J19" s="137"/>
      <c r="K19" s="137"/>
      <c r="L19" s="137"/>
      <c r="M19" s="137"/>
      <c r="N19" s="137"/>
      <c r="O19" s="137"/>
      <c r="P19" s="110" t="s">
        <v>390</v>
      </c>
    </row>
    <row r="20" spans="1:16" x14ac:dyDescent="0.2">
      <c r="A20" s="396">
        <v>5</v>
      </c>
      <c r="B20" s="394" t="s">
        <v>377</v>
      </c>
      <c r="C20" s="137">
        <v>0</v>
      </c>
      <c r="D20" s="147">
        <f t="shared" si="0"/>
        <v>0.17</v>
      </c>
      <c r="E20" s="148">
        <v>0.17</v>
      </c>
      <c r="F20" s="117"/>
      <c r="G20" s="117">
        <v>680</v>
      </c>
      <c r="H20" s="135" t="s">
        <v>396</v>
      </c>
      <c r="I20" s="147"/>
      <c r="J20" s="137"/>
      <c r="K20" s="137"/>
      <c r="L20" s="137"/>
      <c r="M20" s="137"/>
      <c r="N20" s="137"/>
      <c r="O20" s="137"/>
      <c r="P20" s="110" t="s">
        <v>386</v>
      </c>
    </row>
    <row r="21" spans="1:16" x14ac:dyDescent="0.2">
      <c r="A21" s="397"/>
      <c r="B21" s="395"/>
      <c r="C21" s="137">
        <f>D20</f>
        <v>0.17</v>
      </c>
      <c r="D21" s="147">
        <f>C21+E21</f>
        <v>0.44000000000000006</v>
      </c>
      <c r="E21" s="148">
        <v>0.27</v>
      </c>
      <c r="F21" s="117"/>
      <c r="G21" s="117">
        <v>1080</v>
      </c>
      <c r="H21" s="135" t="s">
        <v>33</v>
      </c>
      <c r="I21" s="147"/>
      <c r="J21" s="137"/>
      <c r="K21" s="137"/>
      <c r="L21" s="137"/>
      <c r="M21" s="137"/>
      <c r="N21" s="137"/>
      <c r="O21" s="137"/>
      <c r="P21" s="110" t="s">
        <v>386</v>
      </c>
    </row>
    <row r="22" spans="1:16" x14ac:dyDescent="0.2">
      <c r="A22" s="139">
        <v>6</v>
      </c>
      <c r="B22" s="134" t="s">
        <v>380</v>
      </c>
      <c r="C22" s="137">
        <v>0</v>
      </c>
      <c r="D22" s="147">
        <f t="shared" si="0"/>
        <v>0.53</v>
      </c>
      <c r="E22" s="148">
        <v>0.53</v>
      </c>
      <c r="F22" s="117"/>
      <c r="G22" s="117">
        <v>1400</v>
      </c>
      <c r="H22" s="135" t="s">
        <v>396</v>
      </c>
      <c r="I22" s="147"/>
      <c r="J22" s="137"/>
      <c r="K22" s="137"/>
      <c r="L22" s="137"/>
      <c r="M22" s="137"/>
      <c r="N22" s="137"/>
      <c r="O22" s="137"/>
      <c r="P22" s="110" t="s">
        <v>389</v>
      </c>
    </row>
    <row r="23" spans="1:16" x14ac:dyDescent="0.2">
      <c r="A23" s="139">
        <v>7</v>
      </c>
      <c r="B23" s="134" t="s">
        <v>378</v>
      </c>
      <c r="C23" s="137">
        <v>0</v>
      </c>
      <c r="D23" s="147">
        <f t="shared" si="0"/>
        <v>0.31</v>
      </c>
      <c r="E23" s="148">
        <v>0.31</v>
      </c>
      <c r="F23" s="117"/>
      <c r="G23" s="117">
        <v>1080</v>
      </c>
      <c r="H23" s="135" t="s">
        <v>33</v>
      </c>
      <c r="I23" s="147"/>
      <c r="J23" s="137"/>
      <c r="K23" s="137"/>
      <c r="L23" s="137"/>
      <c r="M23" s="137"/>
      <c r="N23" s="137"/>
      <c r="O23" s="137"/>
      <c r="P23" s="110" t="s">
        <v>387</v>
      </c>
    </row>
    <row r="24" spans="1:16" x14ac:dyDescent="0.2">
      <c r="A24" s="139">
        <v>8</v>
      </c>
      <c r="B24" s="134" t="s">
        <v>382</v>
      </c>
      <c r="C24" s="137">
        <v>0</v>
      </c>
      <c r="D24" s="147">
        <f t="shared" si="0"/>
        <v>0.26</v>
      </c>
      <c r="E24" s="148">
        <v>0.26</v>
      </c>
      <c r="F24" s="117"/>
      <c r="G24" s="117">
        <v>1200</v>
      </c>
      <c r="H24" s="135" t="s">
        <v>396</v>
      </c>
      <c r="I24" s="147"/>
      <c r="J24" s="137"/>
      <c r="K24" s="137"/>
      <c r="L24" s="137"/>
      <c r="M24" s="137"/>
      <c r="N24" s="137"/>
      <c r="O24" s="137"/>
      <c r="P24" s="110" t="s">
        <v>391</v>
      </c>
    </row>
    <row r="25" spans="1:16" x14ac:dyDescent="0.2">
      <c r="A25" s="139">
        <v>9</v>
      </c>
      <c r="B25" s="134" t="s">
        <v>384</v>
      </c>
      <c r="C25" s="137">
        <v>0</v>
      </c>
      <c r="D25" s="137">
        <f t="shared" si="0"/>
        <v>0.4</v>
      </c>
      <c r="E25" s="115">
        <v>0.4</v>
      </c>
      <c r="F25" s="116"/>
      <c r="G25" s="116">
        <v>2400.0000000000005</v>
      </c>
      <c r="H25" s="109" t="s">
        <v>33</v>
      </c>
      <c r="I25" s="147"/>
      <c r="J25" s="137"/>
      <c r="K25" s="137"/>
      <c r="L25" s="137"/>
      <c r="M25" s="137"/>
      <c r="N25" s="137"/>
      <c r="O25" s="137"/>
      <c r="P25" s="110" t="s">
        <v>394</v>
      </c>
    </row>
    <row r="26" spans="1:16" s="16" customFormat="1" ht="12.75" customHeight="1" x14ac:dyDescent="0.2">
      <c r="A26" s="54"/>
      <c r="E26" s="17"/>
      <c r="F26" s="17"/>
      <c r="G26" s="17"/>
      <c r="I26" s="18"/>
      <c r="J26" s="18"/>
      <c r="K26" s="18"/>
      <c r="L26" s="18"/>
      <c r="M26" s="18"/>
      <c r="N26" s="18"/>
      <c r="O26" s="18"/>
    </row>
    <row r="27" spans="1:16" s="19" customFormat="1" ht="12.75" customHeight="1" x14ac:dyDescent="0.2">
      <c r="A27" s="32" t="s">
        <v>395</v>
      </c>
      <c r="B27" s="33"/>
      <c r="C27" s="34"/>
      <c r="D27" s="35"/>
      <c r="E27" s="173">
        <f>SUM(E15:E25)</f>
        <v>3.98</v>
      </c>
      <c r="F27" s="173"/>
      <c r="G27" s="174">
        <f>SUM(G15:G25)</f>
        <v>16000</v>
      </c>
      <c r="H27" s="62"/>
      <c r="J27" s="42"/>
      <c r="K27" s="77" t="s">
        <v>23</v>
      </c>
      <c r="L27" s="78">
        <v>0</v>
      </c>
      <c r="M27" s="78">
        <v>0</v>
      </c>
    </row>
    <row r="28" spans="1:16" s="19" customFormat="1" ht="12.75" customHeight="1" x14ac:dyDescent="0.2">
      <c r="A28" s="36" t="s">
        <v>24</v>
      </c>
      <c r="B28" s="37"/>
      <c r="C28" s="38"/>
      <c r="D28" s="39"/>
      <c r="E28" s="179">
        <v>2.33</v>
      </c>
      <c r="F28" s="175"/>
      <c r="G28" s="175">
        <v>8760</v>
      </c>
      <c r="H28" s="96"/>
      <c r="I28" s="31"/>
      <c r="J28" s="43"/>
      <c r="K28" s="63"/>
      <c r="L28" s="64"/>
      <c r="M28" s="64"/>
    </row>
    <row r="29" spans="1:16" s="19" customFormat="1" ht="12.75" customHeight="1" x14ac:dyDescent="0.2">
      <c r="A29" s="36" t="s">
        <v>25</v>
      </c>
      <c r="B29" s="37"/>
      <c r="C29" s="38"/>
      <c r="D29" s="39"/>
      <c r="E29" s="179">
        <f>E27-E28</f>
        <v>1.65</v>
      </c>
      <c r="F29" s="175"/>
      <c r="G29" s="175">
        <f>G27-G28</f>
        <v>7240</v>
      </c>
      <c r="H29" s="90"/>
      <c r="J29" s="90"/>
      <c r="K29" s="20"/>
      <c r="L29" s="20"/>
      <c r="M29" s="20"/>
      <c r="N29" s="21"/>
    </row>
    <row r="30" spans="1:16" s="19" customFormat="1" ht="12.75" customHeight="1" x14ac:dyDescent="0.2">
      <c r="A30" s="36" t="s">
        <v>31</v>
      </c>
      <c r="B30" s="37"/>
      <c r="C30" s="38"/>
      <c r="D30" s="39"/>
      <c r="E30" s="179"/>
      <c r="F30" s="175"/>
      <c r="G30" s="175"/>
      <c r="H30" s="90"/>
      <c r="I30" s="90"/>
      <c r="J30" s="90"/>
      <c r="K30" s="20"/>
      <c r="L30" s="20"/>
      <c r="M30" s="20"/>
      <c r="N30" s="21"/>
    </row>
    <row r="31" spans="1:16" s="19" customFormat="1" ht="12.75" customHeight="1" x14ac:dyDescent="0.2">
      <c r="A31" s="36" t="s">
        <v>30</v>
      </c>
      <c r="B31" s="37"/>
      <c r="C31" s="38"/>
      <c r="D31" s="39"/>
      <c r="E31" s="179"/>
      <c r="F31" s="175"/>
      <c r="G31" s="175"/>
      <c r="H31" s="41"/>
      <c r="I31" s="90"/>
      <c r="J31" s="95"/>
      <c r="K31" s="20"/>
      <c r="L31" s="20"/>
      <c r="M31" s="20"/>
      <c r="N31" s="21"/>
    </row>
    <row r="32" spans="1:16" s="19" customFormat="1" ht="12.75" customHeight="1" x14ac:dyDescent="0.2">
      <c r="A32" s="14"/>
      <c r="B32" s="23" t="s">
        <v>26</v>
      </c>
      <c r="C32" s="24"/>
      <c r="D32" s="24"/>
      <c r="E32" s="25"/>
      <c r="F32" s="25"/>
      <c r="G32" s="25"/>
      <c r="H32" s="26"/>
      <c r="I32" s="26"/>
      <c r="J32" s="26"/>
      <c r="K32" s="26"/>
      <c r="L32" s="27"/>
      <c r="M32" s="27"/>
      <c r="N32" s="27"/>
      <c r="O32" s="16"/>
    </row>
    <row r="33" spans="1:16" s="19" customFormat="1" ht="12.75" customHeight="1" x14ac:dyDescent="0.2">
      <c r="A33" s="14"/>
      <c r="B33" s="28" t="s">
        <v>38</v>
      </c>
      <c r="C33" s="361"/>
      <c r="D33" s="361"/>
      <c r="E33" s="361"/>
      <c r="F33" s="361"/>
      <c r="G33" s="361"/>
      <c r="H33" s="361"/>
      <c r="I33" s="361"/>
      <c r="J33" s="361"/>
      <c r="K33" s="361"/>
      <c r="L33" s="27"/>
      <c r="M33" s="27"/>
      <c r="N33" s="27"/>
      <c r="O33" s="16"/>
    </row>
    <row r="34" spans="1:16" s="19" customFormat="1" ht="11.25" x14ac:dyDescent="0.2">
      <c r="A34" s="14"/>
      <c r="B34" s="23"/>
      <c r="C34" s="29"/>
      <c r="D34" s="362" t="s">
        <v>27</v>
      </c>
      <c r="E34" s="362"/>
      <c r="F34" s="362"/>
      <c r="G34" s="362"/>
      <c r="H34" s="362"/>
      <c r="I34" s="29"/>
      <c r="J34" s="29"/>
      <c r="K34" s="29"/>
      <c r="L34" s="27"/>
      <c r="M34" s="27"/>
      <c r="N34" s="27"/>
      <c r="O34" s="16"/>
    </row>
    <row r="35" spans="1:16" s="19" customFormat="1" ht="11.25" x14ac:dyDescent="0.2">
      <c r="A35" s="14"/>
      <c r="B35" s="23" t="s">
        <v>26</v>
      </c>
      <c r="C35" s="30" t="s">
        <v>28</v>
      </c>
      <c r="D35" s="30"/>
      <c r="E35" s="23"/>
      <c r="F35" s="23"/>
      <c r="G35" s="23"/>
      <c r="H35" s="23"/>
      <c r="I35" s="23"/>
      <c r="J35" s="23"/>
      <c r="K35" s="23"/>
      <c r="L35" s="27"/>
      <c r="M35" s="27"/>
      <c r="N35" s="27"/>
      <c r="O35" s="16"/>
    </row>
    <row r="36" spans="1:16" s="19" customFormat="1" ht="11.25" x14ac:dyDescent="0.2">
      <c r="A36" s="14"/>
      <c r="B36" s="28" t="s">
        <v>29</v>
      </c>
      <c r="C36" s="363"/>
      <c r="D36" s="363"/>
      <c r="E36" s="363"/>
      <c r="F36" s="363"/>
      <c r="G36" s="363"/>
      <c r="H36" s="363"/>
      <c r="I36" s="363"/>
      <c r="J36" s="363"/>
      <c r="K36" s="363"/>
      <c r="L36" s="27"/>
      <c r="M36" s="27"/>
      <c r="N36" s="27"/>
      <c r="O36" s="16"/>
    </row>
    <row r="37" spans="1:16" s="19" customFormat="1" ht="11.25" x14ac:dyDescent="0.2">
      <c r="A37" s="14"/>
      <c r="B37" s="23"/>
      <c r="C37" s="364" t="s">
        <v>188</v>
      </c>
      <c r="D37" s="364"/>
      <c r="E37" s="364"/>
      <c r="F37" s="364"/>
      <c r="G37" s="364"/>
      <c r="H37" s="364"/>
      <c r="I37" s="364"/>
      <c r="J37" s="364"/>
      <c r="K37" s="364"/>
      <c r="L37" s="27"/>
      <c r="M37" s="27"/>
      <c r="N37" s="27"/>
      <c r="O37" s="16"/>
    </row>
    <row r="38" spans="1:16" s="19" customFormat="1" ht="12" customHeight="1" x14ac:dyDescent="0.2">
      <c r="B38" s="16"/>
      <c r="E38" s="31"/>
      <c r="F38" s="31"/>
      <c r="G38" s="31"/>
      <c r="H38" s="16"/>
      <c r="I38" s="18"/>
      <c r="J38" s="27"/>
      <c r="K38" s="27"/>
      <c r="L38" s="27"/>
      <c r="M38" s="27"/>
      <c r="N38" s="27"/>
      <c r="O38" s="27"/>
      <c r="P38" s="16"/>
    </row>
  </sheetData>
  <sheetProtection selectLockedCells="1" selectUnlockedCells="1"/>
  <mergeCells count="37">
    <mergeCell ref="J5:K5"/>
    <mergeCell ref="O5:P5"/>
    <mergeCell ref="C1:O1"/>
    <mergeCell ref="N2:P2"/>
    <mergeCell ref="B3:C3"/>
    <mergeCell ref="N3:P3"/>
    <mergeCell ref="N4:P4"/>
    <mergeCell ref="P10:P13"/>
    <mergeCell ref="C11:H11"/>
    <mergeCell ref="N12:N13"/>
    <mergeCell ref="O12:O13"/>
    <mergeCell ref="I11:O11"/>
    <mergeCell ref="C12:D12"/>
    <mergeCell ref="E12:E13"/>
    <mergeCell ref="F12:F13"/>
    <mergeCell ref="G12:G13"/>
    <mergeCell ref="H12:H13"/>
    <mergeCell ref="I12:I13"/>
    <mergeCell ref="J12:K12"/>
    <mergeCell ref="L12:L13"/>
    <mergeCell ref="M12:M13"/>
    <mergeCell ref="N6:P6"/>
    <mergeCell ref="B7:D7"/>
    <mergeCell ref="J7:N7"/>
    <mergeCell ref="B8:O8"/>
    <mergeCell ref="A9:P9"/>
    <mergeCell ref="A10:A13"/>
    <mergeCell ref="B10:B13"/>
    <mergeCell ref="C10:O10"/>
    <mergeCell ref="C36:K36"/>
    <mergeCell ref="C37:K37"/>
    <mergeCell ref="B15:B16"/>
    <mergeCell ref="A15:A16"/>
    <mergeCell ref="B20:B21"/>
    <mergeCell ref="A20:A21"/>
    <mergeCell ref="C33:K33"/>
    <mergeCell ref="D34:H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Normal="100" zoomScaleSheetLayoutView="100" workbookViewId="0">
      <selection activeCell="E21" sqref="E21"/>
    </sheetView>
  </sheetViews>
  <sheetFormatPr defaultColWidth="9.140625" defaultRowHeight="15" x14ac:dyDescent="0.2"/>
  <cols>
    <col min="1" max="1" width="3.28515625" style="9" customWidth="1"/>
    <col min="2" max="2" width="19" style="6" customWidth="1"/>
    <col min="3" max="3" width="6" style="1" customWidth="1"/>
    <col min="4" max="4" width="6.42578125" style="1" customWidth="1"/>
    <col min="5" max="5" width="7.140625" style="4" customWidth="1"/>
    <col min="6" max="6" width="7.7109375" style="4" hidden="1" customWidth="1"/>
    <col min="7" max="7" width="9" style="4" customWidth="1"/>
    <col min="8" max="8" width="10.140625" style="3" customWidth="1"/>
    <col min="9" max="9" width="8.7109375" style="5" customWidth="1"/>
    <col min="10" max="10" width="6.7109375" style="2" customWidth="1"/>
    <col min="11" max="11" width="10.140625" style="2" customWidth="1"/>
    <col min="12" max="12" width="7" style="2" customWidth="1"/>
    <col min="13" max="13" width="9.140625" style="2" customWidth="1"/>
    <col min="14" max="14" width="9.7109375" style="2" customWidth="1"/>
    <col min="15" max="15" width="10.28515625" style="2" customWidth="1"/>
    <col min="16" max="16" width="12.140625" style="3" customWidth="1"/>
    <col min="17" max="16384" width="9.140625" style="1"/>
  </cols>
  <sheetData>
    <row r="1" spans="1:16" s="45" customFormat="1" ht="15" customHeight="1" x14ac:dyDescent="0.2">
      <c r="A1" s="7"/>
      <c r="B1" s="44"/>
      <c r="C1" s="346" t="s">
        <v>18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44"/>
    </row>
    <row r="2" spans="1:16" s="45" customFormat="1" ht="15" customHeight="1" x14ac:dyDescent="0.2">
      <c r="A2" s="55"/>
      <c r="B2" s="56"/>
      <c r="C2" s="57"/>
      <c r="D2" s="44"/>
      <c r="E2" s="44"/>
      <c r="F2" s="44"/>
      <c r="G2" s="44"/>
      <c r="H2" s="44"/>
      <c r="I2" s="44"/>
      <c r="J2" s="44"/>
      <c r="K2" s="44"/>
      <c r="L2" s="44"/>
      <c r="M2" s="44"/>
      <c r="N2" s="324" t="s">
        <v>19</v>
      </c>
      <c r="O2" s="324"/>
      <c r="P2" s="324"/>
    </row>
    <row r="3" spans="1:16" s="45" customFormat="1" ht="15" customHeight="1" x14ac:dyDescent="0.2">
      <c r="A3" s="55"/>
      <c r="B3" s="347"/>
      <c r="C3" s="347"/>
      <c r="D3" s="46"/>
      <c r="E3" s="46"/>
      <c r="F3" s="46"/>
      <c r="G3" s="47"/>
      <c r="H3" s="47"/>
      <c r="I3" s="48"/>
      <c r="J3" s="46" t="s">
        <v>0</v>
      </c>
      <c r="K3" s="46"/>
      <c r="L3" s="46"/>
      <c r="M3" s="46"/>
      <c r="N3" s="324" t="s">
        <v>20</v>
      </c>
      <c r="O3" s="324"/>
      <c r="P3" s="324"/>
    </row>
    <row r="4" spans="1:16" s="45" customFormat="1" x14ac:dyDescent="0.2">
      <c r="A4" s="55"/>
      <c r="B4" s="51"/>
      <c r="C4" s="58"/>
      <c r="D4" s="46"/>
      <c r="E4" s="46"/>
      <c r="F4" s="46"/>
      <c r="G4" s="47"/>
      <c r="H4" s="47"/>
      <c r="I4" s="48"/>
      <c r="J4" s="46"/>
      <c r="K4" s="46"/>
      <c r="L4" s="46"/>
      <c r="M4" s="46"/>
      <c r="N4" s="323" t="s">
        <v>21</v>
      </c>
      <c r="O4" s="323"/>
      <c r="P4" s="323"/>
    </row>
    <row r="5" spans="1:16" s="45" customFormat="1" x14ac:dyDescent="0.2">
      <c r="A5" s="55"/>
      <c r="B5" s="59"/>
      <c r="C5" s="49"/>
      <c r="D5" s="11"/>
      <c r="E5" s="11"/>
      <c r="F5" s="11"/>
      <c r="G5" s="12"/>
      <c r="H5" s="12"/>
      <c r="I5" s="13"/>
      <c r="J5" s="268" t="s">
        <v>59</v>
      </c>
      <c r="K5" s="268"/>
      <c r="L5" s="11" t="s">
        <v>32</v>
      </c>
      <c r="M5" s="11"/>
      <c r="N5" s="103"/>
      <c r="O5" s="323" t="s">
        <v>22</v>
      </c>
      <c r="P5" s="323"/>
    </row>
    <row r="6" spans="1:16" s="45" customFormat="1" ht="23.25" customHeight="1" x14ac:dyDescent="0.2">
      <c r="A6" s="55"/>
      <c r="B6" s="51"/>
      <c r="C6" s="51"/>
      <c r="D6" s="51"/>
      <c r="E6" s="11"/>
      <c r="F6" s="11"/>
      <c r="G6" s="12"/>
      <c r="H6" s="12"/>
      <c r="I6" s="13"/>
      <c r="J6" s="50"/>
      <c r="K6" s="52"/>
      <c r="L6" s="60" t="s">
        <v>60</v>
      </c>
      <c r="M6" s="53"/>
      <c r="N6" s="314" t="s">
        <v>39</v>
      </c>
      <c r="O6" s="314"/>
      <c r="P6" s="314"/>
    </row>
    <row r="7" spans="1:16" s="45" customFormat="1" x14ac:dyDescent="0.2">
      <c r="A7" s="8"/>
      <c r="B7" s="357"/>
      <c r="C7" s="357"/>
      <c r="D7" s="357"/>
      <c r="E7" s="40"/>
      <c r="F7" s="40"/>
      <c r="G7" s="40"/>
      <c r="H7" s="40"/>
      <c r="I7" s="13"/>
      <c r="J7" s="358"/>
      <c r="K7" s="358"/>
      <c r="L7" s="357"/>
      <c r="M7" s="357"/>
      <c r="N7" s="357"/>
      <c r="O7" s="44"/>
      <c r="P7" s="7"/>
    </row>
    <row r="8" spans="1:16" s="45" customFormat="1" x14ac:dyDescent="0.2">
      <c r="A8" s="8"/>
      <c r="B8" s="359" t="s">
        <v>456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7"/>
    </row>
    <row r="9" spans="1:16" ht="8.25" customHeight="1" x14ac:dyDescent="0.2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</row>
    <row r="10" spans="1:16" ht="12.75" customHeight="1" x14ac:dyDescent="0.2">
      <c r="A10" s="348" t="s">
        <v>1</v>
      </c>
      <c r="B10" s="349" t="s">
        <v>2</v>
      </c>
      <c r="C10" s="350" t="s">
        <v>3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 t="s">
        <v>4</v>
      </c>
    </row>
    <row r="11" spans="1:16" ht="12.75" customHeight="1" x14ac:dyDescent="0.2">
      <c r="A11" s="348"/>
      <c r="B11" s="349"/>
      <c r="C11" s="350" t="s">
        <v>5</v>
      </c>
      <c r="D11" s="350"/>
      <c r="E11" s="350"/>
      <c r="F11" s="350"/>
      <c r="G11" s="350"/>
      <c r="H11" s="350"/>
      <c r="I11" s="353" t="s">
        <v>6</v>
      </c>
      <c r="J11" s="353"/>
      <c r="K11" s="353"/>
      <c r="L11" s="353"/>
      <c r="M11" s="353"/>
      <c r="N11" s="353"/>
      <c r="O11" s="353"/>
      <c r="P11" s="351"/>
    </row>
    <row r="12" spans="1:16" ht="15.2" customHeight="1" x14ac:dyDescent="0.2">
      <c r="A12" s="348"/>
      <c r="B12" s="349"/>
      <c r="C12" s="350" t="s">
        <v>7</v>
      </c>
      <c r="D12" s="350"/>
      <c r="E12" s="319" t="s">
        <v>8</v>
      </c>
      <c r="F12" s="354" t="s">
        <v>37</v>
      </c>
      <c r="G12" s="319" t="s">
        <v>35</v>
      </c>
      <c r="H12" s="351" t="s">
        <v>9</v>
      </c>
      <c r="I12" s="356" t="s">
        <v>10</v>
      </c>
      <c r="J12" s="353" t="s">
        <v>11</v>
      </c>
      <c r="K12" s="353"/>
      <c r="L12" s="352" t="s">
        <v>12</v>
      </c>
      <c r="M12" s="352" t="s">
        <v>35</v>
      </c>
      <c r="N12" s="352" t="s">
        <v>36</v>
      </c>
      <c r="O12" s="352" t="s">
        <v>13</v>
      </c>
      <c r="P12" s="351"/>
    </row>
    <row r="13" spans="1:16" ht="45" customHeight="1" x14ac:dyDescent="0.2">
      <c r="A13" s="348"/>
      <c r="B13" s="349"/>
      <c r="C13" s="104" t="s">
        <v>14</v>
      </c>
      <c r="D13" s="104" t="s">
        <v>15</v>
      </c>
      <c r="E13" s="319"/>
      <c r="F13" s="355"/>
      <c r="G13" s="319"/>
      <c r="H13" s="351"/>
      <c r="I13" s="356"/>
      <c r="J13" s="102" t="s">
        <v>16</v>
      </c>
      <c r="K13" s="102" t="s">
        <v>17</v>
      </c>
      <c r="L13" s="352"/>
      <c r="M13" s="352"/>
      <c r="N13" s="352"/>
      <c r="O13" s="352"/>
      <c r="P13" s="351"/>
    </row>
    <row r="14" spans="1:16" s="10" customFormat="1" ht="12" customHeight="1" x14ac:dyDescent="0.2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/>
      <c r="G14" s="111">
        <v>6</v>
      </c>
      <c r="H14" s="111">
        <v>7</v>
      </c>
      <c r="I14" s="112">
        <v>8</v>
      </c>
      <c r="J14" s="112">
        <v>9</v>
      </c>
      <c r="K14" s="112">
        <v>10</v>
      </c>
      <c r="L14" s="112">
        <v>11</v>
      </c>
      <c r="M14" s="112">
        <v>12</v>
      </c>
      <c r="N14" s="112">
        <v>13</v>
      </c>
      <c r="O14" s="112">
        <v>14</v>
      </c>
      <c r="P14" s="111">
        <v>15</v>
      </c>
    </row>
    <row r="15" spans="1:16" x14ac:dyDescent="0.2">
      <c r="A15" s="139">
        <v>1</v>
      </c>
      <c r="B15" s="152" t="s">
        <v>71</v>
      </c>
      <c r="C15" s="154">
        <v>0</v>
      </c>
      <c r="D15" s="154">
        <f>E15</f>
        <v>0.41499999999999998</v>
      </c>
      <c r="E15" s="155">
        <v>0.41499999999999998</v>
      </c>
      <c r="F15" s="121"/>
      <c r="G15" s="121">
        <v>2075</v>
      </c>
      <c r="H15" s="128" t="s">
        <v>33</v>
      </c>
      <c r="I15" s="147"/>
      <c r="J15" s="137"/>
      <c r="K15" s="137"/>
      <c r="L15" s="137"/>
      <c r="M15" s="137"/>
      <c r="N15" s="137"/>
      <c r="O15" s="137"/>
      <c r="P15" s="151" t="s">
        <v>450</v>
      </c>
    </row>
    <row r="16" spans="1:16" x14ac:dyDescent="0.2">
      <c r="A16" s="398">
        <v>2</v>
      </c>
      <c r="B16" s="383" t="s">
        <v>449</v>
      </c>
      <c r="C16" s="154">
        <v>0</v>
      </c>
      <c r="D16" s="154">
        <f>E16</f>
        <v>0.13</v>
      </c>
      <c r="E16" s="155">
        <v>0.13</v>
      </c>
      <c r="F16" s="121"/>
      <c r="G16" s="121">
        <v>650</v>
      </c>
      <c r="H16" s="128" t="s">
        <v>33</v>
      </c>
      <c r="I16" s="147"/>
      <c r="J16" s="137"/>
      <c r="K16" s="137"/>
      <c r="L16" s="137"/>
      <c r="M16" s="137"/>
      <c r="N16" s="137"/>
      <c r="O16" s="137"/>
      <c r="P16" s="151" t="s">
        <v>451</v>
      </c>
    </row>
    <row r="17" spans="1:16" x14ac:dyDescent="0.2">
      <c r="A17" s="399"/>
      <c r="B17" s="384"/>
      <c r="C17" s="154">
        <f>D16+E17</f>
        <v>0.255</v>
      </c>
      <c r="D17" s="154">
        <f>E17</f>
        <v>0.125</v>
      </c>
      <c r="E17" s="155">
        <v>0.125</v>
      </c>
      <c r="F17" s="121"/>
      <c r="G17" s="121">
        <v>625</v>
      </c>
      <c r="H17" s="128" t="s">
        <v>33</v>
      </c>
      <c r="I17" s="147"/>
      <c r="J17" s="137"/>
      <c r="K17" s="137"/>
      <c r="L17" s="137"/>
      <c r="M17" s="137"/>
      <c r="N17" s="137"/>
      <c r="O17" s="137"/>
      <c r="P17" s="151" t="s">
        <v>452</v>
      </c>
    </row>
    <row r="18" spans="1:16" x14ac:dyDescent="0.2">
      <c r="A18" s="139">
        <v>3</v>
      </c>
      <c r="B18" s="152" t="s">
        <v>101</v>
      </c>
      <c r="C18" s="154">
        <v>0</v>
      </c>
      <c r="D18" s="154">
        <f>E18</f>
        <v>0.185</v>
      </c>
      <c r="E18" s="155">
        <v>0.185</v>
      </c>
      <c r="F18" s="121"/>
      <c r="G18" s="121">
        <v>925</v>
      </c>
      <c r="H18" s="128" t="s">
        <v>33</v>
      </c>
      <c r="I18" s="147"/>
      <c r="J18" s="137"/>
      <c r="K18" s="137"/>
      <c r="L18" s="137"/>
      <c r="M18" s="137"/>
      <c r="N18" s="137"/>
      <c r="O18" s="137"/>
      <c r="P18" s="151" t="s">
        <v>453</v>
      </c>
    </row>
    <row r="19" spans="1:16" x14ac:dyDescent="0.2">
      <c r="A19" s="139">
        <v>4</v>
      </c>
      <c r="B19" s="153" t="s">
        <v>454</v>
      </c>
      <c r="C19" s="154">
        <v>0</v>
      </c>
      <c r="D19" s="154">
        <f>E19</f>
        <v>0.16</v>
      </c>
      <c r="E19" s="155">
        <v>0.16</v>
      </c>
      <c r="F19" s="121"/>
      <c r="G19" s="121">
        <v>960</v>
      </c>
      <c r="H19" s="128" t="s">
        <v>396</v>
      </c>
      <c r="I19" s="147"/>
      <c r="J19" s="137"/>
      <c r="K19" s="137"/>
      <c r="L19" s="137"/>
      <c r="M19" s="137"/>
      <c r="N19" s="137"/>
      <c r="O19" s="137"/>
      <c r="P19" s="151" t="s">
        <v>241</v>
      </c>
    </row>
    <row r="20" spans="1:16" s="16" customFormat="1" ht="12.75" customHeight="1" x14ac:dyDescent="0.2">
      <c r="A20" s="54"/>
      <c r="E20" s="17"/>
      <c r="F20" s="17"/>
      <c r="G20" s="17"/>
      <c r="I20" s="18"/>
      <c r="J20" s="18"/>
      <c r="K20" s="18"/>
      <c r="L20" s="18"/>
      <c r="M20" s="18"/>
      <c r="N20" s="18"/>
      <c r="O20" s="18"/>
    </row>
    <row r="21" spans="1:16" s="19" customFormat="1" ht="12.75" customHeight="1" x14ac:dyDescent="0.2">
      <c r="A21" s="32" t="s">
        <v>455</v>
      </c>
      <c r="B21" s="33"/>
      <c r="C21" s="34"/>
      <c r="D21" s="35"/>
      <c r="E21" s="173">
        <f>SUM(E15:E19)</f>
        <v>1.0149999999999999</v>
      </c>
      <c r="F21" s="173"/>
      <c r="G21" s="174">
        <f>SUM(G15:G19)</f>
        <v>5235</v>
      </c>
      <c r="H21" s="62"/>
      <c r="J21" s="42"/>
      <c r="K21" s="77" t="s">
        <v>23</v>
      </c>
      <c r="L21" s="78">
        <v>0</v>
      </c>
      <c r="M21" s="78">
        <v>0</v>
      </c>
    </row>
    <row r="22" spans="1:16" s="19" customFormat="1" ht="12.75" customHeight="1" x14ac:dyDescent="0.2">
      <c r="A22" s="36" t="s">
        <v>24</v>
      </c>
      <c r="B22" s="37"/>
      <c r="C22" s="38"/>
      <c r="D22" s="39"/>
      <c r="E22" s="179">
        <f>E19</f>
        <v>0.16</v>
      </c>
      <c r="F22" s="175"/>
      <c r="G22" s="175">
        <f>G19</f>
        <v>960</v>
      </c>
      <c r="H22" s="96"/>
      <c r="I22" s="31"/>
      <c r="J22" s="43"/>
      <c r="K22" s="63"/>
      <c r="L22" s="64"/>
      <c r="M22" s="64"/>
    </row>
    <row r="23" spans="1:16" s="19" customFormat="1" ht="12.75" customHeight="1" x14ac:dyDescent="0.2">
      <c r="A23" s="36" t="s">
        <v>25</v>
      </c>
      <c r="B23" s="37"/>
      <c r="C23" s="38"/>
      <c r="D23" s="39"/>
      <c r="E23" s="179">
        <f>E21-E22</f>
        <v>0.85499999999999987</v>
      </c>
      <c r="F23" s="175"/>
      <c r="G23" s="175">
        <f>G21-G22</f>
        <v>4275</v>
      </c>
      <c r="H23" s="90"/>
      <c r="J23" s="90"/>
      <c r="K23" s="20"/>
      <c r="L23" s="20"/>
      <c r="M23" s="20"/>
      <c r="N23" s="21"/>
    </row>
    <row r="24" spans="1:16" s="19" customFormat="1" ht="12.75" customHeight="1" x14ac:dyDescent="0.2">
      <c r="A24" s="36" t="s">
        <v>31</v>
      </c>
      <c r="B24" s="37"/>
      <c r="C24" s="38"/>
      <c r="D24" s="39"/>
      <c r="E24" s="179">
        <v>0</v>
      </c>
      <c r="F24" s="175"/>
      <c r="G24" s="175">
        <v>0</v>
      </c>
      <c r="H24" s="90"/>
      <c r="I24" s="90"/>
      <c r="J24" s="90"/>
      <c r="K24" s="20"/>
      <c r="L24" s="20"/>
      <c r="M24" s="20"/>
      <c r="N24" s="21"/>
    </row>
    <row r="25" spans="1:16" s="19" customFormat="1" ht="12.75" customHeight="1" x14ac:dyDescent="0.2">
      <c r="A25" s="36" t="s">
        <v>30</v>
      </c>
      <c r="B25" s="37"/>
      <c r="C25" s="38"/>
      <c r="D25" s="39"/>
      <c r="E25" s="179">
        <v>0</v>
      </c>
      <c r="F25" s="175"/>
      <c r="G25" s="175">
        <v>0</v>
      </c>
      <c r="H25" s="41"/>
      <c r="I25" s="90"/>
      <c r="J25" s="95"/>
      <c r="K25" s="20"/>
      <c r="L25" s="20"/>
      <c r="M25" s="20"/>
      <c r="N25" s="21"/>
    </row>
    <row r="26" spans="1:16" s="19" customFormat="1" ht="12.75" customHeight="1" x14ac:dyDescent="0.2">
      <c r="A26" s="15"/>
      <c r="B26" s="15"/>
      <c r="C26" s="22"/>
      <c r="D26" s="22"/>
      <c r="E26" s="95"/>
      <c r="F26" s="41"/>
      <c r="G26" s="41"/>
      <c r="H26" s="20"/>
      <c r="I26" s="90"/>
      <c r="J26" s="90"/>
      <c r="K26" s="20"/>
      <c r="L26" s="20"/>
      <c r="M26" s="20"/>
      <c r="N26" s="21"/>
    </row>
    <row r="27" spans="1:16" s="19" customFormat="1" ht="12.75" customHeight="1" x14ac:dyDescent="0.2">
      <c r="A27" s="14"/>
      <c r="B27" s="23" t="s">
        <v>26</v>
      </c>
      <c r="C27" s="24"/>
      <c r="D27" s="24"/>
      <c r="E27" s="25"/>
      <c r="F27" s="25"/>
      <c r="G27" s="25"/>
      <c r="H27" s="26"/>
      <c r="I27" s="26"/>
      <c r="J27" s="26"/>
      <c r="K27" s="26"/>
      <c r="L27" s="27"/>
      <c r="M27" s="27"/>
      <c r="N27" s="27"/>
      <c r="O27" s="16"/>
    </row>
    <row r="28" spans="1:16" s="19" customFormat="1" ht="12.75" customHeight="1" x14ac:dyDescent="0.2">
      <c r="A28" s="14"/>
      <c r="B28" s="28" t="s">
        <v>38</v>
      </c>
      <c r="C28" s="361"/>
      <c r="D28" s="361"/>
      <c r="E28" s="361"/>
      <c r="F28" s="361"/>
      <c r="G28" s="361"/>
      <c r="H28" s="361"/>
      <c r="I28" s="361"/>
      <c r="J28" s="361"/>
      <c r="K28" s="361"/>
      <c r="L28" s="27"/>
      <c r="M28" s="27"/>
      <c r="N28" s="27"/>
      <c r="O28" s="16"/>
    </row>
    <row r="29" spans="1:16" s="19" customFormat="1" ht="11.25" x14ac:dyDescent="0.2">
      <c r="A29" s="14"/>
      <c r="B29" s="23"/>
      <c r="C29" s="29"/>
      <c r="D29" s="362" t="s">
        <v>27</v>
      </c>
      <c r="E29" s="362"/>
      <c r="F29" s="362"/>
      <c r="G29" s="362"/>
      <c r="H29" s="362"/>
      <c r="I29" s="29"/>
      <c r="J29" s="29"/>
      <c r="K29" s="29"/>
      <c r="L29" s="27"/>
      <c r="M29" s="27"/>
      <c r="N29" s="27"/>
      <c r="O29" s="16"/>
    </row>
    <row r="30" spans="1:16" s="19" customFormat="1" ht="11.25" x14ac:dyDescent="0.2">
      <c r="A30" s="14"/>
      <c r="B30" s="23" t="s">
        <v>26</v>
      </c>
      <c r="C30" s="30" t="s">
        <v>28</v>
      </c>
      <c r="D30" s="30"/>
      <c r="E30" s="23"/>
      <c r="F30" s="23"/>
      <c r="G30" s="23"/>
      <c r="H30" s="23"/>
      <c r="I30" s="23"/>
      <c r="J30" s="23"/>
      <c r="K30" s="23"/>
      <c r="L30" s="27"/>
      <c r="M30" s="27"/>
      <c r="N30" s="27"/>
      <c r="O30" s="16"/>
    </row>
    <row r="31" spans="1:16" s="19" customFormat="1" ht="11.25" x14ac:dyDescent="0.2">
      <c r="A31" s="14"/>
      <c r="B31" s="28" t="s">
        <v>29</v>
      </c>
      <c r="C31" s="363"/>
      <c r="D31" s="363"/>
      <c r="E31" s="363"/>
      <c r="F31" s="363"/>
      <c r="G31" s="363"/>
      <c r="H31" s="363"/>
      <c r="I31" s="363"/>
      <c r="J31" s="363"/>
      <c r="K31" s="363"/>
      <c r="L31" s="27"/>
      <c r="M31" s="27"/>
      <c r="N31" s="27"/>
      <c r="O31" s="16"/>
    </row>
    <row r="32" spans="1:16" s="19" customFormat="1" ht="11.25" x14ac:dyDescent="0.2">
      <c r="A32" s="14"/>
      <c r="B32" s="23"/>
      <c r="C32" s="364" t="s">
        <v>188</v>
      </c>
      <c r="D32" s="364"/>
      <c r="E32" s="364"/>
      <c r="F32" s="364"/>
      <c r="G32" s="364"/>
      <c r="H32" s="364"/>
      <c r="I32" s="364"/>
      <c r="J32" s="364"/>
      <c r="K32" s="364"/>
      <c r="L32" s="27"/>
      <c r="M32" s="27"/>
      <c r="N32" s="27"/>
      <c r="O32" s="16"/>
    </row>
    <row r="33" spans="2:16" s="19" customFormat="1" ht="12" customHeight="1" x14ac:dyDescent="0.2">
      <c r="B33" s="16"/>
      <c r="E33" s="31"/>
      <c r="F33" s="31"/>
      <c r="G33" s="31"/>
      <c r="H33" s="16"/>
      <c r="I33" s="18"/>
      <c r="J33" s="27"/>
      <c r="K33" s="27"/>
      <c r="L33" s="27"/>
      <c r="M33" s="27"/>
      <c r="N33" s="27"/>
      <c r="O33" s="27"/>
      <c r="P33" s="16"/>
    </row>
  </sheetData>
  <sheetProtection selectLockedCells="1" selectUnlockedCells="1"/>
  <mergeCells count="35">
    <mergeCell ref="B10:B13"/>
    <mergeCell ref="C10:O10"/>
    <mergeCell ref="P10:P13"/>
    <mergeCell ref="C11:H11"/>
    <mergeCell ref="O12:O13"/>
    <mergeCell ref="I11:O11"/>
    <mergeCell ref="J5:K5"/>
    <mergeCell ref="O5:P5"/>
    <mergeCell ref="C1:O1"/>
    <mergeCell ref="N2:P2"/>
    <mergeCell ref="B3:C3"/>
    <mergeCell ref="N3:P3"/>
    <mergeCell ref="N4:P4"/>
    <mergeCell ref="N6:P6"/>
    <mergeCell ref="C12:D12"/>
    <mergeCell ref="E12:E13"/>
    <mergeCell ref="F12:F13"/>
    <mergeCell ref="G12:G13"/>
    <mergeCell ref="H12:H13"/>
    <mergeCell ref="D29:H29"/>
    <mergeCell ref="C31:K31"/>
    <mergeCell ref="C32:K32"/>
    <mergeCell ref="N12:N13"/>
    <mergeCell ref="B7:D7"/>
    <mergeCell ref="J7:N7"/>
    <mergeCell ref="B8:O8"/>
    <mergeCell ref="A9:P9"/>
    <mergeCell ref="C28:K28"/>
    <mergeCell ref="I12:I13"/>
    <mergeCell ref="J12:K12"/>
    <mergeCell ref="L12:L13"/>
    <mergeCell ref="M12:M13"/>
    <mergeCell ref="B16:B17"/>
    <mergeCell ref="A16:A17"/>
    <mergeCell ref="A10:A13"/>
  </mergeCells>
  <printOptions horizontalCentered="1"/>
  <pageMargins left="0.23622047244094491" right="0.23622047244094491" top="0.55118110236220474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topLeftCell="A19" zoomScaleNormal="100" zoomScaleSheetLayoutView="100" workbookViewId="0">
      <selection activeCell="G69" sqref="G69"/>
    </sheetView>
  </sheetViews>
  <sheetFormatPr defaultColWidth="9.140625" defaultRowHeight="15" x14ac:dyDescent="0.2"/>
  <cols>
    <col min="1" max="1" width="3.28515625" style="9" customWidth="1"/>
    <col min="2" max="2" width="19" style="6" customWidth="1"/>
    <col min="3" max="3" width="6" style="1" customWidth="1"/>
    <col min="4" max="4" width="6.42578125" style="1" customWidth="1"/>
    <col min="5" max="5" width="7.140625" style="4" customWidth="1"/>
    <col min="6" max="6" width="7.7109375" style="4" hidden="1" customWidth="1"/>
    <col min="7" max="7" width="9" style="4" customWidth="1"/>
    <col min="8" max="8" width="10.140625" style="3" customWidth="1"/>
    <col min="9" max="9" width="8.7109375" style="5" customWidth="1"/>
    <col min="10" max="10" width="6.7109375" style="2" customWidth="1"/>
    <col min="11" max="11" width="10.140625" style="2" customWidth="1"/>
    <col min="12" max="12" width="7" style="2" customWidth="1"/>
    <col min="13" max="13" width="9.140625" style="2" customWidth="1"/>
    <col min="14" max="14" width="9.7109375" style="2" customWidth="1"/>
    <col min="15" max="15" width="10.28515625" style="2" customWidth="1"/>
    <col min="16" max="16" width="12.140625" style="3" customWidth="1"/>
    <col min="17" max="16384" width="9.140625" style="1"/>
  </cols>
  <sheetData>
    <row r="1" spans="1:16" s="45" customFormat="1" ht="15" customHeight="1" x14ac:dyDescent="0.2">
      <c r="A1" s="7"/>
      <c r="B1" s="44"/>
      <c r="C1" s="346" t="s">
        <v>18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44"/>
    </row>
    <row r="2" spans="1:16" s="45" customFormat="1" ht="15" customHeight="1" x14ac:dyDescent="0.2">
      <c r="A2" s="55"/>
      <c r="B2" s="56"/>
      <c r="C2" s="57"/>
      <c r="D2" s="44"/>
      <c r="E2" s="44"/>
      <c r="F2" s="44"/>
      <c r="G2" s="44"/>
      <c r="H2" s="44"/>
      <c r="I2" s="44"/>
      <c r="J2" s="44"/>
      <c r="K2" s="44"/>
      <c r="L2" s="44"/>
      <c r="M2" s="44"/>
      <c r="N2" s="324" t="s">
        <v>19</v>
      </c>
      <c r="O2" s="324"/>
      <c r="P2" s="324"/>
    </row>
    <row r="3" spans="1:16" s="45" customFormat="1" ht="15" customHeight="1" x14ac:dyDescent="0.2">
      <c r="A3" s="55"/>
      <c r="B3" s="347"/>
      <c r="C3" s="347"/>
      <c r="D3" s="46"/>
      <c r="E3" s="46"/>
      <c r="F3" s="46"/>
      <c r="G3" s="47"/>
      <c r="H3" s="47"/>
      <c r="I3" s="48"/>
      <c r="J3" s="46" t="s">
        <v>0</v>
      </c>
      <c r="K3" s="46"/>
      <c r="L3" s="46"/>
      <c r="M3" s="46"/>
      <c r="N3" s="324" t="s">
        <v>20</v>
      </c>
      <c r="O3" s="324"/>
      <c r="P3" s="324"/>
    </row>
    <row r="4" spans="1:16" s="45" customFormat="1" x14ac:dyDescent="0.2">
      <c r="A4" s="55"/>
      <c r="B4" s="51"/>
      <c r="C4" s="58"/>
      <c r="D4" s="46"/>
      <c r="E4" s="46"/>
      <c r="F4" s="46"/>
      <c r="G4" s="47"/>
      <c r="H4" s="47"/>
      <c r="I4" s="48"/>
      <c r="J4" s="46"/>
      <c r="K4" s="46"/>
      <c r="L4" s="46"/>
      <c r="M4" s="46"/>
      <c r="N4" s="323" t="s">
        <v>21</v>
      </c>
      <c r="O4" s="323"/>
      <c r="P4" s="323"/>
    </row>
    <row r="5" spans="1:16" s="45" customFormat="1" x14ac:dyDescent="0.2">
      <c r="A5" s="55"/>
      <c r="B5" s="59"/>
      <c r="C5" s="49"/>
      <c r="D5" s="11"/>
      <c r="E5" s="11"/>
      <c r="F5" s="11"/>
      <c r="G5" s="12"/>
      <c r="H5" s="12"/>
      <c r="I5" s="13"/>
      <c r="J5" s="268" t="s">
        <v>59</v>
      </c>
      <c r="K5" s="268"/>
      <c r="L5" s="11" t="s">
        <v>32</v>
      </c>
      <c r="M5" s="11"/>
      <c r="N5" s="103"/>
      <c r="O5" s="323" t="s">
        <v>22</v>
      </c>
      <c r="P5" s="323"/>
    </row>
    <row r="6" spans="1:16" s="45" customFormat="1" ht="23.25" customHeight="1" x14ac:dyDescent="0.2">
      <c r="A6" s="55"/>
      <c r="B6" s="51"/>
      <c r="C6" s="51"/>
      <c r="D6" s="51"/>
      <c r="E6" s="11"/>
      <c r="F6" s="11"/>
      <c r="G6" s="12"/>
      <c r="H6" s="12"/>
      <c r="I6" s="13"/>
      <c r="J6" s="50"/>
      <c r="K6" s="52"/>
      <c r="L6" s="60" t="s">
        <v>60</v>
      </c>
      <c r="M6" s="53"/>
      <c r="N6" s="314" t="s">
        <v>39</v>
      </c>
      <c r="O6" s="314"/>
      <c r="P6" s="314"/>
    </row>
    <row r="7" spans="1:16" s="45" customFormat="1" x14ac:dyDescent="0.2">
      <c r="A7" s="8"/>
      <c r="B7" s="357"/>
      <c r="C7" s="357"/>
      <c r="D7" s="357"/>
      <c r="E7" s="40"/>
      <c r="F7" s="40"/>
      <c r="G7" s="40"/>
      <c r="H7" s="40"/>
      <c r="I7" s="13"/>
      <c r="J7" s="358"/>
      <c r="K7" s="358"/>
      <c r="L7" s="357"/>
      <c r="M7" s="357"/>
      <c r="N7" s="357"/>
      <c r="O7" s="44"/>
      <c r="P7" s="7"/>
    </row>
    <row r="8" spans="1:16" s="45" customFormat="1" x14ac:dyDescent="0.2">
      <c r="A8" s="8"/>
      <c r="B8" s="359" t="s">
        <v>397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7"/>
    </row>
    <row r="9" spans="1:16" ht="8.25" customHeight="1" x14ac:dyDescent="0.2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</row>
    <row r="10" spans="1:16" ht="12.75" customHeight="1" x14ac:dyDescent="0.2">
      <c r="A10" s="348" t="s">
        <v>1</v>
      </c>
      <c r="B10" s="349" t="s">
        <v>2</v>
      </c>
      <c r="C10" s="350" t="s">
        <v>3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 t="s">
        <v>4</v>
      </c>
    </row>
    <row r="11" spans="1:16" ht="12.75" customHeight="1" x14ac:dyDescent="0.2">
      <c r="A11" s="348"/>
      <c r="B11" s="349"/>
      <c r="C11" s="350" t="s">
        <v>5</v>
      </c>
      <c r="D11" s="350"/>
      <c r="E11" s="350"/>
      <c r="F11" s="350"/>
      <c r="G11" s="350"/>
      <c r="H11" s="350"/>
      <c r="I11" s="353" t="s">
        <v>6</v>
      </c>
      <c r="J11" s="353"/>
      <c r="K11" s="353"/>
      <c r="L11" s="353"/>
      <c r="M11" s="353"/>
      <c r="N11" s="353"/>
      <c r="O11" s="353"/>
      <c r="P11" s="351"/>
    </row>
    <row r="12" spans="1:16" ht="15.2" customHeight="1" x14ac:dyDescent="0.2">
      <c r="A12" s="348"/>
      <c r="B12" s="349"/>
      <c r="C12" s="350" t="s">
        <v>7</v>
      </c>
      <c r="D12" s="350"/>
      <c r="E12" s="319" t="s">
        <v>8</v>
      </c>
      <c r="F12" s="354" t="s">
        <v>37</v>
      </c>
      <c r="G12" s="319" t="s">
        <v>35</v>
      </c>
      <c r="H12" s="351" t="s">
        <v>9</v>
      </c>
      <c r="I12" s="356" t="s">
        <v>10</v>
      </c>
      <c r="J12" s="353" t="s">
        <v>11</v>
      </c>
      <c r="K12" s="353"/>
      <c r="L12" s="352" t="s">
        <v>12</v>
      </c>
      <c r="M12" s="352" t="s">
        <v>35</v>
      </c>
      <c r="N12" s="352" t="s">
        <v>36</v>
      </c>
      <c r="O12" s="352" t="s">
        <v>13</v>
      </c>
      <c r="P12" s="351"/>
    </row>
    <row r="13" spans="1:16" ht="45" customHeight="1" x14ac:dyDescent="0.2">
      <c r="A13" s="348"/>
      <c r="B13" s="349"/>
      <c r="C13" s="104" t="s">
        <v>14</v>
      </c>
      <c r="D13" s="104" t="s">
        <v>15</v>
      </c>
      <c r="E13" s="319"/>
      <c r="F13" s="355"/>
      <c r="G13" s="319"/>
      <c r="H13" s="351"/>
      <c r="I13" s="356"/>
      <c r="J13" s="102" t="s">
        <v>16</v>
      </c>
      <c r="K13" s="102" t="s">
        <v>17</v>
      </c>
      <c r="L13" s="352"/>
      <c r="M13" s="352"/>
      <c r="N13" s="352"/>
      <c r="O13" s="352"/>
      <c r="P13" s="351"/>
    </row>
    <row r="14" spans="1:16" s="10" customFormat="1" ht="12" customHeight="1" x14ac:dyDescent="0.2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/>
      <c r="G14" s="111">
        <v>6</v>
      </c>
      <c r="H14" s="111">
        <v>7</v>
      </c>
      <c r="I14" s="112">
        <v>8</v>
      </c>
      <c r="J14" s="112">
        <v>9</v>
      </c>
      <c r="K14" s="112">
        <v>10</v>
      </c>
      <c r="L14" s="112">
        <v>11</v>
      </c>
      <c r="M14" s="112">
        <v>12</v>
      </c>
      <c r="N14" s="112">
        <v>13</v>
      </c>
      <c r="O14" s="112">
        <v>14</v>
      </c>
      <c r="P14" s="111">
        <v>15</v>
      </c>
    </row>
    <row r="15" spans="1:16" x14ac:dyDescent="0.2">
      <c r="A15" s="139">
        <v>1</v>
      </c>
      <c r="B15" s="134" t="s">
        <v>411</v>
      </c>
      <c r="C15" s="120">
        <v>0</v>
      </c>
      <c r="D15" s="120">
        <f t="shared" ref="D15:D22" si="0">E15</f>
        <v>0.56999999999999995</v>
      </c>
      <c r="E15" s="120">
        <v>0.56999999999999995</v>
      </c>
      <c r="F15" s="116"/>
      <c r="G15" s="117">
        <v>2849.9999999999995</v>
      </c>
      <c r="H15" s="113" t="s">
        <v>33</v>
      </c>
      <c r="I15" s="147"/>
      <c r="J15" s="137"/>
      <c r="K15" s="137"/>
      <c r="L15" s="137"/>
      <c r="M15" s="137"/>
      <c r="N15" s="137"/>
      <c r="O15" s="137"/>
      <c r="P15" s="110" t="s">
        <v>436</v>
      </c>
    </row>
    <row r="16" spans="1:16" x14ac:dyDescent="0.2">
      <c r="A16" s="139">
        <v>2</v>
      </c>
      <c r="B16" s="134" t="s">
        <v>412</v>
      </c>
      <c r="C16" s="120">
        <v>0</v>
      </c>
      <c r="D16" s="120">
        <f t="shared" si="0"/>
        <v>0.25</v>
      </c>
      <c r="E16" s="120">
        <v>0.25</v>
      </c>
      <c r="F16" s="116"/>
      <c r="G16" s="117">
        <v>750</v>
      </c>
      <c r="H16" s="113" t="s">
        <v>33</v>
      </c>
      <c r="I16" s="147"/>
      <c r="J16" s="137"/>
      <c r="K16" s="137"/>
      <c r="L16" s="137"/>
      <c r="M16" s="137"/>
      <c r="N16" s="137"/>
      <c r="O16" s="137"/>
      <c r="P16" s="110" t="s">
        <v>437</v>
      </c>
    </row>
    <row r="17" spans="1:16" x14ac:dyDescent="0.2">
      <c r="A17" s="139">
        <v>3</v>
      </c>
      <c r="B17" s="134" t="s">
        <v>409</v>
      </c>
      <c r="C17" s="120">
        <v>0</v>
      </c>
      <c r="D17" s="120">
        <f t="shared" si="0"/>
        <v>0.75</v>
      </c>
      <c r="E17" s="120">
        <v>0.75</v>
      </c>
      <c r="F17" s="116"/>
      <c r="G17" s="117">
        <v>3000</v>
      </c>
      <c r="H17" s="113" t="s">
        <v>33</v>
      </c>
      <c r="I17" s="147"/>
      <c r="J17" s="137"/>
      <c r="K17" s="137"/>
      <c r="L17" s="137"/>
      <c r="M17" s="137"/>
      <c r="N17" s="137"/>
      <c r="O17" s="137"/>
      <c r="P17" s="110" t="s">
        <v>434</v>
      </c>
    </row>
    <row r="18" spans="1:16" x14ac:dyDescent="0.2">
      <c r="A18" s="139">
        <v>4</v>
      </c>
      <c r="B18" s="134" t="s">
        <v>421</v>
      </c>
      <c r="C18" s="120">
        <v>0</v>
      </c>
      <c r="D18" s="120">
        <f t="shared" si="0"/>
        <v>0.22</v>
      </c>
      <c r="E18" s="120">
        <v>0.22</v>
      </c>
      <c r="F18" s="116"/>
      <c r="G18" s="117">
        <v>660</v>
      </c>
      <c r="H18" s="113" t="s">
        <v>33</v>
      </c>
      <c r="I18" s="147"/>
      <c r="J18" s="137"/>
      <c r="K18" s="137"/>
      <c r="L18" s="137"/>
      <c r="M18" s="137"/>
      <c r="N18" s="137"/>
      <c r="O18" s="137"/>
      <c r="P18" s="110" t="s">
        <v>447</v>
      </c>
    </row>
    <row r="19" spans="1:16" x14ac:dyDescent="0.2">
      <c r="A19" s="139">
        <v>5</v>
      </c>
      <c r="B19" s="134" t="s">
        <v>403</v>
      </c>
      <c r="C19" s="120">
        <v>0</v>
      </c>
      <c r="D19" s="120">
        <f t="shared" si="0"/>
        <v>0.17</v>
      </c>
      <c r="E19" s="120">
        <v>0.17</v>
      </c>
      <c r="F19" s="116"/>
      <c r="G19" s="117">
        <v>510</v>
      </c>
      <c r="H19" s="113" t="s">
        <v>34</v>
      </c>
      <c r="I19" s="147"/>
      <c r="J19" s="137"/>
      <c r="K19" s="137"/>
      <c r="L19" s="137"/>
      <c r="M19" s="137"/>
      <c r="N19" s="137"/>
      <c r="O19" s="137"/>
      <c r="P19" s="110" t="s">
        <v>427</v>
      </c>
    </row>
    <row r="20" spans="1:16" x14ac:dyDescent="0.2">
      <c r="A20" s="139">
        <v>6</v>
      </c>
      <c r="B20" s="134" t="s">
        <v>414</v>
      </c>
      <c r="C20" s="120">
        <v>0</v>
      </c>
      <c r="D20" s="120">
        <f t="shared" si="0"/>
        <v>0.45</v>
      </c>
      <c r="E20" s="120">
        <v>0.45</v>
      </c>
      <c r="F20" s="116"/>
      <c r="G20" s="117">
        <v>1350</v>
      </c>
      <c r="H20" s="113" t="s">
        <v>33</v>
      </c>
      <c r="I20" s="147"/>
      <c r="J20" s="137"/>
      <c r="K20" s="137"/>
      <c r="L20" s="137"/>
      <c r="M20" s="137"/>
      <c r="N20" s="137"/>
      <c r="O20" s="137"/>
      <c r="P20" s="110" t="s">
        <v>439</v>
      </c>
    </row>
    <row r="21" spans="1:16" x14ac:dyDescent="0.2">
      <c r="A21" s="139">
        <v>7</v>
      </c>
      <c r="B21" s="134" t="s">
        <v>422</v>
      </c>
      <c r="C21" s="120">
        <v>0</v>
      </c>
      <c r="D21" s="120">
        <f t="shared" si="0"/>
        <v>0.56999999999999995</v>
      </c>
      <c r="E21" s="120">
        <v>0.56999999999999995</v>
      </c>
      <c r="F21" s="116"/>
      <c r="G21" s="117">
        <v>1710</v>
      </c>
      <c r="H21" s="113" t="s">
        <v>33</v>
      </c>
      <c r="I21" s="147"/>
      <c r="J21" s="137"/>
      <c r="K21" s="137"/>
      <c r="L21" s="137"/>
      <c r="M21" s="137"/>
      <c r="N21" s="137"/>
      <c r="O21" s="137"/>
      <c r="P21" s="110" t="s">
        <v>448</v>
      </c>
    </row>
    <row r="22" spans="1:16" x14ac:dyDescent="0.2">
      <c r="A22" s="396">
        <v>8</v>
      </c>
      <c r="B22" s="400" t="s">
        <v>418</v>
      </c>
      <c r="C22" s="150">
        <v>0</v>
      </c>
      <c r="D22" s="150">
        <f t="shared" si="0"/>
        <v>0.22</v>
      </c>
      <c r="E22" s="150">
        <v>0.22</v>
      </c>
      <c r="F22" s="149"/>
      <c r="G22" s="117">
        <v>880</v>
      </c>
      <c r="H22" s="113" t="s">
        <v>33</v>
      </c>
      <c r="I22" s="147"/>
      <c r="J22" s="137"/>
      <c r="K22" s="137"/>
      <c r="L22" s="137"/>
      <c r="M22" s="137"/>
      <c r="N22" s="137"/>
      <c r="O22" s="137"/>
      <c r="P22" s="110" t="s">
        <v>443</v>
      </c>
    </row>
    <row r="23" spans="1:16" x14ac:dyDescent="0.2">
      <c r="A23" s="402"/>
      <c r="B23" s="403"/>
      <c r="C23" s="150">
        <f>D22</f>
        <v>0.22</v>
      </c>
      <c r="D23" s="150">
        <f>C23+E23</f>
        <v>0.27</v>
      </c>
      <c r="E23" s="150">
        <v>0.05</v>
      </c>
      <c r="F23" s="149"/>
      <c r="G23" s="117">
        <v>200</v>
      </c>
      <c r="H23" s="113" t="s">
        <v>33</v>
      </c>
      <c r="I23" s="147"/>
      <c r="J23" s="137"/>
      <c r="K23" s="137"/>
      <c r="L23" s="137"/>
      <c r="M23" s="137"/>
      <c r="N23" s="137"/>
      <c r="O23" s="137"/>
      <c r="P23" s="110" t="s">
        <v>444</v>
      </c>
    </row>
    <row r="24" spans="1:16" x14ac:dyDescent="0.2">
      <c r="A24" s="397"/>
      <c r="B24" s="401"/>
      <c r="C24" s="150">
        <f>D23</f>
        <v>0.27</v>
      </c>
      <c r="D24" s="150">
        <f>C24+E24</f>
        <v>0.31</v>
      </c>
      <c r="E24" s="150">
        <v>0.04</v>
      </c>
      <c r="F24" s="149"/>
      <c r="G24" s="117">
        <v>160</v>
      </c>
      <c r="H24" s="113" t="s">
        <v>33</v>
      </c>
      <c r="I24" s="147"/>
      <c r="J24" s="137"/>
      <c r="K24" s="137"/>
      <c r="L24" s="137"/>
      <c r="M24" s="137"/>
      <c r="N24" s="137"/>
      <c r="O24" s="137"/>
      <c r="P24" s="110" t="s">
        <v>445</v>
      </c>
    </row>
    <row r="25" spans="1:16" x14ac:dyDescent="0.2">
      <c r="A25" s="139">
        <v>9</v>
      </c>
      <c r="B25" s="136" t="s">
        <v>413</v>
      </c>
      <c r="C25" s="150">
        <v>0</v>
      </c>
      <c r="D25" s="150">
        <f t="shared" ref="D25:D37" si="1">E25</f>
        <v>0.05</v>
      </c>
      <c r="E25" s="150">
        <v>0.05</v>
      </c>
      <c r="F25" s="116"/>
      <c r="G25" s="117">
        <v>150.00000000000003</v>
      </c>
      <c r="H25" s="113" t="s">
        <v>34</v>
      </c>
      <c r="I25" s="147"/>
      <c r="J25" s="137"/>
      <c r="K25" s="137"/>
      <c r="L25" s="137"/>
      <c r="M25" s="137"/>
      <c r="N25" s="137"/>
      <c r="O25" s="137"/>
      <c r="P25" s="110" t="s">
        <v>438</v>
      </c>
    </row>
    <row r="26" spans="1:16" x14ac:dyDescent="0.2">
      <c r="A26" s="139">
        <v>10</v>
      </c>
      <c r="B26" s="136" t="s">
        <v>410</v>
      </c>
      <c r="C26" s="150">
        <v>0</v>
      </c>
      <c r="D26" s="150">
        <f t="shared" si="1"/>
        <v>0.45</v>
      </c>
      <c r="E26" s="150">
        <v>0.45</v>
      </c>
      <c r="F26" s="116"/>
      <c r="G26" s="117">
        <v>1350</v>
      </c>
      <c r="H26" s="113" t="s">
        <v>34</v>
      </c>
      <c r="I26" s="147"/>
      <c r="J26" s="137"/>
      <c r="K26" s="137"/>
      <c r="L26" s="137"/>
      <c r="M26" s="137"/>
      <c r="N26" s="137"/>
      <c r="O26" s="137"/>
      <c r="P26" s="110" t="s">
        <v>435</v>
      </c>
    </row>
    <row r="27" spans="1:16" x14ac:dyDescent="0.2">
      <c r="A27" s="139">
        <v>11</v>
      </c>
      <c r="B27" s="136" t="s">
        <v>416</v>
      </c>
      <c r="C27" s="150">
        <v>0</v>
      </c>
      <c r="D27" s="150">
        <f t="shared" si="1"/>
        <v>0.19</v>
      </c>
      <c r="E27" s="150">
        <v>0.19</v>
      </c>
      <c r="F27" s="116"/>
      <c r="G27" s="117">
        <v>570.00000000000011</v>
      </c>
      <c r="H27" s="113" t="s">
        <v>34</v>
      </c>
      <c r="I27" s="147"/>
      <c r="J27" s="137"/>
      <c r="K27" s="137"/>
      <c r="L27" s="137"/>
      <c r="M27" s="137"/>
      <c r="N27" s="137"/>
      <c r="O27" s="137"/>
      <c r="P27" s="110" t="s">
        <v>441</v>
      </c>
    </row>
    <row r="28" spans="1:16" x14ac:dyDescent="0.2">
      <c r="A28" s="139">
        <v>12</v>
      </c>
      <c r="B28" s="136" t="s">
        <v>401</v>
      </c>
      <c r="C28" s="150">
        <v>0</v>
      </c>
      <c r="D28" s="150">
        <f t="shared" si="1"/>
        <v>0.14000000000000001</v>
      </c>
      <c r="E28" s="150">
        <v>0.14000000000000001</v>
      </c>
      <c r="F28" s="116"/>
      <c r="G28" s="117">
        <v>420.00000000000006</v>
      </c>
      <c r="H28" s="113" t="s">
        <v>34</v>
      </c>
      <c r="I28" s="147"/>
      <c r="J28" s="137"/>
      <c r="K28" s="137"/>
      <c r="L28" s="137"/>
      <c r="M28" s="137"/>
      <c r="N28" s="137"/>
      <c r="O28" s="137"/>
      <c r="P28" s="110" t="s">
        <v>425</v>
      </c>
    </row>
    <row r="29" spans="1:16" x14ac:dyDescent="0.2">
      <c r="A29" s="139">
        <v>13</v>
      </c>
      <c r="B29" s="136" t="s">
        <v>419</v>
      </c>
      <c r="C29" s="150">
        <v>0</v>
      </c>
      <c r="D29" s="150">
        <f t="shared" si="1"/>
        <v>0.22</v>
      </c>
      <c r="E29" s="150">
        <v>0.22</v>
      </c>
      <c r="F29" s="116"/>
      <c r="G29" s="117">
        <v>660</v>
      </c>
      <c r="H29" s="113" t="s">
        <v>34</v>
      </c>
      <c r="I29" s="147"/>
      <c r="J29" s="137"/>
      <c r="K29" s="137"/>
      <c r="L29" s="137"/>
      <c r="M29" s="137"/>
      <c r="N29" s="137"/>
      <c r="O29" s="137"/>
      <c r="P29" s="110" t="s">
        <v>423</v>
      </c>
    </row>
    <row r="30" spans="1:16" x14ac:dyDescent="0.2">
      <c r="A30" s="139">
        <v>14</v>
      </c>
      <c r="B30" s="136" t="s">
        <v>404</v>
      </c>
      <c r="C30" s="150">
        <v>0</v>
      </c>
      <c r="D30" s="150">
        <f t="shared" si="1"/>
        <v>0.2</v>
      </c>
      <c r="E30" s="150">
        <v>0.2</v>
      </c>
      <c r="F30" s="116"/>
      <c r="G30" s="117">
        <v>600.00000000000011</v>
      </c>
      <c r="H30" s="113" t="s">
        <v>34</v>
      </c>
      <c r="I30" s="147"/>
      <c r="J30" s="137"/>
      <c r="K30" s="137"/>
      <c r="L30" s="137"/>
      <c r="M30" s="137"/>
      <c r="N30" s="137"/>
      <c r="O30" s="137"/>
      <c r="P30" s="110" t="s">
        <v>428</v>
      </c>
    </row>
    <row r="31" spans="1:16" x14ac:dyDescent="0.2">
      <c r="A31" s="139">
        <v>15</v>
      </c>
      <c r="B31" s="136" t="s">
        <v>408</v>
      </c>
      <c r="C31" s="150">
        <v>0</v>
      </c>
      <c r="D31" s="150">
        <f t="shared" si="1"/>
        <v>0.18</v>
      </c>
      <c r="E31" s="150">
        <v>0.18</v>
      </c>
      <c r="F31" s="116"/>
      <c r="G31" s="117">
        <v>540</v>
      </c>
      <c r="H31" s="113" t="s">
        <v>34</v>
      </c>
      <c r="I31" s="147"/>
      <c r="J31" s="137"/>
      <c r="K31" s="137"/>
      <c r="L31" s="137"/>
      <c r="M31" s="137"/>
      <c r="N31" s="137"/>
      <c r="O31" s="137"/>
      <c r="P31" s="110" t="s">
        <v>433</v>
      </c>
    </row>
    <row r="32" spans="1:16" x14ac:dyDescent="0.2">
      <c r="A32" s="139">
        <v>16</v>
      </c>
      <c r="B32" s="136" t="s">
        <v>399</v>
      </c>
      <c r="C32" s="150">
        <v>0</v>
      </c>
      <c r="D32" s="150">
        <f t="shared" si="1"/>
        <v>0.24</v>
      </c>
      <c r="E32" s="150">
        <v>0.24</v>
      </c>
      <c r="F32" s="116"/>
      <c r="G32" s="117">
        <v>720</v>
      </c>
      <c r="H32" s="113" t="s">
        <v>33</v>
      </c>
      <c r="I32" s="147"/>
      <c r="J32" s="137"/>
      <c r="K32" s="137"/>
      <c r="L32" s="137"/>
      <c r="M32" s="137"/>
      <c r="N32" s="137"/>
      <c r="O32" s="137"/>
      <c r="P32" s="110" t="s">
        <v>423</v>
      </c>
    </row>
    <row r="33" spans="1:16" x14ac:dyDescent="0.2">
      <c r="A33" s="139">
        <v>17</v>
      </c>
      <c r="B33" s="136" t="s">
        <v>406</v>
      </c>
      <c r="C33" s="150">
        <v>0</v>
      </c>
      <c r="D33" s="150">
        <f t="shared" si="1"/>
        <v>0.22</v>
      </c>
      <c r="E33" s="150">
        <v>0.22</v>
      </c>
      <c r="F33" s="116"/>
      <c r="G33" s="117">
        <v>660</v>
      </c>
      <c r="H33" s="113" t="s">
        <v>34</v>
      </c>
      <c r="I33" s="147"/>
      <c r="J33" s="137"/>
      <c r="K33" s="137"/>
      <c r="L33" s="137"/>
      <c r="M33" s="137"/>
      <c r="N33" s="137"/>
      <c r="O33" s="137"/>
      <c r="P33" s="110" t="s">
        <v>431</v>
      </c>
    </row>
    <row r="34" spans="1:16" x14ac:dyDescent="0.2">
      <c r="A34" s="139">
        <v>18</v>
      </c>
      <c r="B34" s="136" t="s">
        <v>420</v>
      </c>
      <c r="C34" s="150">
        <v>0</v>
      </c>
      <c r="D34" s="150">
        <f t="shared" si="1"/>
        <v>0.36</v>
      </c>
      <c r="E34" s="150">
        <v>0.36</v>
      </c>
      <c r="F34" s="116"/>
      <c r="G34" s="117">
        <v>1440</v>
      </c>
      <c r="H34" s="113" t="s">
        <v>33</v>
      </c>
      <c r="I34" s="147"/>
      <c r="J34" s="137"/>
      <c r="K34" s="137"/>
      <c r="L34" s="137"/>
      <c r="M34" s="137"/>
      <c r="N34" s="137"/>
      <c r="O34" s="137"/>
      <c r="P34" s="110" t="s">
        <v>446</v>
      </c>
    </row>
    <row r="35" spans="1:16" x14ac:dyDescent="0.2">
      <c r="A35" s="139">
        <v>19</v>
      </c>
      <c r="B35" s="136" t="s">
        <v>400</v>
      </c>
      <c r="C35" s="150">
        <v>0</v>
      </c>
      <c r="D35" s="150">
        <f t="shared" si="1"/>
        <v>0.15</v>
      </c>
      <c r="E35" s="150">
        <v>0.15</v>
      </c>
      <c r="F35" s="116"/>
      <c r="G35" s="117">
        <v>449.99999999999994</v>
      </c>
      <c r="H35" s="113" t="s">
        <v>33</v>
      </c>
      <c r="I35" s="147"/>
      <c r="J35" s="137"/>
      <c r="K35" s="137"/>
      <c r="L35" s="137"/>
      <c r="M35" s="137"/>
      <c r="N35" s="137"/>
      <c r="O35" s="137"/>
      <c r="P35" s="110" t="s">
        <v>424</v>
      </c>
    </row>
    <row r="36" spans="1:16" x14ac:dyDescent="0.2">
      <c r="A36" s="139">
        <v>20</v>
      </c>
      <c r="B36" s="136" t="s">
        <v>407</v>
      </c>
      <c r="C36" s="150">
        <v>0</v>
      </c>
      <c r="D36" s="150">
        <f t="shared" si="1"/>
        <v>0.2</v>
      </c>
      <c r="E36" s="150">
        <v>0.2</v>
      </c>
      <c r="F36" s="116"/>
      <c r="G36" s="117">
        <v>600.00000000000011</v>
      </c>
      <c r="H36" s="113" t="s">
        <v>33</v>
      </c>
      <c r="I36" s="147"/>
      <c r="J36" s="137"/>
      <c r="K36" s="137"/>
      <c r="L36" s="137"/>
      <c r="M36" s="137"/>
      <c r="N36" s="137"/>
      <c r="O36" s="137"/>
      <c r="P36" s="110" t="s">
        <v>432</v>
      </c>
    </row>
    <row r="37" spans="1:16" x14ac:dyDescent="0.2">
      <c r="A37" s="396">
        <v>21</v>
      </c>
      <c r="B37" s="400" t="s">
        <v>405</v>
      </c>
      <c r="C37" s="150">
        <v>0</v>
      </c>
      <c r="D37" s="150">
        <f t="shared" si="1"/>
        <v>0.06</v>
      </c>
      <c r="E37" s="150">
        <v>0.06</v>
      </c>
      <c r="F37" s="149"/>
      <c r="G37" s="117">
        <v>180</v>
      </c>
      <c r="H37" s="113" t="s">
        <v>33</v>
      </c>
      <c r="I37" s="147"/>
      <c r="J37" s="137"/>
      <c r="K37" s="137"/>
      <c r="L37" s="137"/>
      <c r="M37" s="137"/>
      <c r="N37" s="137"/>
      <c r="O37" s="137"/>
      <c r="P37" s="110" t="s">
        <v>429</v>
      </c>
    </row>
    <row r="38" spans="1:16" x14ac:dyDescent="0.2">
      <c r="A38" s="397"/>
      <c r="B38" s="401"/>
      <c r="C38" s="150">
        <f>D37</f>
        <v>0.06</v>
      </c>
      <c r="D38" s="150">
        <f>C38+E38</f>
        <v>0.28000000000000003</v>
      </c>
      <c r="E38" s="150">
        <v>0.22</v>
      </c>
      <c r="F38" s="149"/>
      <c r="G38" s="117">
        <v>660</v>
      </c>
      <c r="H38" s="113" t="s">
        <v>33</v>
      </c>
      <c r="I38" s="147"/>
      <c r="J38" s="137"/>
      <c r="K38" s="137"/>
      <c r="L38" s="137"/>
      <c r="M38" s="137"/>
      <c r="N38" s="137"/>
      <c r="O38" s="137"/>
      <c r="P38" s="110" t="s">
        <v>430</v>
      </c>
    </row>
    <row r="39" spans="1:16" x14ac:dyDescent="0.2">
      <c r="A39" s="139">
        <v>22</v>
      </c>
      <c r="B39" s="136" t="s">
        <v>402</v>
      </c>
      <c r="C39" s="150">
        <v>0</v>
      </c>
      <c r="D39" s="150">
        <f>E39</f>
        <v>0.14000000000000001</v>
      </c>
      <c r="E39" s="150">
        <v>0.14000000000000001</v>
      </c>
      <c r="F39" s="116"/>
      <c r="G39" s="117">
        <v>560</v>
      </c>
      <c r="H39" s="113" t="s">
        <v>33</v>
      </c>
      <c r="I39" s="147"/>
      <c r="J39" s="137"/>
      <c r="K39" s="137"/>
      <c r="L39" s="137"/>
      <c r="M39" s="137"/>
      <c r="N39" s="137"/>
      <c r="O39" s="137"/>
      <c r="P39" s="110" t="s">
        <v>426</v>
      </c>
    </row>
    <row r="40" spans="1:16" x14ac:dyDescent="0.2">
      <c r="A40" s="139">
        <v>23</v>
      </c>
      <c r="B40" s="136" t="s">
        <v>417</v>
      </c>
      <c r="C40" s="150">
        <v>0</v>
      </c>
      <c r="D40" s="150">
        <f>E40</f>
        <v>0.22</v>
      </c>
      <c r="E40" s="150">
        <v>0.22</v>
      </c>
      <c r="F40" s="116"/>
      <c r="G40" s="117">
        <v>660</v>
      </c>
      <c r="H40" s="113" t="s">
        <v>34</v>
      </c>
      <c r="I40" s="147"/>
      <c r="J40" s="137"/>
      <c r="K40" s="137"/>
      <c r="L40" s="137"/>
      <c r="M40" s="137"/>
      <c r="N40" s="137"/>
      <c r="O40" s="137"/>
      <c r="P40" s="110" t="s">
        <v>442</v>
      </c>
    </row>
    <row r="41" spans="1:16" x14ac:dyDescent="0.2">
      <c r="A41" s="139">
        <v>24</v>
      </c>
      <c r="B41" s="134" t="s">
        <v>415</v>
      </c>
      <c r="C41" s="120">
        <v>0</v>
      </c>
      <c r="D41" s="120">
        <f>E41</f>
        <v>0.2</v>
      </c>
      <c r="E41" s="120">
        <v>0.2</v>
      </c>
      <c r="F41" s="116"/>
      <c r="G41" s="117">
        <v>600.00000000000011</v>
      </c>
      <c r="H41" s="113" t="s">
        <v>34</v>
      </c>
      <c r="I41" s="147"/>
      <c r="J41" s="137"/>
      <c r="K41" s="137"/>
      <c r="L41" s="137"/>
      <c r="M41" s="137"/>
      <c r="N41" s="137"/>
      <c r="O41" s="137"/>
      <c r="P41" s="110" t="s">
        <v>440</v>
      </c>
    </row>
    <row r="42" spans="1:16" s="16" customFormat="1" ht="12.75" customHeight="1" x14ac:dyDescent="0.2">
      <c r="A42" s="54"/>
      <c r="E42" s="17"/>
      <c r="F42" s="17"/>
      <c r="G42" s="17"/>
      <c r="I42" s="18"/>
      <c r="J42" s="18"/>
      <c r="K42" s="18"/>
      <c r="L42" s="18"/>
      <c r="M42" s="18"/>
      <c r="N42" s="18"/>
      <c r="O42" s="18"/>
    </row>
    <row r="43" spans="1:16" s="19" customFormat="1" ht="12.75" customHeight="1" x14ac:dyDescent="0.2">
      <c r="A43" s="32" t="s">
        <v>457</v>
      </c>
      <c r="B43" s="33"/>
      <c r="C43" s="34"/>
      <c r="D43" s="35"/>
      <c r="E43" s="173">
        <f>SUM(E15:E41)</f>
        <v>6.7299999999999986</v>
      </c>
      <c r="F43" s="122"/>
      <c r="G43" s="174">
        <f>SUM(G15:G41)</f>
        <v>22890</v>
      </c>
      <c r="H43" s="62"/>
      <c r="J43" s="42"/>
      <c r="K43" s="77" t="s">
        <v>23</v>
      </c>
      <c r="L43" s="78">
        <v>0</v>
      </c>
      <c r="M43" s="78">
        <v>0</v>
      </c>
    </row>
    <row r="44" spans="1:16" s="19" customFormat="1" ht="12.75" customHeight="1" x14ac:dyDescent="0.2">
      <c r="A44" s="36" t="s">
        <v>24</v>
      </c>
      <c r="B44" s="37"/>
      <c r="C44" s="38"/>
      <c r="D44" s="39"/>
      <c r="E44" s="179">
        <v>0</v>
      </c>
      <c r="F44" s="123"/>
      <c r="G44" s="175">
        <v>0</v>
      </c>
      <c r="H44" s="96"/>
      <c r="I44" s="31"/>
      <c r="J44" s="43"/>
      <c r="K44" s="63"/>
      <c r="L44" s="64"/>
      <c r="M44" s="64"/>
    </row>
    <row r="45" spans="1:16" s="19" customFormat="1" ht="12.75" customHeight="1" x14ac:dyDescent="0.2">
      <c r="A45" s="36" t="s">
        <v>25</v>
      </c>
      <c r="B45" s="37"/>
      <c r="C45" s="38"/>
      <c r="D45" s="39"/>
      <c r="E45" s="179">
        <v>4.49</v>
      </c>
      <c r="F45" s="123"/>
      <c r="G45" s="175">
        <v>16170</v>
      </c>
      <c r="H45" s="90"/>
      <c r="J45" s="90"/>
      <c r="K45" s="20"/>
      <c r="L45" s="20"/>
      <c r="M45" s="20"/>
      <c r="N45" s="21"/>
    </row>
    <row r="46" spans="1:16" s="19" customFormat="1" ht="12.75" customHeight="1" x14ac:dyDescent="0.2">
      <c r="A46" s="36" t="s">
        <v>31</v>
      </c>
      <c r="B46" s="37"/>
      <c r="C46" s="38"/>
      <c r="D46" s="39"/>
      <c r="E46" s="179">
        <v>2.2400000000000002</v>
      </c>
      <c r="F46" s="123"/>
      <c r="G46" s="175">
        <f>G43-G45</f>
        <v>6720</v>
      </c>
      <c r="H46" s="90"/>
      <c r="I46" s="90"/>
      <c r="J46" s="90"/>
      <c r="K46" s="20"/>
      <c r="L46" s="20"/>
      <c r="M46" s="20"/>
      <c r="N46" s="21"/>
    </row>
    <row r="47" spans="1:16" s="19" customFormat="1" ht="12.75" customHeight="1" x14ac:dyDescent="0.2">
      <c r="A47" s="36" t="s">
        <v>30</v>
      </c>
      <c r="B47" s="37"/>
      <c r="C47" s="38"/>
      <c r="D47" s="39"/>
      <c r="E47" s="179">
        <v>0</v>
      </c>
      <c r="F47" s="123"/>
      <c r="G47" s="175">
        <v>0</v>
      </c>
      <c r="H47" s="41"/>
      <c r="I47" s="90"/>
      <c r="J47" s="95"/>
      <c r="K47" s="20"/>
      <c r="L47" s="20"/>
      <c r="M47" s="20"/>
      <c r="N47" s="21"/>
    </row>
    <row r="48" spans="1:16" s="19" customFormat="1" ht="12.75" customHeight="1" x14ac:dyDescent="0.2">
      <c r="A48" s="15"/>
      <c r="B48" s="15"/>
      <c r="C48" s="22"/>
      <c r="D48" s="22"/>
      <c r="E48" s="193"/>
      <c r="F48" s="41"/>
      <c r="G48" s="176"/>
      <c r="H48" s="20"/>
      <c r="I48" s="90"/>
      <c r="J48" s="90"/>
      <c r="K48" s="20"/>
      <c r="L48" s="20"/>
      <c r="M48" s="20"/>
      <c r="N48" s="21"/>
    </row>
    <row r="49" spans="1:15" s="19" customFormat="1" ht="12.75" customHeight="1" x14ac:dyDescent="0.2">
      <c r="A49" s="14"/>
      <c r="B49" s="23" t="s">
        <v>26</v>
      </c>
      <c r="C49" s="24"/>
      <c r="D49" s="24"/>
      <c r="E49" s="25"/>
      <c r="F49" s="25"/>
      <c r="G49" s="25"/>
      <c r="H49" s="26"/>
      <c r="I49" s="26"/>
      <c r="J49" s="26"/>
      <c r="K49" s="26"/>
      <c r="L49" s="27"/>
      <c r="M49" s="27"/>
      <c r="N49" s="27"/>
      <c r="O49" s="16"/>
    </row>
    <row r="50" spans="1:15" s="19" customFormat="1" ht="12.75" customHeight="1" x14ac:dyDescent="0.2">
      <c r="A50" s="14"/>
      <c r="B50" s="28" t="s">
        <v>38</v>
      </c>
      <c r="C50" s="361"/>
      <c r="D50" s="361"/>
      <c r="E50" s="361"/>
      <c r="F50" s="361"/>
      <c r="G50" s="361"/>
      <c r="H50" s="361"/>
      <c r="I50" s="361"/>
      <c r="J50" s="361"/>
      <c r="K50" s="361"/>
      <c r="L50" s="27"/>
      <c r="M50" s="27"/>
      <c r="N50" s="27"/>
      <c r="O50" s="16"/>
    </row>
    <row r="51" spans="1:15" s="19" customFormat="1" ht="11.25" x14ac:dyDescent="0.2">
      <c r="A51" s="14"/>
      <c r="B51" s="23"/>
      <c r="C51" s="29"/>
      <c r="D51" s="362" t="s">
        <v>27</v>
      </c>
      <c r="E51" s="362"/>
      <c r="F51" s="362"/>
      <c r="G51" s="362"/>
      <c r="H51" s="362"/>
      <c r="I51" s="29"/>
      <c r="J51" s="29"/>
      <c r="K51" s="29"/>
      <c r="L51" s="27"/>
      <c r="M51" s="27"/>
      <c r="N51" s="27"/>
      <c r="O51" s="16"/>
    </row>
    <row r="52" spans="1:15" s="19" customFormat="1" ht="11.25" x14ac:dyDescent="0.2">
      <c r="A52" s="14"/>
      <c r="B52" s="23" t="s">
        <v>26</v>
      </c>
      <c r="C52" s="30" t="s">
        <v>28</v>
      </c>
      <c r="D52" s="30"/>
      <c r="E52" s="23"/>
      <c r="F52" s="23"/>
      <c r="G52" s="23"/>
      <c r="H52" s="23"/>
      <c r="I52" s="23"/>
      <c r="J52" s="23"/>
      <c r="K52" s="23"/>
      <c r="L52" s="27"/>
      <c r="M52" s="27"/>
      <c r="N52" s="27"/>
      <c r="O52" s="16"/>
    </row>
    <row r="53" spans="1:15" s="19" customFormat="1" ht="11.25" x14ac:dyDescent="0.2">
      <c r="A53" s="14"/>
      <c r="B53" s="28" t="s">
        <v>29</v>
      </c>
      <c r="C53" s="363"/>
      <c r="D53" s="363"/>
      <c r="E53" s="363"/>
      <c r="F53" s="363"/>
      <c r="G53" s="363"/>
      <c r="H53" s="363"/>
      <c r="I53" s="363"/>
      <c r="J53" s="363"/>
      <c r="K53" s="363"/>
      <c r="L53" s="27"/>
      <c r="M53" s="27"/>
      <c r="N53" s="27"/>
      <c r="O53" s="16"/>
    </row>
    <row r="54" spans="1:15" s="19" customFormat="1" ht="11.25" x14ac:dyDescent="0.2">
      <c r="A54" s="14"/>
      <c r="B54" s="23"/>
      <c r="C54" s="364" t="s">
        <v>188</v>
      </c>
      <c r="D54" s="364"/>
      <c r="E54" s="364"/>
      <c r="F54" s="364"/>
      <c r="G54" s="364"/>
      <c r="H54" s="364"/>
      <c r="I54" s="364"/>
      <c r="J54" s="364"/>
      <c r="K54" s="364"/>
      <c r="L54" s="27"/>
      <c r="M54" s="27"/>
      <c r="N54" s="27"/>
      <c r="O54" s="16"/>
    </row>
  </sheetData>
  <sheetProtection selectLockedCells="1" selectUnlockedCells="1"/>
  <mergeCells count="37">
    <mergeCell ref="J5:K5"/>
    <mergeCell ref="O5:P5"/>
    <mergeCell ref="C1:O1"/>
    <mergeCell ref="N2:P2"/>
    <mergeCell ref="B3:C3"/>
    <mergeCell ref="N3:P3"/>
    <mergeCell ref="N4:P4"/>
    <mergeCell ref="P10:P13"/>
    <mergeCell ref="C11:H11"/>
    <mergeCell ref="N12:N13"/>
    <mergeCell ref="O12:O13"/>
    <mergeCell ref="I11:O11"/>
    <mergeCell ref="C12:D12"/>
    <mergeCell ref="E12:E13"/>
    <mergeCell ref="F12:F13"/>
    <mergeCell ref="G12:G13"/>
    <mergeCell ref="H12:H13"/>
    <mergeCell ref="I12:I13"/>
    <mergeCell ref="J12:K12"/>
    <mergeCell ref="L12:L13"/>
    <mergeCell ref="M12:M13"/>
    <mergeCell ref="N6:P6"/>
    <mergeCell ref="B7:D7"/>
    <mergeCell ref="J7:N7"/>
    <mergeCell ref="B8:O8"/>
    <mergeCell ref="A9:P9"/>
    <mergeCell ref="A10:A13"/>
    <mergeCell ref="B10:B13"/>
    <mergeCell ref="C10:O10"/>
    <mergeCell ref="C53:K53"/>
    <mergeCell ref="C54:K54"/>
    <mergeCell ref="B37:B38"/>
    <mergeCell ref="A37:A38"/>
    <mergeCell ref="A22:A24"/>
    <mergeCell ref="B22:B24"/>
    <mergeCell ref="C50:K50"/>
    <mergeCell ref="D51:H51"/>
  </mergeCells>
  <printOptions horizontalCentered="1"/>
  <pageMargins left="0.23622047244094491" right="0.23622047244094491" top="0.55118110236220474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Kopsavilkums</vt:lpstr>
      <vt:lpstr>Siguldas_celi</vt:lpstr>
      <vt:lpstr>Allazu_celi</vt:lpstr>
      <vt:lpstr>Mores_celi</vt:lpstr>
      <vt:lpstr>Siguldas_Pilseta_ielas</vt:lpstr>
      <vt:lpstr>Siguldas_pag_ielas</vt:lpstr>
      <vt:lpstr>Allazi_ielas</vt:lpstr>
      <vt:lpstr>More_ielas</vt:lpstr>
      <vt:lpstr>Eglupe_ielas</vt:lpstr>
      <vt:lpstr>KOPA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Artūtrs Šteinbergs</dc:creator>
  <cp:lastModifiedBy>KNAMS</cp:lastModifiedBy>
  <cp:lastPrinted>2016-11-03T12:05:27Z</cp:lastPrinted>
  <dcterms:created xsi:type="dcterms:W3CDTF">2015-08-10T20:26:13Z</dcterms:created>
  <dcterms:modified xsi:type="dcterms:W3CDTF">2017-01-24T09:34:16Z</dcterms:modified>
</cp:coreProperties>
</file>