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982"/>
  </bookViews>
  <sheets>
    <sheet name="TERITORIJAS Nr.1.1." sheetId="4" r:id="rId1"/>
    <sheet name="FIN.PIED.gadam-Nr.2" sheetId="2" r:id="rId2"/>
    <sheet name="ikmenesa_APMAKSA-Nr.3" sheetId="1" r:id="rId3"/>
    <sheet name="nedēļas-darbi-Nr.3.1" sheetId="9" r:id="rId4"/>
    <sheet name="Trotuāri-ziemā-Nr.3.2." sheetId="5" r:id="rId5"/>
    <sheet name="laukumi-ziemā-Nr.3.3" sheetId="6" r:id="rId6"/>
    <sheet name="Intensīvie_zālieni-Nr.3.4" sheetId="7" r:id="rId7"/>
    <sheet name="pļavas-Nr.3.5." sheetId="10" r:id="rId8"/>
    <sheet name="trūkumAKTS-Nr.4" sheetId="3" r:id="rId9"/>
  </sheets>
  <externalReferences>
    <externalReference r:id="rId10"/>
  </externalReferences>
  <calcPr calcId="145621"/>
</workbook>
</file>

<file path=xl/calcChain.xml><?xml version="1.0" encoding="utf-8"?>
<calcChain xmlns="http://schemas.openxmlformats.org/spreadsheetml/2006/main">
  <c r="M40" i="1" l="1"/>
  <c r="K40" i="1"/>
  <c r="H40" i="1"/>
  <c r="H37" i="1"/>
  <c r="M37" i="1" s="1"/>
  <c r="K37" i="1"/>
  <c r="H33" i="2"/>
  <c r="H32" i="2"/>
  <c r="H31" i="2"/>
  <c r="H30" i="2"/>
  <c r="H29" i="2"/>
  <c r="D27" i="2"/>
  <c r="H27" i="2" s="1"/>
  <c r="H26" i="2"/>
  <c r="H24" i="2"/>
  <c r="H23" i="2"/>
  <c r="H22" i="2"/>
  <c r="H21" i="2"/>
  <c r="H18" i="2"/>
  <c r="H17" i="2"/>
  <c r="H16" i="2"/>
  <c r="H13" i="2"/>
  <c r="H12" i="2"/>
  <c r="H11" i="2"/>
  <c r="H9" i="2"/>
  <c r="H34" i="2" l="1"/>
  <c r="F36" i="10"/>
  <c r="E36" i="10"/>
  <c r="D36" i="10"/>
  <c r="H35" i="2" l="1"/>
  <c r="H36" i="2" s="1"/>
  <c r="D133" i="9"/>
  <c r="N127" i="7" l="1"/>
  <c r="K127" i="7"/>
  <c r="J127" i="7"/>
  <c r="E127" i="7"/>
  <c r="D127" i="7"/>
  <c r="L41" i="6"/>
  <c r="E41" i="6"/>
  <c r="D41" i="6"/>
  <c r="I40" i="6"/>
  <c r="F35" i="6"/>
  <c r="F41" i="6" s="1"/>
  <c r="I32" i="6"/>
  <c r="I41" i="6" s="1"/>
  <c r="K87" i="5"/>
  <c r="H87" i="5"/>
  <c r="D87" i="5"/>
  <c r="C87" i="5"/>
  <c r="E36" i="5"/>
  <c r="E29" i="5"/>
  <c r="E27" i="5"/>
  <c r="E18" i="5"/>
  <c r="E87" i="5" s="1"/>
  <c r="M157" i="4"/>
  <c r="L157" i="4"/>
  <c r="K157" i="4"/>
  <c r="J157" i="4"/>
  <c r="I157" i="4"/>
  <c r="H157" i="4"/>
  <c r="G157" i="4"/>
  <c r="E157" i="4"/>
  <c r="D157" i="4"/>
  <c r="F155" i="4"/>
  <c r="F154" i="4"/>
  <c r="F152" i="4"/>
  <c r="F151" i="4"/>
  <c r="F147" i="4"/>
  <c r="F144" i="4"/>
  <c r="F143" i="4"/>
  <c r="F140" i="4"/>
  <c r="F139" i="4"/>
  <c r="F138" i="4"/>
  <c r="F133" i="4"/>
  <c r="F132" i="4"/>
  <c r="F131" i="4"/>
  <c r="F130" i="4"/>
  <c r="F128" i="4"/>
  <c r="F126" i="4"/>
  <c r="F120" i="4"/>
  <c r="F119" i="4"/>
  <c r="F115" i="4"/>
  <c r="F114" i="4"/>
  <c r="F113" i="4"/>
  <c r="F112" i="4"/>
  <c r="F111" i="4"/>
  <c r="F106" i="4"/>
  <c r="F103" i="4"/>
  <c r="F102" i="4"/>
  <c r="F101" i="4"/>
  <c r="F100" i="4"/>
  <c r="F99" i="4"/>
  <c r="F98" i="4"/>
  <c r="F97" i="4"/>
  <c r="F96" i="4"/>
  <c r="F95" i="4"/>
  <c r="F94" i="4"/>
  <c r="F93" i="4"/>
  <c r="F92" i="4"/>
  <c r="F90" i="4"/>
  <c r="F86" i="4"/>
  <c r="F85" i="4"/>
  <c r="F84" i="4"/>
  <c r="F83" i="4"/>
  <c r="F82" i="4"/>
  <c r="F81" i="4"/>
  <c r="F79" i="4"/>
  <c r="F78" i="4"/>
  <c r="F77" i="4"/>
  <c r="F75" i="4"/>
  <c r="F74" i="4"/>
  <c r="F73" i="4"/>
  <c r="F72" i="4"/>
  <c r="F71" i="4"/>
  <c r="F70" i="4"/>
  <c r="F69" i="4"/>
  <c r="F68" i="4"/>
  <c r="F67" i="4"/>
  <c r="F66" i="4"/>
  <c r="F64" i="4"/>
  <c r="F63" i="4"/>
  <c r="F59" i="4"/>
  <c r="F56" i="4"/>
  <c r="F51" i="4"/>
  <c r="F48" i="4"/>
  <c r="F47" i="4"/>
  <c r="F46" i="4"/>
  <c r="F43" i="4"/>
  <c r="F41" i="4"/>
  <c r="F40" i="4"/>
  <c r="F39" i="4"/>
  <c r="F38" i="4"/>
  <c r="F37" i="4"/>
  <c r="F36" i="4"/>
  <c r="F34" i="4"/>
  <c r="F33" i="4"/>
  <c r="F31" i="4"/>
  <c r="F30" i="4"/>
  <c r="F29" i="4"/>
  <c r="F28" i="4"/>
  <c r="F27" i="4"/>
  <c r="F26" i="4"/>
  <c r="F25" i="4"/>
  <c r="F24" i="4"/>
  <c r="F23" i="4"/>
  <c r="F22" i="4"/>
  <c r="F21" i="4"/>
  <c r="F20" i="4"/>
  <c r="F16" i="4"/>
  <c r="F15" i="4"/>
  <c r="F13" i="4"/>
  <c r="F11" i="4"/>
  <c r="F8" i="4"/>
  <c r="F157" i="4" s="1"/>
  <c r="L42" i="1" l="1"/>
  <c r="K41" i="1"/>
  <c r="H41" i="1"/>
  <c r="M41" i="1" s="1"/>
  <c r="K39" i="1"/>
  <c r="H39" i="1"/>
  <c r="M39" i="1" s="1"/>
  <c r="K38" i="1"/>
  <c r="H38" i="1"/>
  <c r="M38" i="1" s="1"/>
  <c r="K35" i="1"/>
  <c r="D35" i="1"/>
  <c r="H35" i="1" s="1"/>
  <c r="M35" i="1" s="1"/>
  <c r="K34" i="1"/>
  <c r="H34" i="1"/>
  <c r="M34" i="1" s="1"/>
  <c r="K32" i="1"/>
  <c r="H32" i="1"/>
  <c r="M32" i="1" s="1"/>
  <c r="K31" i="1"/>
  <c r="H31" i="1"/>
  <c r="M31" i="1" s="1"/>
  <c r="K30" i="1"/>
  <c r="H30" i="1"/>
  <c r="M30" i="1" s="1"/>
  <c r="K29" i="1"/>
  <c r="H29" i="1"/>
  <c r="M29" i="1" s="1"/>
  <c r="K26" i="1"/>
  <c r="H26" i="1"/>
  <c r="M26" i="1" s="1"/>
  <c r="K25" i="1"/>
  <c r="H25" i="1"/>
  <c r="M25" i="1" s="1"/>
  <c r="K24" i="1"/>
  <c r="H24" i="1"/>
  <c r="M24" i="1" s="1"/>
  <c r="K21" i="1"/>
  <c r="H21" i="1"/>
  <c r="M21" i="1" s="1"/>
  <c r="K20" i="1"/>
  <c r="H20" i="1"/>
  <c r="K19" i="1"/>
  <c r="K42" i="1" s="1"/>
  <c r="H19" i="1"/>
  <c r="M19" i="1" s="1"/>
  <c r="K17" i="1"/>
  <c r="H17" i="1"/>
  <c r="M17" i="1" s="1"/>
  <c r="H42" i="1" l="1"/>
  <c r="H43" i="1" s="1"/>
  <c r="H44" i="1" s="1"/>
  <c r="K6" i="1" s="1"/>
  <c r="K43" i="1"/>
  <c r="K44" i="1" s="1"/>
  <c r="M20" i="1"/>
  <c r="M42" i="1" s="1"/>
  <c r="L43" i="1"/>
  <c r="L44" i="1" s="1"/>
  <c r="K8" i="1" s="1"/>
  <c r="M43" i="1" l="1"/>
  <c r="M44" i="1" s="1"/>
  <c r="K10" i="1" s="1"/>
</calcChain>
</file>

<file path=xl/sharedStrings.xml><?xml version="1.0" encoding="utf-8"?>
<sst xmlns="http://schemas.openxmlformats.org/spreadsheetml/2006/main" count="971" uniqueCount="383">
  <si>
    <t>Pasūtītājs:</t>
  </si>
  <si>
    <t>Siguldas novada dome</t>
  </si>
  <si>
    <t>Reģ.Nr.90000048152</t>
  </si>
  <si>
    <t>Adrese: Pils iela 16, Sigulda, LV2150</t>
  </si>
  <si>
    <t xml:space="preserve">Objekts: </t>
  </si>
  <si>
    <t>"Siguldas novada teritorijas kopšanas un uzturēšanas darbi"</t>
  </si>
  <si>
    <t xml:space="preserve">Izpildītājs: </t>
  </si>
  <si>
    <t>Reģ.Nr.</t>
  </si>
  <si>
    <t xml:space="preserve">Objekta izmaksas pilnos apmēros: </t>
  </si>
  <si>
    <t xml:space="preserve">Adrese: </t>
  </si>
  <si>
    <r>
      <t>Līgums Nr:</t>
    </r>
    <r>
      <rPr>
        <sz val="12"/>
        <rFont val="Times New Roman"/>
        <family val="1"/>
        <charset val="186"/>
      </rPr>
      <t xml:space="preserve"> </t>
    </r>
  </si>
  <si>
    <t xml:space="preserve">No darbu sākuma izpildīto darbu vērtība pēc tāmes cenām: </t>
  </si>
  <si>
    <t xml:space="preserve">( ieskaitot darbu pēc šī akta )   </t>
  </si>
  <si>
    <t xml:space="preserve">IKMĒNEŠA DARBU PIEŅEMŠANAS - NODOŠANAS AKTS Nr. </t>
  </si>
  <si>
    <t>Akta sastādīšanas vieta: Sigulda</t>
  </si>
  <si>
    <t xml:space="preserve">par 201__. gada ___________ mēnesī izpildītiem darbiem </t>
  </si>
  <si>
    <t>Nr.       p.k.</t>
  </si>
  <si>
    <t>Izmaksu nosaukums</t>
  </si>
  <si>
    <t>Daudzums</t>
  </si>
  <si>
    <t>Vienības izmaksa, Ls</t>
  </si>
  <si>
    <t>Paredzamais kopšanas reižu skaits</t>
  </si>
  <si>
    <t>Vienības izmaksa, EUR</t>
  </si>
  <si>
    <t>Kopējā izmaksa,EUR</t>
  </si>
  <si>
    <t>Atskaites periodā izpildītais apjoms</t>
  </si>
  <si>
    <t>Kopā no izpildes sākuma EUR</t>
  </si>
  <si>
    <t>Atlikums EUR</t>
  </si>
  <si>
    <t>kopšanas reižu skaits</t>
  </si>
  <si>
    <t>Izpilde, EUR</t>
  </si>
  <si>
    <t>1.</t>
  </si>
  <si>
    <t>Teritoriju kopšana un uzturēšana</t>
  </si>
  <si>
    <t>1.1.</t>
  </si>
  <si>
    <t xml:space="preserve">Regulāri veicamie teritoriju kopšanas un uzturēšanas darbi  </t>
  </si>
  <si>
    <r>
      <t>100 m</t>
    </r>
    <r>
      <rPr>
        <vertAlign val="superscript"/>
        <sz val="10"/>
        <rFont val="Tahoma"/>
        <family val="2"/>
        <charset val="186"/>
      </rPr>
      <t>2</t>
    </r>
    <r>
      <rPr>
        <sz val="11"/>
        <color theme="1"/>
        <rFont val="Calibri"/>
        <family val="2"/>
        <scheme val="minor"/>
      </rPr>
      <t/>
    </r>
  </si>
  <si>
    <t>1.2.</t>
  </si>
  <si>
    <t>Teritoriju uzkopšana ziemas periodā</t>
  </si>
  <si>
    <t>Teritoriju kaisīšana ar pretslīdes materiālu</t>
  </si>
  <si>
    <t>100 tek.m.</t>
  </si>
  <si>
    <t xml:space="preserve">Sniega tīrīšana </t>
  </si>
  <si>
    <t>Teritoriju noslaucīšana no pretslīdes materiāla</t>
  </si>
  <si>
    <t>2.</t>
  </si>
  <si>
    <t>Laukumu kopšana</t>
  </si>
  <si>
    <t>2.1.</t>
  </si>
  <si>
    <t>Laukumu kopšana ziemas periodā</t>
  </si>
  <si>
    <t>Laukumu kaisīšana ar pretslīdes materiālu</t>
  </si>
  <si>
    <r>
      <t>100 m</t>
    </r>
    <r>
      <rPr>
        <vertAlign val="superscript"/>
        <sz val="10"/>
        <rFont val="Tahoma"/>
        <family val="2"/>
        <charset val="186"/>
      </rPr>
      <t>2</t>
    </r>
    <r>
      <rPr>
        <sz val="11"/>
        <color indexed="8"/>
        <rFont val="Calibri"/>
        <family val="2"/>
        <charset val="186"/>
      </rPr>
      <t/>
    </r>
  </si>
  <si>
    <t>Laukumu noslaucīšana</t>
  </si>
  <si>
    <t>3.</t>
  </si>
  <si>
    <t>Zālienu kopšana un pļaušana</t>
  </si>
  <si>
    <t>3.1.</t>
  </si>
  <si>
    <t>Intensīvi kopjamo zālienu pļaušana</t>
  </si>
  <si>
    <t>Intensīvi kopto zālienu pļaušana (15 reizes)</t>
  </si>
  <si>
    <t>Intensīvi kopto zālienu pļaušana (10 reizes)</t>
  </si>
  <si>
    <t>Zālienu attīrīšana no lapām (5 reizes)</t>
  </si>
  <si>
    <t>Zālienu attīrīšana no lapām (3 reizes)</t>
  </si>
  <si>
    <t>3.2.</t>
  </si>
  <si>
    <t>Pļavas tipu zālienu pļaušana</t>
  </si>
  <si>
    <t>Pļavas tipa zālienu pļaušana (5 reizes)</t>
  </si>
  <si>
    <t>Pļavas tipa zālienu pļaušana (3 reizes)</t>
  </si>
  <si>
    <t>4.</t>
  </si>
  <si>
    <t>5.</t>
  </si>
  <si>
    <t>Atpūtas soliņi</t>
  </si>
  <si>
    <t>gab.</t>
  </si>
  <si>
    <t>Atkritumu urnas</t>
  </si>
  <si>
    <t>6.</t>
  </si>
  <si>
    <t>Dīķa aizauguma likvidēšana</t>
  </si>
  <si>
    <t>Pavisam kopā:</t>
  </si>
  <si>
    <t>PVN 21%</t>
  </si>
  <si>
    <t>Kopējā piedāvājuma cena VIENAM gadam (ar PVN 21%)</t>
  </si>
  <si>
    <t>NODEVA:</t>
  </si>
  <si>
    <t>PIEŅĒMA:</t>
  </si>
  <si>
    <t>201__.gada _____________</t>
  </si>
  <si>
    <t>Pielikums Nr.3.</t>
  </si>
  <si>
    <t>Teritoriju kopšana ziemas periodā</t>
  </si>
  <si>
    <t>Pielikums Nr.2</t>
  </si>
  <si>
    <t xml:space="preserve"> "Siguldas novada teritorijas kopšanas un uzturēšanas darbi" vienam gadam.</t>
  </si>
  <si>
    <r>
      <t>100 m</t>
    </r>
    <r>
      <rPr>
        <vertAlign val="superscript"/>
        <sz val="12"/>
        <rFont val="Tahoma"/>
        <family val="2"/>
        <charset val="186"/>
      </rPr>
      <t>2</t>
    </r>
    <r>
      <rPr>
        <sz val="11"/>
        <color theme="1"/>
        <rFont val="Calibri"/>
        <family val="2"/>
        <scheme val="minor"/>
      </rPr>
      <t/>
    </r>
  </si>
  <si>
    <t>Laukumu kopšana.</t>
  </si>
  <si>
    <r>
      <t>100 m</t>
    </r>
    <r>
      <rPr>
        <vertAlign val="superscript"/>
        <sz val="12"/>
        <rFont val="Tahoma"/>
        <family val="2"/>
        <charset val="186"/>
      </rPr>
      <t>2</t>
    </r>
    <r>
      <rPr>
        <sz val="11"/>
        <color indexed="8"/>
        <rFont val="Calibri"/>
        <family val="2"/>
        <charset val="186"/>
      </rPr>
      <t/>
    </r>
  </si>
  <si>
    <t>Zāliena atjaunošana pēc fakta</t>
  </si>
  <si>
    <r>
      <t>m</t>
    </r>
    <r>
      <rPr>
        <vertAlign val="superscript"/>
        <sz val="12"/>
        <rFont val="Tahoma"/>
        <family val="2"/>
        <charset val="186"/>
      </rPr>
      <t>2</t>
    </r>
    <r>
      <rPr>
        <sz val="11"/>
        <color indexed="8"/>
        <rFont val="Calibri"/>
        <family val="2"/>
        <charset val="186"/>
      </rPr>
      <t/>
    </r>
  </si>
  <si>
    <t>Finanšu piedāvājumā norādīto uzskaites vienību skaitam ir informatīva nozīme. 
Pasūtītājam nav pienākums pilnībā izmantot norādīto vienību skaitu un Pretendentam nav tiesību šajā sakarā piemērot 
līgumsodus vai citas sankcijas. Ja pasūtītā izmantoto uzskaites vienību skaits gadā ir lielāks vai mazāks par finanšu piedāvājumā norādīto, Pretendentam nav tiesību piemērot paaugstinātus tarifus.</t>
  </si>
  <si>
    <t>____________________</t>
  </si>
  <si>
    <t xml:space="preserve"> (amats, vārds, uzvārds)                                                                                                                                                </t>
  </si>
  <si>
    <t>(paraksts)</t>
  </si>
  <si>
    <t>201___. gada ____. ______________</t>
  </si>
  <si>
    <t>FINANŠU PIEDĀVĀJUMS VIENAM GADAM</t>
  </si>
  <si>
    <r>
      <t>Trūkumu pieteikumu AKTS  Nr. ______  (</t>
    </r>
    <r>
      <rPr>
        <sz val="16"/>
        <rFont val="Times New Roman"/>
        <family val="1"/>
        <charset val="186"/>
      </rPr>
      <t>forma</t>
    </r>
    <r>
      <rPr>
        <b/>
        <sz val="16"/>
        <rFont val="Times New Roman"/>
        <family val="1"/>
        <charset val="186"/>
      </rPr>
      <t>)</t>
    </r>
  </si>
  <si>
    <t xml:space="preserve"> Siguldas novada teritorijas kopšanas un uzturēšanas darbi</t>
  </si>
  <si>
    <t>2016.gada __ . __________</t>
  </si>
  <si>
    <t>Pielikuma Nr 1.1. kopjamās teritorijas N.p.k.</t>
  </si>
  <si>
    <t>Pasūtītājs</t>
  </si>
  <si>
    <t xml:space="preserve"> (amats, vārds, uzvārds, paraksts)                                                                                                                                                </t>
  </si>
  <si>
    <t>Izpildītājs</t>
  </si>
  <si>
    <t>Neatbilstība tehniskās specifikācijas darbu kvalitātes prasībām</t>
  </si>
  <si>
    <t>Pielikums Nr. 1.1.</t>
  </si>
  <si>
    <t>Pasūtītāja īpašumā un valdījumā esošās kopjamās  teritorijas</t>
  </si>
  <si>
    <t>N.P.K.</t>
  </si>
  <si>
    <t>Vietas nosaukums</t>
  </si>
  <si>
    <t>kadastra NR.</t>
  </si>
  <si>
    <t>Kopējā platība</t>
  </si>
  <si>
    <t>Attīrīšana no lapām</t>
  </si>
  <si>
    <t>Pļaujamās platības</t>
  </si>
  <si>
    <t xml:space="preserve">Trotuāri ar cieto segumu </t>
  </si>
  <si>
    <t>Laukumi</t>
  </si>
  <si>
    <t>Piezīmes</t>
  </si>
  <si>
    <t>Visi trotuāri un celiņi ar cieto segumu</t>
  </si>
  <si>
    <t>bez sniega tīrīšanas</t>
  </si>
  <si>
    <t>Visi laukumi</t>
  </si>
  <si>
    <t>smilšu</t>
  </si>
  <si>
    <t>citi segumi</t>
  </si>
  <si>
    <t xml:space="preserve"> bez sniega tīrīšanas</t>
  </si>
  <si>
    <t>sniega tīrīšana</t>
  </si>
  <si>
    <r>
      <t>100 m</t>
    </r>
    <r>
      <rPr>
        <i/>
        <vertAlign val="superscript"/>
        <sz val="10"/>
        <rFont val="Arial"/>
        <family val="2"/>
        <charset val="186"/>
      </rPr>
      <t>2</t>
    </r>
  </si>
  <si>
    <t>100 tek.m</t>
  </si>
  <si>
    <t>"Ertneres" piemiņas vieta</t>
  </si>
  <si>
    <t>"Kaķa" pieminekļa teritorija</t>
  </si>
  <si>
    <t>"Roķēnu" birztalas teritorija</t>
  </si>
  <si>
    <t>"Roķēnu" peldvietas teritorija</t>
  </si>
  <si>
    <t>asfalta laukums</t>
  </si>
  <si>
    <t>"Roķēnu" teritorija</t>
  </si>
  <si>
    <t>"Skudras" skvērs</t>
  </si>
  <si>
    <t>"Strupauši"</t>
  </si>
  <si>
    <t>A.Kronvalda iela (no Parka līdz Kr.Barona ielai)</t>
  </si>
  <si>
    <t>Ainas iela 1  ("Saskaņas" skvērs)</t>
  </si>
  <si>
    <t>Ainas ielas piegulošā teritorija</t>
  </si>
  <si>
    <t>Allažmuižas parks</t>
  </si>
  <si>
    <t xml:space="preserve">Atbrīvotāju iela 50 </t>
  </si>
  <si>
    <t>Atslēgu skvērs</t>
  </si>
  <si>
    <t>Ausekļa iela (no Mazās līdz Parka ielai)</t>
  </si>
  <si>
    <t>Ausekļa iela (Policijas priekšlaukums)</t>
  </si>
  <si>
    <t>bruģa laukums</t>
  </si>
  <si>
    <t xml:space="preserve">Ausekļa iela 1 (Mordašova skvērs) </t>
  </si>
  <si>
    <t>Ausekļa iela 6 ("Laimas pulksteņa" laukums)</t>
  </si>
  <si>
    <t>Ausekļa iela 8 (+ viss parks - R.Blaumaņa ielai)</t>
  </si>
  <si>
    <t xml:space="preserve">Ausekļa ielas parks (Gagarina birzs) </t>
  </si>
  <si>
    <t>Cēsu iela (no Svētku lauk. līdz Pils ielai)</t>
  </si>
  <si>
    <t xml:space="preserve">Cēsu iela 7 </t>
  </si>
  <si>
    <t>Cēsu iela 9B ("Velo" skvērs)</t>
  </si>
  <si>
    <t>Dārza iela</t>
  </si>
  <si>
    <t>Dzērveņu iela</t>
  </si>
  <si>
    <t xml:space="preserve">E.Veidenbauma iela 9 </t>
  </si>
  <si>
    <t>Gaujas iela</t>
  </si>
  <si>
    <t>Gāles iela</t>
  </si>
  <si>
    <t xml:space="preserve">Gāles iela 1 ("Uzvaras skvērs") </t>
  </si>
  <si>
    <t>Gleznotājkalna stāvlaukums</t>
  </si>
  <si>
    <t>Institūta iela 12 stadions "Peltēs"</t>
  </si>
  <si>
    <t>asfalta, smilšu laukumi</t>
  </si>
  <si>
    <t>Institūta iela 3 (rotaļu laik. pret b-dārzu, "Tārpiņš" )</t>
  </si>
  <si>
    <t>smilšu laukumi</t>
  </si>
  <si>
    <t>Institūta ielas 3 blakusgabals (aiz "Tārpiņa" )</t>
  </si>
  <si>
    <t>vecas flīzes</t>
  </si>
  <si>
    <t xml:space="preserve">J.Čakstes iela </t>
  </si>
  <si>
    <t>J.Dubura iela</t>
  </si>
  <si>
    <t>J.Poruka 12A (blakus stāvlaukumam)</t>
  </si>
  <si>
    <t>J.Poruka iela</t>
  </si>
  <si>
    <t>J.Poruka iela 4</t>
  </si>
  <si>
    <t xml:space="preserve">J.Poruka iela 14 (trošu ceļš Siguldas pusē) </t>
  </si>
  <si>
    <t xml:space="preserve">J.Poruka iela 14 (trošu ceļš Krimuldas pusē) </t>
  </si>
  <si>
    <t xml:space="preserve">Jaunatnes iela 1A </t>
  </si>
  <si>
    <t>Jēkaba laukums</t>
  </si>
  <si>
    <t>Jēkaba laukums 3</t>
  </si>
  <si>
    <t>Jūdažu sabiedriskais centrs</t>
  </si>
  <si>
    <t>Kalna iela</t>
  </si>
  <si>
    <t>Karavīru piemiņas vieta Kaķīškalnā</t>
  </si>
  <si>
    <t>Karavīru piemiņas vieta Nurmižos ("Angotiņas")</t>
  </si>
  <si>
    <t>Karavīru piemiņas vieta Stīveros</t>
  </si>
  <si>
    <t>Karavīru piemiņas vietas Jūdažos</t>
  </si>
  <si>
    <t>Kr.Barona 26 (skvērs pie gāzes kantora)</t>
  </si>
  <si>
    <t>Kr.Barona 27 (pie eglītēm)</t>
  </si>
  <si>
    <t>Kr.Barona 6A (pie "Betas")</t>
  </si>
  <si>
    <t>Kr.Barona iela</t>
  </si>
  <si>
    <t>Kr.Barona iela 39</t>
  </si>
  <si>
    <t>Kr.Barona piem. lielā pļava (stāvlaukumiem)</t>
  </si>
  <si>
    <t xml:space="preserve">Kr.Barona pieminekļa meža teritorija </t>
  </si>
  <si>
    <t xml:space="preserve">Kr.Barona pieminekļa piegulošā teritorija </t>
  </si>
  <si>
    <t>Kr.Valdemāra iela</t>
  </si>
  <si>
    <t>Ķeizarkrēsla teritorija</t>
  </si>
  <si>
    <t>L.Paegles 6A (iekšpagalms)</t>
  </si>
  <si>
    <t>smilšu laukums</t>
  </si>
  <si>
    <t xml:space="preserve">L.Paegles iela </t>
  </si>
  <si>
    <t>Laimas iela</t>
  </si>
  <si>
    <t>Lakstīgalas iela</t>
  </si>
  <si>
    <t>Laurenču iela</t>
  </si>
  <si>
    <t>Lāčplēša iela</t>
  </si>
  <si>
    <t>Lāčplēša iela 3A (poliklīnikas stāvlauk.teritorija)</t>
  </si>
  <si>
    <t>Lāčplēša iela 20 (pie ābelēm)</t>
  </si>
  <si>
    <t>Lāčplēša iela 9A (no "zilā akmens" - Lāčplēša ielai)</t>
  </si>
  <si>
    <t>Līvkalna iela</t>
  </si>
  <si>
    <t>Līvkalna iela 24</t>
  </si>
  <si>
    <t xml:space="preserve">Lorupes stāvlaukums </t>
  </si>
  <si>
    <t xml:space="preserve">Maija parks </t>
  </si>
  <si>
    <t>Mazā Pēteralas iela</t>
  </si>
  <si>
    <t>Mālpils iela 7</t>
  </si>
  <si>
    <t>Miera iela</t>
  </si>
  <si>
    <t>Miera iela 1A (velo celiņš aiz Policijas)</t>
  </si>
  <si>
    <t>Mores iela</t>
  </si>
  <si>
    <t>asfalta stāvlaukums</t>
  </si>
  <si>
    <t>Nākotnes iela</t>
  </si>
  <si>
    <t>Nītaures iela</t>
  </si>
  <si>
    <t>O.Kalpaka iela</t>
  </si>
  <si>
    <t>O.Kalpaka iela 1</t>
  </si>
  <si>
    <t>O.Kalpaka iela 3</t>
  </si>
  <si>
    <t xml:space="preserve">O.Kalpaka iela 8B </t>
  </si>
  <si>
    <t>P.Brieža iela (no Vidz.šos. - Vildogas ielai)</t>
  </si>
  <si>
    <t>P.Brieža iela 47</t>
  </si>
  <si>
    <t xml:space="preserve">P.Brieža iela Nr.88 (+ "Labais","Vītusa" priekšl.) </t>
  </si>
  <si>
    <t>P.Brieža iela (no P.Brieža nr.88.-Nītaures ielai)</t>
  </si>
  <si>
    <t>P.Brieža iela (no Nītaures līdz Rīgas ielai)</t>
  </si>
  <si>
    <t>P.Brieža iela (no Rīgas ielas - Vidz.šos.)</t>
  </si>
  <si>
    <t>Parka iela</t>
  </si>
  <si>
    <t>Peldu iela 2 (Gaujas malas peldvieta)</t>
  </si>
  <si>
    <t>Pils iela (no Pils vārtiem līdz Raiņa ielai)</t>
  </si>
  <si>
    <t>Pils iela (no Raiņa līdz Ausekļa ielai)</t>
  </si>
  <si>
    <t>Pils iela 4A ("Zvana" skvērs)</t>
  </si>
  <si>
    <t>bruģēts laukums</t>
  </si>
  <si>
    <t>Pils iela 10 (kultūras nama teritorija)</t>
  </si>
  <si>
    <t>asfalta ceļi, viesnīcas laukums</t>
  </si>
  <si>
    <t>Pils iela 14A (Kr.Barona stāvl.+"2017"pļava)</t>
  </si>
  <si>
    <t>Pils iela 16A (ābeļdārza teritorija)</t>
  </si>
  <si>
    <t>bruģa laukums (pie "Bruņiniekiem")</t>
  </si>
  <si>
    <t xml:space="preserve">Pils iela 27  </t>
  </si>
  <si>
    <t>Pils iela 31 (pagrabiņa nogāze)</t>
  </si>
  <si>
    <t>Pils vēsturiskais centrs (Pils iela 16)</t>
  </si>
  <si>
    <t>bruģa laukumi</t>
  </si>
  <si>
    <t>asfalta laukums,  iebraucamais ceļš</t>
  </si>
  <si>
    <t>saimn. pagalms - grants</t>
  </si>
  <si>
    <t>Pilsētas stadiona teritorija</t>
  </si>
  <si>
    <t>tikai pļaušana</t>
  </si>
  <si>
    <t>Pūču iela 1</t>
  </si>
  <si>
    <t>R.Blaumaņa iela no dz-ceļa līdz Vidz.šos.</t>
  </si>
  <si>
    <t>Raiņa iela</t>
  </si>
  <si>
    <t>Pils iela 3, 3B (Pakalpojumu centrs)</t>
  </si>
  <si>
    <t>bruģa, asfalta laukumi</t>
  </si>
  <si>
    <t>Raiņa parks (meža parka celiņu malas, kabatas)</t>
  </si>
  <si>
    <t>bruģa seguma laukumi</t>
  </si>
  <si>
    <t>Raiņa parks (meža parka daļa)</t>
  </si>
  <si>
    <t>Raiņa parks (bērnu spēļu laukums)</t>
  </si>
  <si>
    <t>basketbola bruģa segums</t>
  </si>
  <si>
    <t>asfalta segums</t>
  </si>
  <si>
    <t>smilšu, citi segumu laukumi</t>
  </si>
  <si>
    <t>Rīgas iela</t>
  </si>
  <si>
    <t>Satezeles iela</t>
  </si>
  <si>
    <t>Saules parks</t>
  </si>
  <si>
    <t>Saules iela 6B</t>
  </si>
  <si>
    <t>Saules iela 6C</t>
  </si>
  <si>
    <t>Saules iela 6D</t>
  </si>
  <si>
    <t>Saules parks, Draudzības iela 1</t>
  </si>
  <si>
    <t>Serpentīna ceļš Krimuldas pusē</t>
  </si>
  <si>
    <t>Sēļu iela 1</t>
  </si>
  <si>
    <t>Skolas iela</t>
  </si>
  <si>
    <t xml:space="preserve">Skolas iela 1 </t>
  </si>
  <si>
    <t>Spieķu parks</t>
  </si>
  <si>
    <t>Sporta stadions Depo ielā 1</t>
  </si>
  <si>
    <t>Stacijas iela</t>
  </si>
  <si>
    <t>Strēlnieku iela (no Gāles ielas līdz P.Brieža ielai)</t>
  </si>
  <si>
    <t>Strēlnieku iela 12A (ielas mala)</t>
  </si>
  <si>
    <t>Strēlnieku iela 14A, 18A, 18B, 20B</t>
  </si>
  <si>
    <t>Strēlnieku x Vidz.šos. teritorija (pret b-d. "Pīlādzītis")</t>
  </si>
  <si>
    <t xml:space="preserve">Strēlnieku iela 72 </t>
  </si>
  <si>
    <t>Svētku laukums (no poliklīnikas  līdz trošu ceļa stāvl.)</t>
  </si>
  <si>
    <t>Štūres laukums</t>
  </si>
  <si>
    <t>Šveices iela</t>
  </si>
  <si>
    <t>Šveices iela (stāvā nogāze ar krūmu atvasēm)</t>
  </si>
  <si>
    <t>Šveices iela (gar dzelzceļa malu )</t>
  </si>
  <si>
    <t>Televīzijas iela</t>
  </si>
  <si>
    <t>Upuru piemineklis</t>
  </si>
  <si>
    <t>Vidzemes šos. (no Kalna ielas līdz Krastu ielai)</t>
  </si>
  <si>
    <t>Vidzemes šos. (no R.Blaumaņa līdz zīmei "Sigulda")</t>
  </si>
  <si>
    <t>Vidzemes šos. (no reklāmas līdz R.Blaumaņa ielai)</t>
  </si>
  <si>
    <t>Vidzemes šoseja 30, 30A</t>
  </si>
  <si>
    <t>Vidzemes šoseja un Institūta ielas ābeļdārzs</t>
  </si>
  <si>
    <t xml:space="preserve">Viestura ielas skvērs </t>
  </si>
  <si>
    <t>Ziedu iela</t>
  </si>
  <si>
    <t>grants laukums</t>
  </si>
  <si>
    <t>Zinātnes iela</t>
  </si>
  <si>
    <t>Zinātnes x Vidz.šos.skvērs</t>
  </si>
  <si>
    <t>Zinātnes ielas (karavīru piemiņas vieta)</t>
  </si>
  <si>
    <t>vecās flīzes</t>
  </si>
  <si>
    <t>Zinātnes ielas 7</t>
  </si>
  <si>
    <t>Zinātnes x Helmaņa skvērs (vecais rotaļu lauk.)</t>
  </si>
  <si>
    <t>KOPĀ</t>
  </si>
  <si>
    <t>2016.gada _____________mēneša darbu PIEŅEMŠANAS-NODOŠANAS AKTA detalizēts izklāsts</t>
  </si>
  <si>
    <t>Sniega tīrīšana</t>
  </si>
  <si>
    <t>Cietais segums</t>
  </si>
  <si>
    <t>kaisīšana ar pretslīdes materiālu</t>
  </si>
  <si>
    <t>noslaucīšana</t>
  </si>
  <si>
    <t>100  tek.m</t>
  </si>
  <si>
    <t>nokaisīto reižu skaits</t>
  </si>
  <si>
    <t>tīrīšanas dienas</t>
  </si>
  <si>
    <t>noslaucīto reižu skaits</t>
  </si>
  <si>
    <t xml:space="preserve">Svētku laukums </t>
  </si>
  <si>
    <t xml:space="preserve"> (amats, vārds, uzvārds)                                         (paraksts)                                        </t>
  </si>
  <si>
    <r>
      <rPr>
        <sz val="10"/>
        <color indexed="8"/>
        <rFont val="Times New Roman"/>
        <family val="1"/>
        <charset val="186"/>
      </rPr>
      <t>(amats, vārds, uzvārds)                                         (paraksts)   </t>
    </r>
    <r>
      <rPr>
        <sz val="11"/>
        <color indexed="8"/>
        <rFont val="Times New Roman"/>
        <family val="1"/>
        <charset val="186"/>
      </rPr>
      <t>  </t>
    </r>
  </si>
  <si>
    <t>Teritoriju  kopšana ziemas periodā</t>
  </si>
  <si>
    <t>2016.gada _________________mēneša darbu PIEŅEMŠANAS-NODOŠANAS AKTA detalizēts izklāsts</t>
  </si>
  <si>
    <t>piezīmes</t>
  </si>
  <si>
    <r>
      <t>100 m</t>
    </r>
    <r>
      <rPr>
        <i/>
        <vertAlign val="superscript"/>
        <sz val="10"/>
        <color indexed="8"/>
        <rFont val="Arial"/>
        <family val="2"/>
        <charset val="186"/>
      </rPr>
      <t>2</t>
    </r>
  </si>
  <si>
    <t>kaisīšanas reizes</t>
  </si>
  <si>
    <t>sniega tīrīšanas dienas</t>
  </si>
  <si>
    <t>noslaucītas reizes</t>
  </si>
  <si>
    <t>smilšu, asfalta laukums</t>
  </si>
  <si>
    <t>Ausekļa iela 6 ("Laimas pulkstenis")</t>
  </si>
  <si>
    <t>Institūta iela 3 (pret b-dārzu, "Tārpiņš" )</t>
  </si>
  <si>
    <t xml:space="preserve">J.Poruka iela 14 (Siguldas pusē) </t>
  </si>
  <si>
    <t xml:space="preserve">J.Poruka iela 14 (Krimuldas pusē) </t>
  </si>
  <si>
    <t xml:space="preserve">Kr.Barona pieminekļa  teritorija </t>
  </si>
  <si>
    <t>Lāčplēša iela 3A (poliklīnikas stāvl.)</t>
  </si>
  <si>
    <t>asfalta laukumi</t>
  </si>
  <si>
    <t>Pils iela 14A (Kr.Barona stāvl.)</t>
  </si>
  <si>
    <t>Raiņa parks (meža parka celiņu malas)</t>
  </si>
  <si>
    <t>Basketbola bruģa segums</t>
  </si>
  <si>
    <t>smilsū un citi segumi</t>
  </si>
  <si>
    <t xml:space="preserve"> (amats, vārds, uzvārds)                                      (paraksts)                                        </t>
  </si>
  <si>
    <t xml:space="preserve"> Laukumu  kopšana ziemas periodā</t>
  </si>
  <si>
    <t>Paredzamas 5 nogrābšanas reizes sezonā</t>
  </si>
  <si>
    <t>Paredzamas  3 nogrābšanas reizes sezonā</t>
  </si>
  <si>
    <t>Paredzamas 15 pļaušanas reizes sezonā</t>
  </si>
  <si>
    <t>Paredzamas 10 pļaušanas reizes sezonā</t>
  </si>
  <si>
    <t>nogrābto reižu skaits</t>
  </si>
  <si>
    <t>nopļauto reižu skaits</t>
  </si>
  <si>
    <t>A.Kronvalda iela</t>
  </si>
  <si>
    <t>Ausekļa iela</t>
  </si>
  <si>
    <t>Ausekļa iela (Policijas priekšl.)</t>
  </si>
  <si>
    <t>Ausekļa iela 6 ("Laimas pulkstenis" )</t>
  </si>
  <si>
    <t>Ausekļa iela 8 (+ viss parks)</t>
  </si>
  <si>
    <t>Cēsu iela</t>
  </si>
  <si>
    <t>Institūta ielas 3 blakus (aiz "Tārpiņa" )</t>
  </si>
  <si>
    <t>Karavīru piemiņas vieta Nurmižos</t>
  </si>
  <si>
    <t>Kr.Barona 26 (pie gāzes kantora)</t>
  </si>
  <si>
    <t xml:space="preserve">Kr.Barona piem. piegulošā teritorija </t>
  </si>
  <si>
    <t>Lāčplēša iela 3A (poliklīnikas stāvlauk.)</t>
  </si>
  <si>
    <t>Lāčplēša iela 9A ("Zilā akmens" terit.)</t>
  </si>
  <si>
    <t xml:space="preserve">P.Brieža iela Nr.88 (+ "Labais","Vītuss") </t>
  </si>
  <si>
    <t>Pils iela 16A (dīķis, dārznieka māja)</t>
  </si>
  <si>
    <t>Strēlnieku iela (no Gāles  - P.Brieža ielai)</t>
  </si>
  <si>
    <t>Strēlnieku x Vidz.šos. terit.</t>
  </si>
  <si>
    <t>Vidzemes šos. (no rekl. līdz R.Blaumaņa ie.)</t>
  </si>
  <si>
    <t xml:space="preserve">Zinātnes x Helmaņa skvērs </t>
  </si>
  <si>
    <t xml:space="preserve"> (amats, vārds, uzvārds, paraksts)                                        </t>
  </si>
  <si>
    <t xml:space="preserve"> Intensīvi kopjamo zālienu pļaušana un attīrīšana no lapām</t>
  </si>
  <si>
    <t xml:space="preserve"> 2016.gada________________mēneša darbu PIEŅEMŠANAS-NODOŠANAS AKTA detalizēts izklāsts</t>
  </si>
  <si>
    <t xml:space="preserve"> 2016.gada ________________mēneša darbu PIEŅEMŠANAS-NODOŠANAS AKTA detalizēts izklāsts</t>
  </si>
  <si>
    <t>Paredzamais pļašanas reižu skaits sezonā</t>
  </si>
  <si>
    <t>5 x</t>
  </si>
  <si>
    <t>3 x</t>
  </si>
  <si>
    <t>nopļauto reižu skaits mēnesī</t>
  </si>
  <si>
    <t>_________________ mēneša dienas datumi</t>
  </si>
  <si>
    <r>
      <t>"Roķēnu" peldvietas teritorija</t>
    </r>
    <r>
      <rPr>
        <sz val="10"/>
        <rFont val="Calibri"/>
        <family val="2"/>
        <charset val="186"/>
      </rPr>
      <t>*</t>
    </r>
  </si>
  <si>
    <t>Gaujas iela*</t>
  </si>
  <si>
    <t>Gleznotājkalna stāvlaukums*</t>
  </si>
  <si>
    <t>Lorupes stāvlaukums *</t>
  </si>
  <si>
    <t>Peldu iela 2 (Gaujas malas peldvieta)*</t>
  </si>
  <si>
    <t>Pils iela 16A (ābeļdārza teritorija)*</t>
  </si>
  <si>
    <t>Raiņa parks (meža parka daļa)*</t>
  </si>
  <si>
    <r>
      <rPr>
        <b/>
        <sz val="10"/>
        <rFont val="Times New Roman"/>
        <family val="1"/>
        <charset val="186"/>
      </rPr>
      <t xml:space="preserve">* </t>
    </r>
    <r>
      <rPr>
        <sz val="10"/>
        <rFont val="Times New Roman"/>
        <family val="1"/>
        <charset val="186"/>
      </rPr>
      <t>Regulāri teritoriju kopšanas un uzturēšanas darbi veicami vasaras sezonā (no maija līdz oktobrim)</t>
    </r>
  </si>
  <si>
    <t>Regulāri veicamo (izpildīto) darbu</t>
  </si>
  <si>
    <t xml:space="preserve">NODOŠANAS AKTS </t>
  </si>
  <si>
    <t>2016.gada _______________nedēļā</t>
  </si>
  <si>
    <t>P.Brieža iela (no P.Brieža nr.88.-Nītaures ie.)</t>
  </si>
  <si>
    <t>Vienība</t>
  </si>
  <si>
    <t>Mērv.</t>
  </si>
  <si>
    <t xml:space="preserve">Ikdienas teritoriju kopšanas un uzturēšanas darbi  </t>
  </si>
  <si>
    <t>Regulāri veicamie teritoriju kopšanas un uzturēšanas darbi</t>
  </si>
  <si>
    <t>Atkritumu pārvietošana sabiedriskajās talkās</t>
  </si>
  <si>
    <t>reize</t>
  </si>
  <si>
    <t>Atpūtas soliņu remonts un atjaunošana</t>
  </si>
  <si>
    <t>Atkritumu urnu remonts un atjaunošana</t>
  </si>
  <si>
    <r>
      <t>m</t>
    </r>
    <r>
      <rPr>
        <vertAlign val="superscript"/>
        <sz val="10"/>
        <rFont val="Tahoma"/>
        <family val="2"/>
        <charset val="186"/>
      </rPr>
      <t>2</t>
    </r>
    <r>
      <rPr>
        <sz val="11"/>
        <color indexed="8"/>
        <rFont val="Calibri"/>
        <family val="2"/>
        <charset val="186"/>
      </rPr>
      <t/>
    </r>
  </si>
  <si>
    <t>kopā nokaisīti 100 tek.m</t>
  </si>
  <si>
    <t>kopā notīrīti 100 tek.m</t>
  </si>
  <si>
    <t>kopā noslaucīti 100 tek.m</t>
  </si>
  <si>
    <t>Pielikums Nr. 3.1.</t>
  </si>
  <si>
    <t>Pielikums Nr. 3.2.</t>
  </si>
  <si>
    <r>
      <t>kopā nokaisīti 100 m</t>
    </r>
    <r>
      <rPr>
        <sz val="10"/>
        <color indexed="8"/>
        <rFont val="Calibri"/>
        <family val="2"/>
        <charset val="186"/>
      </rPr>
      <t>²</t>
    </r>
  </si>
  <si>
    <r>
      <t>kopā notīrīti 100 m</t>
    </r>
    <r>
      <rPr>
        <sz val="10"/>
        <color indexed="8"/>
        <rFont val="Calibri"/>
        <family val="2"/>
        <charset val="186"/>
      </rPr>
      <t>²</t>
    </r>
  </si>
  <si>
    <r>
      <t>kopā noslaucīti 100m</t>
    </r>
    <r>
      <rPr>
        <sz val="10"/>
        <color indexed="8"/>
        <rFont val="Calibri"/>
        <family val="2"/>
        <charset val="186"/>
      </rPr>
      <t>²</t>
    </r>
  </si>
  <si>
    <t>Pielikums Nr. 3.3.</t>
  </si>
  <si>
    <r>
      <t>kopā attīrīti 100 m</t>
    </r>
    <r>
      <rPr>
        <i/>
        <vertAlign val="superscript"/>
        <sz val="10"/>
        <rFont val="Arial"/>
        <family val="2"/>
        <charset val="186"/>
      </rPr>
      <t>2</t>
    </r>
  </si>
  <si>
    <r>
      <t>kopā nogrābti 100 m</t>
    </r>
    <r>
      <rPr>
        <i/>
        <vertAlign val="superscript"/>
        <sz val="10"/>
        <rFont val="Arial"/>
        <family val="2"/>
        <charset val="186"/>
      </rPr>
      <t>2</t>
    </r>
  </si>
  <si>
    <r>
      <t>kopā nopļauti 100 m</t>
    </r>
    <r>
      <rPr>
        <i/>
        <vertAlign val="superscript"/>
        <sz val="10"/>
        <rFont val="Arial"/>
        <family val="2"/>
        <charset val="186"/>
      </rPr>
      <t>2</t>
    </r>
  </si>
  <si>
    <t>Pielikums Nr. 3.4.</t>
  </si>
  <si>
    <t>Pielikums Nr. 3.5.</t>
  </si>
  <si>
    <t>Pielikums Nr. 4.</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</si>
</sst>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b/>
      <sz val="12"/>
      <name val="Times New Roman"/>
      <family val="1"/>
      <charset val="186"/>
    </font>
    <font>
      <sz val="12"/>
      <name val="Times New Roman"/>
      <family val="1"/>
      <charset val="186"/>
    </font>
    <font>
      <sz val="10"/>
      <name val="Tahoma"/>
      <family val="2"/>
      <charset val="186"/>
    </font>
    <font>
      <b/>
      <sz val="14"/>
      <name val="Times New Roman"/>
      <family val="1"/>
      <charset val="186"/>
    </font>
    <font>
      <sz val="10"/>
      <name val="Times New Roman"/>
      <family val="1"/>
      <charset val="186"/>
    </font>
    <font>
      <b/>
      <sz val="16"/>
      <name val="Times New Roman"/>
      <family val="1"/>
      <charset val="186"/>
    </font>
    <font>
      <sz val="16"/>
      <name val="Times New Roman"/>
      <family val="1"/>
      <charset val="186"/>
    </font>
    <font>
      <b/>
      <sz val="10"/>
      <name val="Tahoma"/>
      <family val="2"/>
      <charset val="186"/>
    </font>
    <font>
      <vertAlign val="superscript"/>
      <sz val="10"/>
      <name val="Tahoma"/>
      <family val="2"/>
      <charset val="186"/>
    </font>
    <font>
      <sz val="11"/>
      <color indexed="8"/>
      <name val="Calibri"/>
      <family val="2"/>
      <charset val="186"/>
    </font>
    <font>
      <sz val="10"/>
      <color indexed="10"/>
      <name val="Tahoma"/>
      <family val="2"/>
      <charset val="186"/>
    </font>
    <font>
      <sz val="12"/>
      <name val="Tahoma"/>
      <family val="2"/>
      <charset val="186"/>
    </font>
    <font>
      <b/>
      <sz val="14"/>
      <name val="Tahoma"/>
      <family val="2"/>
      <charset val="186"/>
    </font>
    <font>
      <b/>
      <sz val="12"/>
      <name val="Tahoma"/>
      <family val="2"/>
      <charset val="186"/>
    </font>
    <font>
      <vertAlign val="superscript"/>
      <sz val="12"/>
      <name val="Tahoma"/>
      <family val="2"/>
      <charset val="186"/>
    </font>
    <font>
      <sz val="12"/>
      <color rgb="FF000000"/>
      <name val="Times New Roman"/>
      <family val="1"/>
      <charset val="186"/>
    </font>
    <font>
      <sz val="11"/>
      <color rgb="FF000000"/>
      <name val="Times New Roman"/>
      <family val="1"/>
      <charset val="186"/>
    </font>
    <font>
      <sz val="11"/>
      <color theme="1"/>
      <name val="Times New Roman"/>
      <family val="1"/>
      <charset val="186"/>
    </font>
    <font>
      <sz val="12"/>
      <name val="Arial"/>
      <family val="2"/>
      <charset val="186"/>
    </font>
    <font>
      <sz val="14"/>
      <name val="Tahoma"/>
      <family val="2"/>
      <charset val="186"/>
    </font>
    <font>
      <sz val="10"/>
      <name val="Arial"/>
      <family val="2"/>
      <charset val="186"/>
    </font>
    <font>
      <b/>
      <sz val="10"/>
      <name val="Arial"/>
      <family val="2"/>
      <charset val="186"/>
    </font>
    <font>
      <sz val="10"/>
      <color theme="1"/>
      <name val="Arial"/>
      <family val="2"/>
      <charset val="186"/>
    </font>
    <font>
      <b/>
      <sz val="10"/>
      <color theme="1"/>
      <name val="Arial"/>
      <family val="2"/>
      <charset val="186"/>
    </font>
    <font>
      <i/>
      <sz val="12"/>
      <name val="Arial"/>
      <family val="2"/>
      <charset val="186"/>
    </font>
    <font>
      <i/>
      <sz val="14"/>
      <name val="Arial"/>
      <family val="2"/>
      <charset val="186"/>
    </font>
    <font>
      <sz val="10"/>
      <color theme="1"/>
      <name val="Times New Roman"/>
      <family val="1"/>
      <charset val="186"/>
    </font>
    <font>
      <sz val="9"/>
      <color theme="1"/>
      <name val="Times New Roman"/>
      <family val="1"/>
      <charset val="186"/>
    </font>
    <font>
      <sz val="9"/>
      <name val="Times New Roman"/>
      <family val="1"/>
      <charset val="186"/>
    </font>
    <font>
      <i/>
      <sz val="10"/>
      <name val="Times New Roman"/>
      <family val="1"/>
      <charset val="186"/>
    </font>
    <font>
      <i/>
      <vertAlign val="superscript"/>
      <sz val="10"/>
      <name val="Arial"/>
      <family val="2"/>
      <charset val="186"/>
    </font>
    <font>
      <i/>
      <sz val="10"/>
      <color theme="1"/>
      <name val="Times New Roman"/>
      <family val="1"/>
      <charset val="186"/>
    </font>
    <font>
      <i/>
      <sz val="10"/>
      <name val="Arial"/>
      <family val="2"/>
      <charset val="186"/>
    </font>
    <font>
      <b/>
      <sz val="10"/>
      <name val="Times New Roman"/>
      <family val="1"/>
      <charset val="186"/>
    </font>
    <font>
      <sz val="10"/>
      <color rgb="FFFF0000"/>
      <name val="Times New Roman"/>
      <family val="1"/>
      <charset val="186"/>
    </font>
    <font>
      <sz val="10"/>
      <color theme="5" tint="-0.249977111117893"/>
      <name val="Arial"/>
      <family val="2"/>
      <charset val="186"/>
    </font>
    <font>
      <sz val="10"/>
      <color theme="6" tint="-0.249977111117893"/>
      <name val="Arial"/>
      <family val="2"/>
      <charset val="186"/>
    </font>
    <font>
      <sz val="10"/>
      <color theme="5" tint="-0.249977111117893"/>
      <name val="Times New Roman"/>
      <family val="1"/>
      <charset val="186"/>
    </font>
    <font>
      <b/>
      <sz val="10"/>
      <color theme="1"/>
      <name val="Times New Roman"/>
      <family val="1"/>
      <charset val="186"/>
    </font>
    <font>
      <b/>
      <sz val="11"/>
      <color theme="1"/>
      <name val="Times New Roman"/>
      <family val="1"/>
      <charset val="186"/>
    </font>
    <font>
      <sz val="10"/>
      <color rgb="FF000000"/>
      <name val="Times New Roman"/>
      <family val="1"/>
      <charset val="186"/>
    </font>
    <font>
      <i/>
      <sz val="9"/>
      <color theme="1"/>
      <name val="Times New Roman"/>
      <family val="1"/>
      <charset val="186"/>
    </font>
    <font>
      <sz val="10"/>
      <color indexed="8"/>
      <name val="Calibri"/>
      <family val="2"/>
      <charset val="186"/>
    </font>
    <font>
      <b/>
      <i/>
      <sz val="10"/>
      <color theme="1"/>
      <name val="Times New Roman"/>
      <family val="1"/>
      <charset val="186"/>
    </font>
    <font>
      <sz val="10"/>
      <color indexed="8"/>
      <name val="Times New Roman"/>
      <family val="1"/>
      <charset val="186"/>
    </font>
    <font>
      <sz val="11"/>
      <color indexed="8"/>
      <name val="Times New Roman"/>
      <family val="1"/>
      <charset val="186"/>
    </font>
    <font>
      <i/>
      <vertAlign val="superscript"/>
      <sz val="10"/>
      <color indexed="8"/>
      <name val="Arial"/>
      <family val="2"/>
      <charset val="186"/>
    </font>
    <font>
      <b/>
      <i/>
      <sz val="10"/>
      <color theme="1"/>
      <name val="Arial"/>
      <family val="2"/>
      <charset val="186"/>
    </font>
    <font>
      <i/>
      <sz val="9"/>
      <name val="Times New Roman"/>
      <family val="1"/>
      <charset val="186"/>
    </font>
    <font>
      <b/>
      <i/>
      <sz val="10"/>
      <name val="Arial"/>
      <family val="2"/>
      <charset val="186"/>
    </font>
    <font>
      <sz val="9"/>
      <name val="Arial"/>
      <family val="2"/>
      <charset val="186"/>
    </font>
    <font>
      <sz val="10"/>
      <name val="Calibri"/>
      <family val="2"/>
      <charset val="186"/>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8">
    <border>
      <left/>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medium">
        <color indexed="8"/>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right/>
      <top style="medium">
        <color indexed="64"/>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8"/>
      </right>
      <top/>
      <bottom style="medium">
        <color indexed="64"/>
      </bottom>
      <diagonal/>
    </border>
    <border>
      <left/>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double">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double">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8"/>
      </top>
      <bottom/>
      <diagonal/>
    </border>
    <border>
      <left style="medium">
        <color indexed="64"/>
      </left>
      <right style="thin">
        <color indexed="64"/>
      </right>
      <top style="thin">
        <color indexed="8"/>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8"/>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double">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8"/>
      </right>
      <top style="medium">
        <color indexed="64"/>
      </top>
      <bottom style="thin">
        <color indexed="8"/>
      </bottom>
      <diagonal/>
    </border>
    <border>
      <left style="thin">
        <color indexed="8"/>
      </left>
      <right/>
      <top/>
      <bottom/>
      <diagonal/>
    </border>
    <border>
      <left style="double">
        <color indexed="64"/>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411">
    <xf numFmtId="0" fontId="0" fillId="0" borderId="0" xfId="0"/>
    <xf numFmtId="0" fontId="1" fillId="0" borderId="0" xfId="0" applyFont="1" applyAlignment="1"/>
    <xf numFmtId="0" fontId="2" fillId="0" borderId="0" xfId="0" applyFont="1"/>
    <xf numFmtId="0" fontId="1" fillId="0" borderId="0" xfId="0" applyFont="1"/>
    <xf numFmtId="0" fontId="3" fillId="0" borderId="0" xfId="0" applyFont="1"/>
    <xf numFmtId="0" fontId="2" fillId="0" borderId="0" xfId="0" applyFont="1" applyAlignment="1"/>
    <xf numFmtId="0" fontId="2" fillId="0" borderId="0" xfId="0" applyFont="1" applyBorder="1" applyAlignment="1">
      <alignment horizontal="right"/>
    </xf>
    <xf numFmtId="2" fontId="2" fillId="0" borderId="2" xfId="0" applyNumberFormat="1" applyFont="1" applyFill="1" applyBorder="1" applyAlignment="1">
      <alignment horizontal="center"/>
    </xf>
    <xf numFmtId="0" fontId="2" fillId="0" borderId="0" xfId="0" applyFont="1" applyFill="1"/>
    <xf numFmtId="0" fontId="2" fillId="0" borderId="0" xfId="0" applyFont="1" applyBorder="1" applyAlignment="1"/>
    <xf numFmtId="2" fontId="2" fillId="0" borderId="3" xfId="0" applyNumberFormat="1" applyFont="1" applyFill="1" applyBorder="1" applyAlignment="1">
      <alignment horizontal="center"/>
    </xf>
    <xf numFmtId="0" fontId="2" fillId="0" borderId="0" xfId="0" applyFont="1" applyFill="1" applyAlignment="1">
      <alignment horizontal="center"/>
    </xf>
    <xf numFmtId="0" fontId="2" fillId="0" borderId="0" xfId="0" applyFont="1" applyBorder="1"/>
    <xf numFmtId="0" fontId="0" fillId="0" borderId="0" xfId="0" applyFont="1"/>
    <xf numFmtId="0" fontId="5" fillId="0" borderId="0" xfId="0" applyFont="1"/>
    <xf numFmtId="0" fontId="6" fillId="0" borderId="0" xfId="0" applyFont="1" applyFill="1"/>
    <xf numFmtId="0" fontId="7" fillId="0" borderId="0" xfId="0" applyFont="1"/>
    <xf numFmtId="0" fontId="3" fillId="0" borderId="19" xfId="0" applyFont="1" applyBorder="1" applyAlignment="1">
      <alignment horizontal="center" vertical="center" wrapText="1"/>
    </xf>
    <xf numFmtId="0" fontId="3" fillId="0" borderId="20" xfId="0" applyFont="1" applyBorder="1" applyAlignment="1">
      <alignment horizontal="center" wrapText="1"/>
    </xf>
    <xf numFmtId="0" fontId="3" fillId="0" borderId="21" xfId="0" applyFont="1" applyBorder="1" applyAlignment="1">
      <alignment horizontal="center" vertical="center"/>
    </xf>
    <xf numFmtId="0" fontId="8"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32" xfId="0" applyFont="1" applyBorder="1" applyAlignment="1">
      <alignment horizontal="center" vertical="top" wrapText="1"/>
    </xf>
    <xf numFmtId="0" fontId="3" fillId="0" borderId="33" xfId="0" applyFont="1" applyBorder="1" applyAlignment="1">
      <alignment vertical="top" wrapText="1"/>
    </xf>
    <xf numFmtId="0" fontId="3" fillId="0" borderId="33" xfId="0" applyFont="1" applyBorder="1" applyAlignment="1">
      <alignment horizontal="center" vertical="top" wrapText="1"/>
    </xf>
    <xf numFmtId="0" fontId="3" fillId="0" borderId="33" xfId="0" applyFont="1" applyBorder="1" applyAlignment="1">
      <alignment horizontal="right" vertical="top" wrapText="1"/>
    </xf>
    <xf numFmtId="2" fontId="3" fillId="2" borderId="33" xfId="0" applyNumberFormat="1" applyFont="1" applyFill="1" applyBorder="1" applyAlignment="1">
      <alignment horizontal="center" vertical="top" wrapText="1"/>
    </xf>
    <xf numFmtId="0" fontId="8" fillId="0" borderId="32" xfId="0" applyFont="1" applyBorder="1" applyAlignment="1">
      <alignment horizontal="center" vertical="top" wrapText="1"/>
    </xf>
    <xf numFmtId="0" fontId="3" fillId="0" borderId="33" xfId="0" applyFont="1" applyBorder="1" applyAlignment="1">
      <alignment horizontal="left" vertical="top" wrapText="1"/>
    </xf>
    <xf numFmtId="0" fontId="3" fillId="2" borderId="33" xfId="0" applyFont="1" applyFill="1" applyBorder="1" applyAlignment="1">
      <alignment horizontal="center" vertical="top" wrapText="1"/>
    </xf>
    <xf numFmtId="0" fontId="3" fillId="2" borderId="41" xfId="0" applyFont="1" applyFill="1" applyBorder="1" applyAlignment="1">
      <alignment horizontal="center" vertical="top" wrapText="1"/>
    </xf>
    <xf numFmtId="0" fontId="3" fillId="0" borderId="0" xfId="0" applyFont="1" applyBorder="1"/>
    <xf numFmtId="2" fontId="3" fillId="2" borderId="46" xfId="0" applyNumberFormat="1" applyFont="1" applyFill="1" applyBorder="1" applyAlignment="1">
      <alignment horizontal="center" vertical="top" wrapText="1"/>
    </xf>
    <xf numFmtId="2" fontId="3" fillId="3" borderId="33" xfId="0" applyNumberFormat="1" applyFont="1" applyFill="1" applyBorder="1" applyAlignment="1">
      <alignment horizontal="center" vertical="top" wrapText="1"/>
    </xf>
    <xf numFmtId="0" fontId="8" fillId="0" borderId="33" xfId="0" applyFont="1" applyBorder="1" applyAlignment="1">
      <alignment horizontal="center" vertical="top" wrapText="1"/>
    </xf>
    <xf numFmtId="2" fontId="3" fillId="0" borderId="33" xfId="0" applyNumberFormat="1" applyFont="1" applyBorder="1" applyAlignment="1">
      <alignment horizontal="center" vertical="top" wrapText="1"/>
    </xf>
    <xf numFmtId="0" fontId="8" fillId="3" borderId="33" xfId="0" applyFont="1" applyFill="1" applyBorder="1" applyAlignment="1">
      <alignment horizontal="center" vertical="top" wrapText="1"/>
    </xf>
    <xf numFmtId="0" fontId="8" fillId="0" borderId="48" xfId="0" applyFont="1" applyBorder="1" applyAlignment="1">
      <alignment horizontal="center" vertical="top" wrapText="1"/>
    </xf>
    <xf numFmtId="0" fontId="8" fillId="3" borderId="49" xfId="0" applyFont="1" applyFill="1" applyBorder="1" applyAlignment="1">
      <alignment horizontal="center" vertical="top" wrapText="1"/>
    </xf>
    <xf numFmtId="1" fontId="3" fillId="2" borderId="50" xfId="0" applyNumberFormat="1" applyFont="1" applyFill="1" applyBorder="1" applyAlignment="1">
      <alignment horizontal="center" vertical="top" wrapText="1"/>
    </xf>
    <xf numFmtId="0" fontId="3" fillId="0" borderId="0" xfId="0" applyFont="1" applyBorder="1" applyAlignment="1">
      <alignment horizontal="center" vertical="top" wrapText="1"/>
    </xf>
    <xf numFmtId="0" fontId="0" fillId="0" borderId="0" xfId="0" applyFont="1" applyFill="1"/>
    <xf numFmtId="2" fontId="8" fillId="0" borderId="69" xfId="0" applyNumberFormat="1" applyFont="1" applyFill="1" applyBorder="1" applyAlignment="1">
      <alignment horizontal="center"/>
    </xf>
    <xf numFmtId="2" fontId="3" fillId="0" borderId="70" xfId="0" applyNumberFormat="1" applyFont="1" applyFill="1" applyBorder="1" applyAlignment="1">
      <alignment horizontal="center"/>
    </xf>
    <xf numFmtId="2" fontId="3" fillId="0" borderId="53" xfId="0" applyNumberFormat="1" applyFont="1" applyFill="1" applyBorder="1" applyAlignment="1">
      <alignment horizontal="center"/>
    </xf>
    <xf numFmtId="2" fontId="3" fillId="0" borderId="54" xfId="0" applyNumberFormat="1" applyFont="1" applyFill="1" applyBorder="1" applyAlignment="1">
      <alignment horizontal="center"/>
    </xf>
    <xf numFmtId="2" fontId="3" fillId="0" borderId="55" xfId="0" applyNumberFormat="1" applyFont="1" applyFill="1" applyBorder="1" applyAlignment="1">
      <alignment horizontal="center"/>
    </xf>
    <xf numFmtId="2" fontId="3" fillId="0" borderId="71" xfId="0" applyNumberFormat="1" applyFont="1" applyFill="1" applyBorder="1" applyAlignment="1">
      <alignment horizontal="center"/>
    </xf>
    <xf numFmtId="0" fontId="3" fillId="0" borderId="0" xfId="0" applyFont="1" applyAlignment="1">
      <alignment horizontal="center"/>
    </xf>
    <xf numFmtId="0" fontId="3" fillId="0" borderId="0" xfId="0" applyFont="1" applyFill="1" applyBorder="1" applyAlignment="1">
      <alignment horizontal="right"/>
    </xf>
    <xf numFmtId="2" fontId="3" fillId="0" borderId="0" xfId="0" applyNumberFormat="1" applyFont="1" applyFill="1" applyBorder="1" applyAlignment="1">
      <alignment horizontal="center"/>
    </xf>
    <xf numFmtId="0" fontId="11" fillId="0" borderId="0" xfId="0" applyFont="1" applyAlignment="1">
      <alignment horizontal="center"/>
    </xf>
    <xf numFmtId="0" fontId="8" fillId="0" borderId="45" xfId="0" applyFont="1" applyBorder="1"/>
    <xf numFmtId="0" fontId="3" fillId="0" borderId="45" xfId="0" applyFont="1" applyBorder="1"/>
    <xf numFmtId="2" fontId="3" fillId="0" borderId="0" xfId="0" applyNumberFormat="1" applyFont="1"/>
    <xf numFmtId="0" fontId="3" fillId="0" borderId="0" xfId="0" applyFont="1" applyBorder="1" applyAlignment="1">
      <alignment horizontal="center"/>
    </xf>
    <xf numFmtId="0" fontId="0" fillId="0" borderId="0" xfId="0" applyFont="1" applyBorder="1" applyAlignment="1"/>
    <xf numFmtId="0" fontId="4" fillId="0" borderId="0" xfId="0" applyFont="1" applyBorder="1" applyAlignment="1">
      <alignment horizontal="right" vertical="center" wrapText="1"/>
    </xf>
    <xf numFmtId="0" fontId="14" fillId="0" borderId="73" xfId="0" applyFont="1" applyBorder="1" applyAlignment="1">
      <alignment horizontal="center" vertical="top" wrapText="1"/>
    </xf>
    <xf numFmtId="0" fontId="14" fillId="0" borderId="46" xfId="0" applyFont="1" applyBorder="1" applyAlignment="1">
      <alignment horizontal="center"/>
    </xf>
    <xf numFmtId="0" fontId="12" fillId="0" borderId="46" xfId="0" applyFont="1" applyBorder="1" applyAlignment="1">
      <alignment horizontal="center" vertical="top" wrapText="1"/>
    </xf>
    <xf numFmtId="2" fontId="12" fillId="0" borderId="46" xfId="0" applyNumberFormat="1" applyFont="1" applyBorder="1" applyAlignment="1">
      <alignment horizontal="center"/>
    </xf>
    <xf numFmtId="2" fontId="12" fillId="0" borderId="74" xfId="0" applyNumberFormat="1" applyFont="1" applyBorder="1" applyAlignment="1">
      <alignment horizontal="center"/>
    </xf>
    <xf numFmtId="2" fontId="12" fillId="0" borderId="75" xfId="0" applyNumberFormat="1" applyFont="1" applyBorder="1" applyAlignment="1">
      <alignment horizontal="center"/>
    </xf>
    <xf numFmtId="0" fontId="12" fillId="0" borderId="32" xfId="0" applyFont="1" applyBorder="1" applyAlignment="1">
      <alignment horizontal="center" vertical="top" wrapText="1"/>
    </xf>
    <xf numFmtId="0" fontId="12" fillId="0" borderId="33" xfId="0" applyFont="1" applyBorder="1" applyAlignment="1">
      <alignment vertical="top" wrapText="1"/>
    </xf>
    <xf numFmtId="0" fontId="12" fillId="0" borderId="33" xfId="0" applyFont="1" applyBorder="1" applyAlignment="1">
      <alignment horizontal="center" wrapText="1"/>
    </xf>
    <xf numFmtId="2" fontId="12" fillId="2" borderId="33" xfId="0" applyNumberFormat="1" applyFont="1" applyFill="1" applyBorder="1" applyAlignment="1">
      <alignment horizontal="center" vertical="top" wrapText="1"/>
    </xf>
    <xf numFmtId="2" fontId="12" fillId="0" borderId="33" xfId="0" applyNumberFormat="1" applyFont="1" applyBorder="1" applyAlignment="1">
      <alignment horizontal="center"/>
    </xf>
    <xf numFmtId="1" fontId="12" fillId="0" borderId="34" xfId="0" applyNumberFormat="1" applyFont="1" applyBorder="1" applyAlignment="1">
      <alignment horizontal="center"/>
    </xf>
    <xf numFmtId="2" fontId="12" fillId="0" borderId="76" xfId="0" applyNumberFormat="1" applyFont="1" applyBorder="1" applyAlignment="1">
      <alignment horizontal="center"/>
    </xf>
    <xf numFmtId="0" fontId="12" fillId="0" borderId="33" xfId="0" applyFont="1" applyBorder="1" applyAlignment="1">
      <alignment horizontal="center" vertical="top" wrapText="1"/>
    </xf>
    <xf numFmtId="0" fontId="12" fillId="2" borderId="33" xfId="0" applyFont="1" applyFill="1" applyBorder="1" applyAlignment="1">
      <alignment horizontal="center" vertical="top" wrapText="1"/>
    </xf>
    <xf numFmtId="0" fontId="12" fillId="0" borderId="33" xfId="0" applyFont="1" applyBorder="1" applyAlignment="1">
      <alignment horizontal="right" vertical="top" wrapText="1"/>
    </xf>
    <xf numFmtId="0" fontId="14" fillId="0" borderId="32" xfId="0" applyFont="1" applyBorder="1" applyAlignment="1">
      <alignment horizontal="center" vertical="top" wrapText="1"/>
    </xf>
    <xf numFmtId="0" fontId="14" fillId="0" borderId="33" xfId="0" applyFont="1" applyBorder="1" applyAlignment="1">
      <alignment horizontal="center" vertical="center" wrapText="1"/>
    </xf>
    <xf numFmtId="0" fontId="12" fillId="0" borderId="33" xfId="0" applyFont="1" applyBorder="1" applyAlignment="1">
      <alignment horizontal="left" vertical="top" wrapText="1"/>
    </xf>
    <xf numFmtId="0" fontId="12" fillId="2" borderId="41" xfId="0" applyFont="1" applyFill="1" applyBorder="1" applyAlignment="1">
      <alignment horizontal="center" vertical="top" wrapText="1"/>
    </xf>
    <xf numFmtId="2" fontId="12" fillId="0" borderId="41" xfId="0" applyNumberFormat="1" applyFont="1" applyBorder="1" applyAlignment="1">
      <alignment horizontal="center"/>
    </xf>
    <xf numFmtId="1" fontId="12" fillId="0" borderId="42" xfId="0" applyNumberFormat="1" applyFont="1" applyBorder="1" applyAlignment="1">
      <alignment horizontal="center"/>
    </xf>
    <xf numFmtId="0" fontId="14" fillId="0" borderId="33" xfId="0" applyFont="1" applyBorder="1" applyAlignment="1">
      <alignment horizontal="center"/>
    </xf>
    <xf numFmtId="0" fontId="12" fillId="2" borderId="33" xfId="0" applyFont="1" applyFill="1" applyBorder="1"/>
    <xf numFmtId="0" fontId="12" fillId="0" borderId="33" xfId="0" applyFont="1" applyBorder="1"/>
    <xf numFmtId="1" fontId="12" fillId="0" borderId="34" xfId="0" applyNumberFormat="1" applyFont="1" applyBorder="1"/>
    <xf numFmtId="0" fontId="12" fillId="0" borderId="0" xfId="0" applyFont="1" applyBorder="1" applyAlignment="1">
      <alignment horizontal="center" vertical="top"/>
    </xf>
    <xf numFmtId="0" fontId="12" fillId="0" borderId="33" xfId="0" applyFont="1" applyBorder="1" applyAlignment="1">
      <alignment horizontal="right"/>
    </xf>
    <xf numFmtId="2" fontId="12" fillId="2" borderId="46" xfId="0" applyNumberFormat="1" applyFont="1" applyFill="1" applyBorder="1" applyAlignment="1">
      <alignment horizontal="center" vertical="top" wrapText="1"/>
    </xf>
    <xf numFmtId="0" fontId="14" fillId="0" borderId="33" xfId="0" applyFont="1" applyBorder="1" applyAlignment="1">
      <alignment horizontal="center" vertical="top" wrapText="1"/>
    </xf>
    <xf numFmtId="0" fontId="12" fillId="0" borderId="33" xfId="0" applyFont="1" applyBorder="1" applyAlignment="1">
      <alignment horizontal="center" vertical="top"/>
    </xf>
    <xf numFmtId="0" fontId="14" fillId="0" borderId="77" xfId="0" applyFont="1" applyBorder="1" applyAlignment="1">
      <alignment horizontal="center" vertical="top" wrapText="1"/>
    </xf>
    <xf numFmtId="0" fontId="14" fillId="3" borderId="41" xfId="0" applyFont="1" applyFill="1" applyBorder="1" applyAlignment="1">
      <alignment horizontal="center" vertical="top" wrapText="1"/>
    </xf>
    <xf numFmtId="0" fontId="12" fillId="0" borderId="41" xfId="0" applyFont="1" applyBorder="1" applyAlignment="1">
      <alignment horizontal="center" vertical="top" wrapText="1"/>
    </xf>
    <xf numFmtId="1" fontId="12" fillId="0" borderId="78" xfId="0" applyNumberFormat="1" applyFont="1" applyBorder="1" applyAlignment="1">
      <alignment horizontal="center" vertical="top" wrapText="1"/>
    </xf>
    <xf numFmtId="2" fontId="12" fillId="0" borderId="78" xfId="0" applyNumberFormat="1" applyFont="1" applyBorder="1" applyAlignment="1">
      <alignment horizontal="center"/>
    </xf>
    <xf numFmtId="2" fontId="12" fillId="0" borderId="42" xfId="0" applyNumberFormat="1" applyFont="1" applyBorder="1" applyAlignment="1">
      <alignment horizontal="center"/>
    </xf>
    <xf numFmtId="2" fontId="12" fillId="0" borderId="79" xfId="0" applyNumberFormat="1" applyFont="1" applyBorder="1" applyAlignment="1">
      <alignment horizontal="center"/>
    </xf>
    <xf numFmtId="0" fontId="12" fillId="0" borderId="9" xfId="0" applyFont="1" applyBorder="1" applyAlignment="1">
      <alignment horizontal="center" vertical="top" wrapText="1"/>
    </xf>
    <xf numFmtId="2" fontId="14" fillId="0" borderId="58" xfId="0" applyNumberFormat="1" applyFont="1" applyBorder="1" applyAlignment="1">
      <alignment horizontal="center"/>
    </xf>
    <xf numFmtId="0" fontId="12" fillId="0" borderId="63" xfId="0" applyFont="1" applyBorder="1"/>
    <xf numFmtId="2" fontId="12" fillId="0" borderId="66" xfId="0" applyNumberFormat="1" applyFont="1" applyFill="1" applyBorder="1" applyAlignment="1">
      <alignment horizontal="center"/>
    </xf>
    <xf numFmtId="0" fontId="12" fillId="0" borderId="80" xfId="0" applyFont="1" applyBorder="1"/>
    <xf numFmtId="2" fontId="14" fillId="0" borderId="69" xfId="0" applyNumberFormat="1" applyFont="1" applyFill="1" applyBorder="1" applyAlignment="1">
      <alignment horizontal="center"/>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18" fillId="0" borderId="45" xfId="0" applyFont="1" applyFill="1" applyBorder="1"/>
    <xf numFmtId="0" fontId="18" fillId="0" borderId="0" xfId="0" applyFont="1" applyFill="1" applyAlignment="1">
      <alignment horizontal="center"/>
    </xf>
    <xf numFmtId="0" fontId="17" fillId="0" borderId="0" xfId="0" applyFont="1" applyFill="1" applyAlignment="1">
      <alignment vertical="center"/>
    </xf>
    <xf numFmtId="0" fontId="18" fillId="0" borderId="0" xfId="0" applyFont="1" applyFill="1"/>
    <xf numFmtId="0" fontId="18" fillId="0" borderId="0" xfId="0" applyFont="1" applyFill="1" applyAlignment="1">
      <alignment vertical="center"/>
    </xf>
    <xf numFmtId="0" fontId="18" fillId="2" borderId="0" xfId="0" applyFont="1" applyFill="1" applyAlignment="1">
      <alignment vertical="center"/>
    </xf>
    <xf numFmtId="0" fontId="20" fillId="0" borderId="0" xfId="0" applyFont="1" applyBorder="1" applyAlignment="1">
      <alignment horizontal="left" vertical="center" wrapText="1"/>
    </xf>
    <xf numFmtId="0" fontId="13" fillId="0" borderId="0" xfId="0" applyFont="1" applyBorder="1" applyAlignment="1">
      <alignment horizontal="center" vertical="center" wrapText="1"/>
    </xf>
    <xf numFmtId="0" fontId="0" fillId="0" borderId="46" xfId="0" applyBorder="1"/>
    <xf numFmtId="0" fontId="0" fillId="0" borderId="75" xfId="0" applyBorder="1"/>
    <xf numFmtId="0" fontId="0" fillId="0" borderId="33" xfId="0" applyBorder="1"/>
    <xf numFmtId="0" fontId="0" fillId="0" borderId="76" xfId="0" applyBorder="1"/>
    <xf numFmtId="0" fontId="12" fillId="0" borderId="20" xfId="0" applyFont="1" applyBorder="1" applyAlignment="1">
      <alignment horizontal="center" vertical="top" wrapText="1"/>
    </xf>
    <xf numFmtId="2" fontId="12" fillId="0" borderId="20" xfId="0" applyNumberFormat="1" applyFont="1" applyBorder="1" applyAlignment="1">
      <alignment horizontal="center"/>
    </xf>
    <xf numFmtId="0" fontId="0" fillId="0" borderId="20" xfId="0" applyBorder="1"/>
    <xf numFmtId="0" fontId="0" fillId="0" borderId="21" xfId="0" applyBorder="1"/>
    <xf numFmtId="0" fontId="18" fillId="0" borderId="0" xfId="0" applyFont="1" applyFill="1" applyBorder="1" applyAlignment="1">
      <alignment horizontal="center"/>
    </xf>
    <xf numFmtId="0" fontId="18" fillId="0" borderId="0" xfId="0" applyFont="1" applyFill="1" applyBorder="1"/>
    <xf numFmtId="0" fontId="0" fillId="0" borderId="0" xfId="0" applyBorder="1"/>
    <xf numFmtId="0" fontId="21" fillId="0" borderId="0" xfId="0" applyFont="1"/>
    <xf numFmtId="0" fontId="21" fillId="0" borderId="0" xfId="0" applyFont="1" applyFill="1" applyAlignment="1">
      <alignment wrapText="1"/>
    </xf>
    <xf numFmtId="0" fontId="21" fillId="0" borderId="0" xfId="0" applyFont="1" applyFill="1"/>
    <xf numFmtId="0" fontId="22" fillId="0" borderId="0" xfId="0" applyFont="1" applyFill="1"/>
    <xf numFmtId="1" fontId="22" fillId="2" borderId="0" xfId="0" applyNumberFormat="1" applyFont="1" applyFill="1"/>
    <xf numFmtId="0" fontId="23" fillId="2" borderId="0" xfId="0" applyFont="1" applyFill="1"/>
    <xf numFmtId="0" fontId="24" fillId="2" borderId="0" xfId="0" applyFont="1" applyFill="1"/>
    <xf numFmtId="0" fontId="25" fillId="0" borderId="0" xfId="0" applyFont="1" applyFill="1" applyAlignment="1">
      <alignment horizontal="right"/>
    </xf>
    <xf numFmtId="0" fontId="26" fillId="2" borderId="0"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30" fillId="0" borderId="33" xfId="0" applyFont="1" applyFill="1" applyBorder="1" applyAlignment="1">
      <alignment horizontal="center" wrapText="1"/>
    </xf>
    <xf numFmtId="0" fontId="32" fillId="2" borderId="33" xfId="0" applyFont="1" applyFill="1" applyBorder="1" applyAlignment="1">
      <alignment horizontal="center" wrapText="1"/>
    </xf>
    <xf numFmtId="0" fontId="30" fillId="2" borderId="33" xfId="0" applyFont="1" applyFill="1" applyBorder="1" applyAlignment="1">
      <alignment horizontal="center" wrapText="1"/>
    </xf>
    <xf numFmtId="0" fontId="21" fillId="0" borderId="33" xfId="0" applyFont="1" applyFill="1" applyBorder="1"/>
    <xf numFmtId="0" fontId="5" fillId="0" borderId="33" xfId="0" applyFont="1" applyFill="1" applyBorder="1" applyAlignment="1">
      <alignment horizontal="center" wrapText="1"/>
    </xf>
    <xf numFmtId="0" fontId="5" fillId="0" borderId="33" xfId="0" applyFont="1" applyFill="1" applyBorder="1" applyAlignment="1">
      <alignment wrapText="1"/>
    </xf>
    <xf numFmtId="2" fontId="5" fillId="0" borderId="33" xfId="0" applyNumberFormat="1" applyFont="1" applyFill="1" applyBorder="1" applyAlignment="1">
      <alignment wrapText="1"/>
    </xf>
    <xf numFmtId="2" fontId="27" fillId="2" borderId="33" xfId="0" applyNumberFormat="1" applyFont="1" applyFill="1" applyBorder="1" applyAlignment="1">
      <alignment wrapText="1"/>
    </xf>
    <xf numFmtId="2" fontId="5" fillId="2" borderId="33" xfId="0" applyNumberFormat="1" applyFont="1" applyFill="1" applyBorder="1" applyAlignment="1">
      <alignment wrapText="1"/>
    </xf>
    <xf numFmtId="0" fontId="21" fillId="2" borderId="33" xfId="0" applyFont="1" applyFill="1" applyBorder="1"/>
    <xf numFmtId="0" fontId="33" fillId="0" borderId="33" xfId="0" applyFont="1" applyFill="1" applyBorder="1"/>
    <xf numFmtId="2" fontId="34" fillId="0" borderId="33" xfId="0" applyNumberFormat="1" applyFont="1" applyFill="1" applyBorder="1" applyAlignment="1">
      <alignment wrapText="1"/>
    </xf>
    <xf numFmtId="2" fontId="5" fillId="2" borderId="46" xfId="0" applyNumberFormat="1" applyFont="1" applyFill="1" applyBorder="1" applyAlignment="1">
      <alignment wrapText="1"/>
    </xf>
    <xf numFmtId="0" fontId="21" fillId="2" borderId="46" xfId="0" applyFont="1" applyFill="1" applyBorder="1"/>
    <xf numFmtId="0" fontId="23" fillId="2" borderId="33" xfId="0" applyFont="1" applyFill="1" applyBorder="1"/>
    <xf numFmtId="0" fontId="23" fillId="2" borderId="0" xfId="0" applyFont="1" applyFill="1" applyBorder="1"/>
    <xf numFmtId="0" fontId="5" fillId="0" borderId="41" xfId="0" applyFont="1" applyFill="1" applyBorder="1" applyAlignment="1">
      <alignment wrapText="1"/>
    </xf>
    <xf numFmtId="0" fontId="5" fillId="0" borderId="65" xfId="0" applyFont="1" applyFill="1" applyBorder="1" applyAlignment="1">
      <alignment wrapText="1"/>
    </xf>
    <xf numFmtId="0" fontId="5" fillId="0" borderId="46" xfId="0" applyFont="1" applyFill="1" applyBorder="1" applyAlignment="1">
      <alignment wrapText="1"/>
    </xf>
    <xf numFmtId="0" fontId="5" fillId="2" borderId="34" xfId="0" applyFont="1" applyFill="1" applyBorder="1" applyAlignment="1">
      <alignment horizontal="center" wrapText="1"/>
    </xf>
    <xf numFmtId="0" fontId="5" fillId="2" borderId="33" xfId="0" applyFont="1" applyFill="1" applyBorder="1" applyAlignment="1">
      <alignment wrapText="1"/>
    </xf>
    <xf numFmtId="0" fontId="5" fillId="2" borderId="85" xfId="0" applyFont="1" applyFill="1" applyBorder="1" applyAlignment="1">
      <alignment wrapText="1"/>
    </xf>
    <xf numFmtId="0" fontId="21" fillId="2" borderId="0" xfId="0" applyFont="1" applyFill="1"/>
    <xf numFmtId="0" fontId="35" fillId="0" borderId="33" xfId="0" applyFont="1" applyFill="1" applyBorder="1" applyAlignment="1">
      <alignment horizontal="center" wrapText="1"/>
    </xf>
    <xf numFmtId="0" fontId="21" fillId="0" borderId="33" xfId="0" applyFont="1" applyFill="1" applyBorder="1" applyAlignment="1">
      <alignment wrapText="1"/>
    </xf>
    <xf numFmtId="0" fontId="5" fillId="0" borderId="0" xfId="0" applyFont="1" applyFill="1" applyBorder="1" applyAlignment="1">
      <alignment wrapText="1"/>
    </xf>
    <xf numFmtId="0" fontId="36" fillId="0" borderId="0" xfId="0" applyFont="1"/>
    <xf numFmtId="0" fontId="5" fillId="0" borderId="84" xfId="0" applyFont="1" applyFill="1" applyBorder="1" applyAlignment="1">
      <alignment wrapText="1"/>
    </xf>
    <xf numFmtId="0" fontId="5" fillId="0" borderId="34" xfId="0" applyFont="1" applyFill="1" applyBorder="1" applyAlignment="1">
      <alignment horizontal="center" wrapText="1"/>
    </xf>
    <xf numFmtId="0" fontId="27" fillId="0" borderId="33" xfId="0" applyFont="1" applyFill="1" applyBorder="1" applyAlignment="1">
      <alignment wrapText="1"/>
    </xf>
    <xf numFmtId="0" fontId="5" fillId="0" borderId="86" xfId="0" applyFont="1" applyFill="1" applyBorder="1" applyAlignment="1">
      <alignment wrapText="1"/>
    </xf>
    <xf numFmtId="0" fontId="37" fillId="0" borderId="0" xfId="0" applyFont="1"/>
    <xf numFmtId="0" fontId="5" fillId="0" borderId="33" xfId="0" applyFont="1" applyFill="1" applyBorder="1" applyAlignment="1">
      <alignment horizontal="left" wrapText="1"/>
    </xf>
    <xf numFmtId="0" fontId="38" fillId="0" borderId="33" xfId="0" applyFont="1" applyFill="1" applyBorder="1" applyAlignment="1">
      <alignment horizontal="left" wrapText="1"/>
    </xf>
    <xf numFmtId="0" fontId="36" fillId="0" borderId="0" xfId="0" applyFont="1" applyAlignment="1">
      <alignment horizontal="right"/>
    </xf>
    <xf numFmtId="0" fontId="21" fillId="0" borderId="0" xfId="0" applyFont="1" applyAlignment="1">
      <alignment horizontal="right"/>
    </xf>
    <xf numFmtId="2" fontId="39" fillId="2" borderId="33" xfId="0" applyNumberFormat="1" applyFont="1" applyFill="1" applyBorder="1" applyAlignment="1">
      <alignment wrapText="1"/>
    </xf>
    <xf numFmtId="0" fontId="21" fillId="0" borderId="46" xfId="0" applyFont="1" applyBorder="1"/>
    <xf numFmtId="0" fontId="34" fillId="0" borderId="46" xfId="0" applyFont="1" applyFill="1" applyBorder="1" applyAlignment="1">
      <alignment horizontal="right" wrapText="1"/>
    </xf>
    <xf numFmtId="2" fontId="34" fillId="2" borderId="33" xfId="0" applyNumberFormat="1" applyFont="1" applyFill="1" applyBorder="1" applyAlignment="1">
      <alignment wrapText="1"/>
    </xf>
    <xf numFmtId="0" fontId="40" fillId="0" borderId="0" xfId="0" applyFont="1" applyFill="1"/>
    <xf numFmtId="0" fontId="41" fillId="0" borderId="0" xfId="0" applyFont="1" applyFill="1" applyAlignment="1">
      <alignment horizontal="left" vertical="center" wrapText="1"/>
    </xf>
    <xf numFmtId="0" fontId="41" fillId="0" borderId="0" xfId="0" applyFont="1" applyFill="1" applyAlignment="1">
      <alignment horizontal="left" vertical="center"/>
    </xf>
    <xf numFmtId="0" fontId="41" fillId="0" borderId="0" xfId="0" applyFont="1" applyFill="1" applyAlignment="1">
      <alignment horizontal="center" vertical="center"/>
    </xf>
    <xf numFmtId="0" fontId="27" fillId="0" borderId="45" xfId="0" applyFont="1" applyFill="1" applyBorder="1"/>
    <xf numFmtId="0" fontId="27" fillId="0" borderId="45" xfId="0" applyFont="1" applyFill="1" applyBorder="1" applyAlignment="1">
      <alignment horizontal="center"/>
    </xf>
    <xf numFmtId="0" fontId="27" fillId="0" borderId="0" xfId="0" applyFont="1" applyFill="1" applyBorder="1"/>
    <xf numFmtId="0" fontId="27" fillId="0" borderId="0" xfId="0" applyFont="1" applyFill="1" applyAlignment="1">
      <alignment horizontal="center"/>
    </xf>
    <xf numFmtId="0" fontId="27" fillId="0" borderId="0" xfId="0" applyFont="1" applyFill="1"/>
    <xf numFmtId="0" fontId="27" fillId="0" borderId="0" xfId="0" applyFont="1" applyFill="1" applyAlignment="1">
      <alignment vertical="center"/>
    </xf>
    <xf numFmtId="0" fontId="27" fillId="2" borderId="0" xfId="0" applyFont="1" applyFill="1" applyAlignment="1">
      <alignment vertical="center"/>
    </xf>
    <xf numFmtId="0" fontId="2" fillId="0" borderId="0" xfId="0" applyFont="1" applyFill="1" applyBorder="1" applyAlignment="1">
      <alignment horizontal="left" wrapText="1"/>
    </xf>
    <xf numFmtId="0" fontId="22" fillId="0" borderId="0" xfId="0" applyFont="1"/>
    <xf numFmtId="0" fontId="5" fillId="0" borderId="41" xfId="0" applyFont="1" applyFill="1" applyBorder="1" applyAlignment="1">
      <alignment horizontal="center" vertical="center" wrapText="1"/>
    </xf>
    <xf numFmtId="0" fontId="27" fillId="2" borderId="41" xfId="0" applyFont="1" applyFill="1" applyBorder="1" applyAlignment="1">
      <alignment horizontal="center" vertical="center" wrapText="1"/>
    </xf>
    <xf numFmtId="0" fontId="21" fillId="0" borderId="74" xfId="0" applyFont="1" applyBorder="1"/>
    <xf numFmtId="0" fontId="21" fillId="0" borderId="74" xfId="0" applyFont="1" applyFill="1" applyBorder="1" applyAlignment="1">
      <alignment wrapText="1"/>
    </xf>
    <xf numFmtId="0" fontId="32" fillId="2" borderId="33" xfId="0" applyFont="1" applyFill="1" applyBorder="1" applyAlignment="1">
      <alignment horizontal="center" vertical="center" wrapText="1"/>
    </xf>
    <xf numFmtId="0" fontId="42" fillId="2" borderId="33" xfId="0" applyFont="1" applyFill="1" applyBorder="1" applyAlignment="1">
      <alignment horizontal="center" vertical="center" wrapText="1"/>
    </xf>
    <xf numFmtId="0" fontId="34" fillId="0" borderId="0" xfId="0" applyFont="1" applyFill="1" applyBorder="1" applyAlignment="1">
      <alignment horizontal="right" wrapText="1"/>
    </xf>
    <xf numFmtId="2" fontId="44" fillId="2" borderId="0" xfId="0" applyNumberFormat="1" applyFont="1" applyFill="1" applyBorder="1" applyAlignment="1">
      <alignment horizontal="center" wrapText="1"/>
    </xf>
    <xf numFmtId="2" fontId="32" fillId="2" borderId="0" xfId="0" applyNumberFormat="1" applyFont="1" applyFill="1" applyBorder="1" applyAlignment="1">
      <alignment horizontal="center" wrapText="1"/>
    </xf>
    <xf numFmtId="0" fontId="21" fillId="0" borderId="0" xfId="0" applyFont="1" applyBorder="1"/>
    <xf numFmtId="0" fontId="21" fillId="0" borderId="45" xfId="0" applyFont="1" applyBorder="1"/>
    <xf numFmtId="0" fontId="40" fillId="0" borderId="45" xfId="0" applyFont="1" applyFill="1" applyBorder="1"/>
    <xf numFmtId="2" fontId="40" fillId="0" borderId="0" xfId="0" applyNumberFormat="1" applyFont="1" applyFill="1"/>
    <xf numFmtId="0" fontId="2" fillId="0" borderId="0" xfId="0" applyFont="1" applyFill="1" applyBorder="1" applyAlignment="1">
      <alignment horizontal="right" wrapText="1"/>
    </xf>
    <xf numFmtId="0" fontId="21" fillId="0" borderId="33" xfId="0" applyFont="1" applyBorder="1"/>
    <xf numFmtId="2" fontId="5" fillId="2" borderId="85" xfId="0" applyNumberFormat="1" applyFont="1" applyFill="1" applyBorder="1" applyAlignment="1">
      <alignment wrapText="1"/>
    </xf>
    <xf numFmtId="2" fontId="5" fillId="0" borderId="46" xfId="0" applyNumberFormat="1" applyFont="1" applyFill="1" applyBorder="1" applyAlignment="1">
      <alignment wrapText="1"/>
    </xf>
    <xf numFmtId="2" fontId="39" fillId="2" borderId="0" xfId="0" applyNumberFormat="1" applyFont="1" applyFill="1" applyBorder="1" applyAlignment="1">
      <alignment wrapText="1"/>
    </xf>
    <xf numFmtId="0" fontId="48" fillId="2" borderId="0" xfId="0" applyFont="1" applyFill="1" applyBorder="1"/>
    <xf numFmtId="0" fontId="21" fillId="0" borderId="0" xfId="0" applyFont="1" applyFill="1" applyBorder="1"/>
    <xf numFmtId="0" fontId="21" fillId="0" borderId="0" xfId="0" applyFont="1" applyFill="1" applyBorder="1" applyAlignment="1">
      <alignment wrapText="1"/>
    </xf>
    <xf numFmtId="0" fontId="23" fillId="2" borderId="45" xfId="0" applyFont="1" applyFill="1" applyBorder="1"/>
    <xf numFmtId="0" fontId="30" fillId="0" borderId="33" xfId="0" applyFont="1" applyFill="1" applyBorder="1" applyAlignment="1">
      <alignment horizontal="center" vertical="center" wrapText="1"/>
    </xf>
    <xf numFmtId="0" fontId="30" fillId="2" borderId="33" xfId="0" applyFont="1" applyFill="1" applyBorder="1" applyAlignment="1">
      <alignment horizontal="center" vertical="center" wrapText="1"/>
    </xf>
    <xf numFmtId="2" fontId="5" fillId="0" borderId="41" xfId="0" applyNumberFormat="1" applyFont="1" applyFill="1" applyBorder="1" applyAlignment="1">
      <alignment wrapText="1"/>
    </xf>
    <xf numFmtId="0" fontId="5" fillId="0" borderId="34" xfId="0" applyFont="1" applyFill="1" applyBorder="1" applyAlignment="1">
      <alignment wrapText="1"/>
    </xf>
    <xf numFmtId="2" fontId="5" fillId="0" borderId="84" xfId="0" applyNumberFormat="1" applyFont="1" applyFill="1" applyBorder="1" applyAlignment="1">
      <alignment wrapText="1"/>
    </xf>
    <xf numFmtId="1" fontId="21" fillId="2" borderId="33" xfId="0" applyNumberFormat="1" applyFont="1" applyFill="1" applyBorder="1"/>
    <xf numFmtId="0" fontId="5" fillId="0" borderId="0" xfId="0" applyFont="1" applyFill="1" applyBorder="1" applyAlignment="1">
      <alignment horizontal="left" wrapText="1"/>
    </xf>
    <xf numFmtId="0" fontId="33" fillId="0" borderId="0" xfId="0" applyFont="1" applyFill="1" applyBorder="1"/>
    <xf numFmtId="0" fontId="5" fillId="2" borderId="0" xfId="0" applyFont="1" applyFill="1" applyBorder="1" applyAlignment="1">
      <alignment horizontal="left" wrapText="1"/>
    </xf>
    <xf numFmtId="0" fontId="21" fillId="0" borderId="45" xfId="0" applyFont="1" applyFill="1" applyBorder="1"/>
    <xf numFmtId="0" fontId="18" fillId="2" borderId="45" xfId="0" applyFont="1" applyFill="1" applyBorder="1"/>
    <xf numFmtId="0" fontId="21" fillId="2" borderId="45" xfId="0" applyFont="1" applyFill="1" applyBorder="1"/>
    <xf numFmtId="0" fontId="41" fillId="0" borderId="0" xfId="0" applyFont="1" applyFill="1" applyBorder="1" applyAlignment="1">
      <alignment horizontal="center" vertical="center"/>
    </xf>
    <xf numFmtId="1" fontId="5" fillId="2" borderId="33" xfId="0" applyNumberFormat="1" applyFont="1" applyFill="1" applyBorder="1" applyAlignment="1">
      <alignment horizontal="center" vertical="center" wrapText="1"/>
    </xf>
    <xf numFmtId="0" fontId="5" fillId="2" borderId="33" xfId="0" applyFont="1" applyFill="1" applyBorder="1" applyAlignment="1">
      <alignment horizontal="center" wrapText="1"/>
    </xf>
    <xf numFmtId="2" fontId="5" fillId="2" borderId="0" xfId="0" applyNumberFormat="1" applyFont="1" applyFill="1" applyBorder="1" applyAlignment="1">
      <alignment wrapText="1"/>
    </xf>
    <xf numFmtId="0" fontId="5" fillId="2" borderId="41" xfId="0" applyFont="1" applyFill="1" applyBorder="1" applyAlignment="1">
      <alignment wrapText="1"/>
    </xf>
    <xf numFmtId="0" fontId="5" fillId="2" borderId="46" xfId="0" applyFont="1" applyFill="1" applyBorder="1" applyAlignment="1">
      <alignment wrapText="1"/>
    </xf>
    <xf numFmtId="0" fontId="36" fillId="2" borderId="0" xfId="0" applyFont="1" applyFill="1"/>
    <xf numFmtId="1" fontId="33" fillId="2" borderId="0" xfId="0" applyNumberFormat="1" applyFont="1" applyFill="1" applyBorder="1"/>
    <xf numFmtId="1" fontId="50" fillId="2" borderId="0" xfId="0" applyNumberFormat="1" applyFont="1" applyFill="1" applyBorder="1"/>
    <xf numFmtId="2" fontId="22" fillId="2" borderId="0" xfId="0" applyNumberFormat="1" applyFont="1" applyFill="1" applyBorder="1"/>
    <xf numFmtId="2" fontId="22" fillId="2" borderId="0" xfId="0" applyNumberFormat="1" applyFont="1" applyFill="1"/>
    <xf numFmtId="1" fontId="21" fillId="2" borderId="0" xfId="0" applyNumberFormat="1" applyFont="1" applyFill="1"/>
    <xf numFmtId="0" fontId="26" fillId="2" borderId="45" xfId="0" applyFont="1" applyFill="1" applyBorder="1" applyAlignment="1">
      <alignment horizontal="center" vertical="center" wrapText="1"/>
    </xf>
    <xf numFmtId="0" fontId="51" fillId="0" borderId="33" xfId="0" applyFont="1" applyBorder="1" applyAlignment="1">
      <alignment horizontal="center"/>
    </xf>
    <xf numFmtId="0" fontId="36" fillId="0" borderId="33" xfId="0" applyFont="1" applyBorder="1"/>
    <xf numFmtId="0" fontId="37" fillId="0" borderId="33" xfId="0" applyFont="1" applyBorder="1"/>
    <xf numFmtId="2" fontId="34" fillId="2" borderId="0" xfId="0" applyNumberFormat="1" applyFont="1" applyFill="1" applyBorder="1" applyAlignment="1">
      <alignment wrapText="1"/>
    </xf>
    <xf numFmtId="0" fontId="18" fillId="2" borderId="0" xfId="0" applyFont="1" applyFill="1" applyAlignment="1">
      <alignment horizontal="center"/>
    </xf>
    <xf numFmtId="2" fontId="40" fillId="2" borderId="45" xfId="0" applyNumberFormat="1" applyFont="1" applyFill="1" applyBorder="1"/>
    <xf numFmtId="0" fontId="40" fillId="2" borderId="0" xfId="0" applyFont="1" applyFill="1"/>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2" fontId="34" fillId="0" borderId="0" xfId="0" applyNumberFormat="1" applyFont="1" applyFill="1" applyBorder="1" applyAlignment="1">
      <alignment wrapText="1"/>
    </xf>
    <xf numFmtId="2" fontId="34" fillId="2" borderId="87" xfId="0" applyNumberFormat="1" applyFont="1" applyFill="1" applyBorder="1" applyAlignment="1">
      <alignment wrapText="1"/>
    </xf>
    <xf numFmtId="0" fontId="25" fillId="0" borderId="45" xfId="0" applyFont="1" applyFill="1" applyBorder="1" applyAlignment="1">
      <alignment vertical="center" wrapText="1"/>
    </xf>
    <xf numFmtId="0" fontId="12" fillId="0" borderId="0" xfId="0" applyFont="1" applyBorder="1" applyAlignment="1">
      <alignment horizontal="center" vertical="top" wrapText="1"/>
    </xf>
    <xf numFmtId="2" fontId="14" fillId="0" borderId="0" xfId="0" applyNumberFormat="1" applyFont="1" applyBorder="1" applyAlignment="1">
      <alignment horizontal="center"/>
    </xf>
    <xf numFmtId="0" fontId="12" fillId="0" borderId="32" xfId="0" applyFont="1" applyBorder="1"/>
    <xf numFmtId="0" fontId="14" fillId="0" borderId="73" xfId="0" applyFont="1" applyBorder="1" applyAlignment="1">
      <alignment horizontal="center" wrapText="1"/>
    </xf>
    <xf numFmtId="0" fontId="12" fillId="0" borderId="32" xfId="0" applyFont="1" applyBorder="1" applyAlignment="1">
      <alignment horizontal="center" wrapText="1"/>
    </xf>
    <xf numFmtId="0" fontId="12" fillId="0" borderId="33" xfId="0" applyFont="1" applyBorder="1" applyAlignment="1">
      <alignment wrapText="1"/>
    </xf>
    <xf numFmtId="0" fontId="12" fillId="0" borderId="33" xfId="0" applyFont="1" applyBorder="1" applyAlignment="1">
      <alignment horizontal="right" wrapText="1"/>
    </xf>
    <xf numFmtId="0" fontId="14" fillId="0" borderId="32" xfId="0" applyFont="1" applyBorder="1" applyAlignment="1">
      <alignment horizontal="center" wrapText="1"/>
    </xf>
    <xf numFmtId="0" fontId="14" fillId="0" borderId="33" xfId="0" applyFont="1" applyBorder="1" applyAlignment="1">
      <alignment horizontal="center" wrapText="1"/>
    </xf>
    <xf numFmtId="0" fontId="12" fillId="0" borderId="33" xfId="0" applyFont="1" applyBorder="1" applyAlignment="1">
      <alignment horizontal="left" wrapText="1"/>
    </xf>
    <xf numFmtId="0" fontId="12" fillId="0" borderId="33" xfId="0" applyFont="1" applyBorder="1" applyAlignment="1"/>
    <xf numFmtId="0" fontId="12" fillId="0" borderId="47" xfId="0" applyFont="1" applyBorder="1" applyAlignment="1"/>
    <xf numFmtId="0" fontId="14" fillId="3" borderId="33" xfId="0" applyFont="1" applyFill="1" applyBorder="1" applyAlignment="1">
      <alignment horizontal="center" wrapText="1"/>
    </xf>
    <xf numFmtId="0" fontId="14" fillId="0" borderId="80" xfId="0" applyFont="1" applyBorder="1" applyAlignment="1">
      <alignment horizontal="center" wrapText="1"/>
    </xf>
    <xf numFmtId="0" fontId="14" fillId="0" borderId="32" xfId="0" applyFont="1" applyBorder="1" applyAlignment="1">
      <alignment horizontal="center" vertical="center" wrapText="1"/>
    </xf>
    <xf numFmtId="0" fontId="14" fillId="0" borderId="49" xfId="0" applyFont="1" applyBorder="1" applyAlignment="1">
      <alignment horizontal="center" wrapText="1"/>
    </xf>
    <xf numFmtId="0" fontId="49" fillId="2" borderId="33" xfId="0" applyFont="1" applyFill="1" applyBorder="1" applyAlignment="1">
      <alignment horizontal="center" vertical="center" wrapText="1"/>
    </xf>
    <xf numFmtId="0" fontId="41" fillId="0" borderId="0" xfId="0" applyFont="1" applyFill="1" applyAlignment="1">
      <alignment horizontal="left" vertical="center" wrapText="1"/>
    </xf>
    <xf numFmtId="0" fontId="26" fillId="0" borderId="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46" xfId="0" applyFont="1" applyFill="1" applyBorder="1" applyAlignment="1">
      <alignment horizontal="center" vertical="center" wrapText="1"/>
    </xf>
    <xf numFmtId="1" fontId="5" fillId="2" borderId="41" xfId="0" applyNumberFormat="1" applyFont="1" applyFill="1" applyBorder="1" applyAlignment="1">
      <alignment horizontal="center" vertical="center" wrapText="1"/>
    </xf>
    <xf numFmtId="1" fontId="5" fillId="2" borderId="46" xfId="0" applyNumberFormat="1"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65"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12" fillId="0" borderId="81" xfId="0" applyFont="1" applyFill="1" applyBorder="1" applyAlignment="1">
      <alignment horizontal="right" wrapText="1"/>
    </xf>
    <xf numFmtId="0" fontId="12" fillId="0" borderId="82" xfId="0" applyFont="1" applyFill="1" applyBorder="1" applyAlignment="1">
      <alignment horizontal="right" wrapText="1"/>
    </xf>
    <xf numFmtId="0" fontId="12" fillId="0" borderId="2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Border="1" applyAlignment="1">
      <alignment horizontal="right" vertical="top"/>
    </xf>
    <xf numFmtId="0" fontId="12" fillId="0" borderId="57" xfId="0" applyFont="1" applyBorder="1" applyAlignment="1">
      <alignment horizontal="right" vertical="top"/>
    </xf>
    <xf numFmtId="9" fontId="12" fillId="0" borderId="64" xfId="0" applyNumberFormat="1" applyFont="1" applyFill="1" applyBorder="1" applyAlignment="1">
      <alignment horizontal="right"/>
    </xf>
    <xf numFmtId="9" fontId="12" fillId="0" borderId="65" xfId="0" applyNumberFormat="1" applyFont="1" applyFill="1" applyBorder="1" applyAlignment="1">
      <alignment horizontal="right"/>
    </xf>
    <xf numFmtId="0" fontId="12" fillId="0" borderId="24" xfId="0" applyFont="1" applyBorder="1" applyAlignment="1">
      <alignment horizontal="center" vertical="center" wrapText="1"/>
    </xf>
    <xf numFmtId="0" fontId="12" fillId="0" borderId="19" xfId="0" applyFont="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12" fillId="0" borderId="0" xfId="0" applyFont="1" applyBorder="1" applyAlignment="1">
      <alignment horizontal="right" vertical="center" wrapText="1"/>
    </xf>
    <xf numFmtId="0" fontId="6" fillId="0" borderId="0" xfId="0" applyFont="1" applyAlignment="1">
      <alignment horizontal="center"/>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12" fillId="0" borderId="0" xfId="0" applyFont="1" applyBorder="1" applyAlignment="1">
      <alignment horizontal="right" vertical="top"/>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0" xfId="0" applyFont="1" applyAlignment="1">
      <alignment horizontal="right"/>
    </xf>
    <xf numFmtId="0" fontId="4" fillId="0" borderId="0" xfId="0" applyFont="1" applyBorder="1" applyAlignment="1">
      <alignment horizontal="left" vertical="center" wrapText="1"/>
    </xf>
    <xf numFmtId="0" fontId="2" fillId="0" borderId="1" xfId="0" applyFont="1" applyBorder="1" applyAlignment="1">
      <alignment horizontal="right"/>
    </xf>
    <xf numFmtId="0" fontId="2" fillId="0" borderId="0" xfId="0" applyFont="1" applyBorder="1" applyAlignment="1">
      <alignment horizontal="right"/>
    </xf>
    <xf numFmtId="0" fontId="3" fillId="0" borderId="9" xfId="0" applyFont="1" applyBorder="1" applyAlignment="1">
      <alignment horizontal="right" vertical="top"/>
    </xf>
    <xf numFmtId="0" fontId="3" fillId="0" borderId="10" xfId="0" applyFont="1" applyBorder="1" applyAlignment="1">
      <alignment horizontal="right" vertical="top"/>
    </xf>
    <xf numFmtId="0" fontId="3" fillId="0" borderId="57" xfId="0" applyFont="1" applyBorder="1" applyAlignment="1">
      <alignment horizontal="right" vertical="top"/>
    </xf>
    <xf numFmtId="0" fontId="3" fillId="0" borderId="19" xfId="0" applyFont="1" applyFill="1" applyBorder="1" applyAlignment="1">
      <alignment horizontal="right" wrapText="1"/>
    </xf>
    <xf numFmtId="0" fontId="3" fillId="0" borderId="20" xfId="0" applyFont="1" applyFill="1" applyBorder="1" applyAlignment="1">
      <alignment horizontal="right"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19" fillId="0" borderId="0" xfId="0" applyFont="1" applyAlignment="1">
      <alignment horizontal="right"/>
    </xf>
    <xf numFmtId="0" fontId="18" fillId="0" borderId="0" xfId="0" applyFont="1" applyFill="1" applyAlignment="1">
      <alignment horizont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51" fillId="0" borderId="34" xfId="0" applyFont="1" applyBorder="1" applyAlignment="1">
      <alignment horizontal="center" vertical="center" wrapText="1"/>
    </xf>
    <xf numFmtId="0" fontId="51" fillId="0" borderId="64" xfId="0" applyFont="1" applyBorder="1" applyAlignment="1">
      <alignment horizontal="center" vertical="center" wrapText="1"/>
    </xf>
    <xf numFmtId="0" fontId="51" fillId="0" borderId="65" xfId="0" applyFont="1" applyBorder="1" applyAlignment="1">
      <alignment horizontal="center" vertical="center" wrapText="1"/>
    </xf>
    <xf numFmtId="0" fontId="5" fillId="0" borderId="0" xfId="0" applyFont="1" applyFill="1" applyBorder="1" applyAlignment="1">
      <alignment horizontal="left" wrapText="1"/>
    </xf>
    <xf numFmtId="0" fontId="27" fillId="2" borderId="64" xfId="0" applyFont="1" applyFill="1" applyBorder="1" applyAlignment="1">
      <alignment horizontal="center" vertical="center" wrapText="1"/>
    </xf>
    <xf numFmtId="0" fontId="21" fillId="0" borderId="0" xfId="0" applyFont="1" applyFill="1" applyBorder="1" applyAlignment="1">
      <alignment horizontal="left" wrapText="1"/>
    </xf>
    <xf numFmtId="0" fontId="32" fillId="2" borderId="41"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5" fillId="2" borderId="87" xfId="0" applyFont="1" applyFill="1" applyBorder="1" applyAlignment="1">
      <alignment horizontal="left" wrapText="1"/>
    </xf>
    <xf numFmtId="0" fontId="41" fillId="0" borderId="87" xfId="0" applyFont="1" applyFill="1" applyBorder="1" applyAlignment="1">
      <alignment horizontal="center" vertical="center"/>
    </xf>
    <xf numFmtId="0" fontId="41" fillId="2" borderId="87" xfId="0" applyFont="1" applyFill="1" applyBorder="1" applyAlignment="1">
      <alignment horizontal="right" vertical="center" wrapText="1"/>
    </xf>
    <xf numFmtId="1" fontId="5" fillId="2" borderId="34" xfId="0" applyNumberFormat="1" applyFont="1" applyFill="1" applyBorder="1" applyAlignment="1">
      <alignment horizontal="center" vertical="center" wrapText="1"/>
    </xf>
    <xf numFmtId="1" fontId="5" fillId="2" borderId="64" xfId="0" applyNumberFormat="1" applyFont="1" applyFill="1" applyBorder="1" applyAlignment="1">
      <alignment horizontal="center" vertical="center" wrapText="1"/>
    </xf>
    <xf numFmtId="1" fontId="5" fillId="2" borderId="65" xfId="0" applyNumberFormat="1"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12" fillId="0" borderId="45" xfId="0" applyFont="1" applyBorder="1" applyAlignment="1">
      <alignment horizontal="left" wrapText="1"/>
    </xf>
    <xf numFmtId="0" fontId="12" fillId="0" borderId="45" xfId="0" applyFont="1" applyBorder="1" applyAlignment="1">
      <alignment horizontal="left" vertical="center" wrapText="1"/>
    </xf>
    <xf numFmtId="0" fontId="6" fillId="0" borderId="0" xfId="0" applyFont="1" applyAlignment="1">
      <alignment horizontal="center" vertical="center"/>
    </xf>
    <xf numFmtId="0" fontId="20"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0"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21" xfId="0" applyFont="1" applyBorder="1" applyAlignment="1">
      <alignment horizontal="center" vertical="center" wrapText="1"/>
    </xf>
    <xf numFmtId="0" fontId="8" fillId="0" borderId="25" xfId="0" applyFont="1" applyBorder="1" applyAlignment="1">
      <alignment horizontal="center" vertical="top"/>
    </xf>
    <xf numFmtId="2" fontId="3" fillId="0" borderId="25" xfId="0" applyNumberFormat="1" applyFont="1" applyBorder="1" applyAlignment="1">
      <alignment horizontal="center" vertical="top"/>
    </xf>
    <xf numFmtId="2" fontId="3" fillId="0" borderId="26" xfId="0" applyNumberFormat="1" applyFont="1" applyBorder="1" applyAlignment="1">
      <alignment horizontal="center" vertical="top"/>
    </xf>
    <xf numFmtId="0" fontId="3" fillId="0" borderId="27" xfId="0" applyFont="1" applyBorder="1" applyAlignment="1">
      <alignment horizontal="center" vertical="top"/>
    </xf>
    <xf numFmtId="0" fontId="3" fillId="0" borderId="28" xfId="0" applyFont="1" applyBorder="1" applyAlignment="1">
      <alignment horizontal="center" vertical="top"/>
    </xf>
    <xf numFmtId="2" fontId="3" fillId="0" borderId="29" xfId="0" applyNumberFormat="1" applyFont="1" applyBorder="1" applyAlignment="1">
      <alignment horizontal="center" vertical="top"/>
    </xf>
    <xf numFmtId="2" fontId="3" fillId="0" borderId="30" xfId="0" applyNumberFormat="1" applyFont="1" applyBorder="1" applyAlignment="1">
      <alignment horizontal="center" vertical="top"/>
    </xf>
    <xf numFmtId="2" fontId="3" fillId="0" borderId="31" xfId="0" applyNumberFormat="1" applyFont="1" applyBorder="1" applyAlignment="1">
      <alignment horizontal="center" vertical="top"/>
    </xf>
    <xf numFmtId="2" fontId="3" fillId="0" borderId="33" xfId="0" applyNumberFormat="1" applyFont="1" applyBorder="1" applyAlignment="1">
      <alignment horizontal="center" vertical="top"/>
    </xf>
    <xf numFmtId="1" fontId="3" fillId="0" borderId="34" xfId="0" applyNumberFormat="1" applyFont="1" applyBorder="1" applyAlignment="1">
      <alignment horizontal="center" vertical="top"/>
    </xf>
    <xf numFmtId="2" fontId="3" fillId="0" borderId="34" xfId="0" applyNumberFormat="1" applyFont="1" applyBorder="1" applyAlignment="1">
      <alignment horizontal="center" vertical="top"/>
    </xf>
    <xf numFmtId="2" fontId="3" fillId="0" borderId="35" xfId="0" applyNumberFormat="1" applyFont="1" applyBorder="1" applyAlignment="1">
      <alignment horizontal="center" vertical="top"/>
    </xf>
    <xf numFmtId="2" fontId="3" fillId="0" borderId="36" xfId="0" applyNumberFormat="1" applyFont="1" applyBorder="1" applyAlignment="1">
      <alignment horizontal="center" vertical="top"/>
    </xf>
    <xf numFmtId="2" fontId="3" fillId="0" borderId="37" xfId="0" applyNumberFormat="1" applyFont="1" applyBorder="1" applyAlignment="1">
      <alignment horizontal="center" vertical="top"/>
    </xf>
    <xf numFmtId="2" fontId="3" fillId="0" borderId="38" xfId="0" applyNumberFormat="1" applyFont="1" applyBorder="1" applyAlignment="1">
      <alignment horizontal="center" vertical="top"/>
    </xf>
    <xf numFmtId="2" fontId="3" fillId="0" borderId="39" xfId="0" applyNumberFormat="1" applyFont="1" applyBorder="1" applyAlignment="1">
      <alignment horizontal="center" vertical="top"/>
    </xf>
    <xf numFmtId="2" fontId="3" fillId="0" borderId="40" xfId="0" applyNumberFormat="1" applyFont="1" applyBorder="1" applyAlignment="1">
      <alignment horizontal="center" vertical="top"/>
    </xf>
    <xf numFmtId="2" fontId="3" fillId="0" borderId="41" xfId="0" applyNumberFormat="1" applyFont="1" applyBorder="1" applyAlignment="1">
      <alignment horizontal="center" vertical="top"/>
    </xf>
    <xf numFmtId="1" fontId="3" fillId="0" borderId="42" xfId="0" applyNumberFormat="1" applyFont="1" applyBorder="1" applyAlignment="1">
      <alignment horizontal="center" vertical="top"/>
    </xf>
    <xf numFmtId="2" fontId="3" fillId="0" borderId="43" xfId="0" applyNumberFormat="1" applyFont="1" applyBorder="1" applyAlignment="1">
      <alignment horizontal="center" vertical="top"/>
    </xf>
    <xf numFmtId="0" fontId="8" fillId="0" borderId="33" xfId="0" applyFont="1" applyBorder="1" applyAlignment="1">
      <alignment horizontal="center" vertical="top"/>
    </xf>
    <xf numFmtId="0" fontId="3" fillId="0" borderId="33" xfId="0" applyFont="1" applyBorder="1" applyAlignment="1">
      <alignment vertical="top"/>
    </xf>
    <xf numFmtId="1" fontId="3" fillId="0" borderId="34" xfId="0" applyNumberFormat="1" applyFont="1" applyBorder="1" applyAlignment="1">
      <alignment vertical="top"/>
    </xf>
    <xf numFmtId="2" fontId="3" fillId="0" borderId="44" xfId="0" applyNumberFormat="1" applyFont="1" applyBorder="1" applyAlignment="1">
      <alignment horizontal="center" vertical="top"/>
    </xf>
    <xf numFmtId="2" fontId="3" fillId="0" borderId="45" xfId="0" applyNumberFormat="1" applyFont="1" applyBorder="1" applyAlignment="1">
      <alignment horizontal="center" vertical="top"/>
    </xf>
    <xf numFmtId="0" fontId="3" fillId="0" borderId="0" xfId="0" applyFont="1" applyBorder="1" applyAlignment="1">
      <alignment vertical="top"/>
    </xf>
    <xf numFmtId="0" fontId="3" fillId="0" borderId="33" xfId="0" applyFont="1" applyBorder="1" applyAlignment="1">
      <alignment horizontal="right" vertical="top"/>
    </xf>
    <xf numFmtId="0" fontId="3" fillId="0" borderId="47" xfId="0" applyFont="1" applyBorder="1" applyAlignment="1">
      <alignment vertical="top"/>
    </xf>
    <xf numFmtId="0" fontId="3" fillId="0" borderId="33" xfId="0" applyFont="1" applyBorder="1" applyAlignment="1">
      <alignment horizontal="center" vertical="top"/>
    </xf>
    <xf numFmtId="2" fontId="3" fillId="0" borderId="50" xfId="0" applyNumberFormat="1" applyFont="1" applyBorder="1" applyAlignment="1">
      <alignment horizontal="center" vertical="top"/>
    </xf>
    <xf numFmtId="1" fontId="3" fillId="0" borderId="51" xfId="0" applyNumberFormat="1" applyFont="1" applyBorder="1" applyAlignment="1">
      <alignment horizontal="center" vertical="top"/>
    </xf>
    <xf numFmtId="2" fontId="3" fillId="0" borderId="51" xfId="0" applyNumberFormat="1" applyFont="1" applyBorder="1" applyAlignment="1">
      <alignment horizontal="center" vertical="top"/>
    </xf>
    <xf numFmtId="2" fontId="3" fillId="0" borderId="21" xfId="0" applyNumberFormat="1" applyFont="1" applyBorder="1" applyAlignment="1">
      <alignment horizontal="center" vertical="top"/>
    </xf>
    <xf numFmtId="2" fontId="3" fillId="0" borderId="52" xfId="0" applyNumberFormat="1" applyFont="1" applyBorder="1" applyAlignment="1">
      <alignment horizontal="center" vertical="top"/>
    </xf>
    <xf numFmtId="2" fontId="3" fillId="0" borderId="53" xfId="0" applyNumberFormat="1" applyFont="1" applyBorder="1" applyAlignment="1">
      <alignment horizontal="center" vertical="top"/>
    </xf>
    <xf numFmtId="2" fontId="3" fillId="0" borderId="54" xfId="0" applyNumberFormat="1" applyFont="1" applyBorder="1" applyAlignment="1">
      <alignment horizontal="center" vertical="top"/>
    </xf>
    <xf numFmtId="2" fontId="3" fillId="0" borderId="55" xfId="0" applyNumberFormat="1" applyFont="1" applyBorder="1" applyAlignment="1">
      <alignment horizontal="center" vertical="top"/>
    </xf>
    <xf numFmtId="2" fontId="3" fillId="0" borderId="56" xfId="0" applyNumberFormat="1" applyFont="1" applyBorder="1" applyAlignment="1">
      <alignment horizontal="center" vertical="top"/>
    </xf>
    <xf numFmtId="2" fontId="8" fillId="0" borderId="58" xfId="0" applyNumberFormat="1" applyFont="1" applyBorder="1" applyAlignment="1">
      <alignment horizontal="center" vertical="top"/>
    </xf>
    <xf numFmtId="2" fontId="3" fillId="0" borderId="0" xfId="0" applyNumberFormat="1" applyFont="1" applyBorder="1" applyAlignment="1">
      <alignment horizontal="center" vertical="top"/>
    </xf>
    <xf numFmtId="2" fontId="3" fillId="0" borderId="59" xfId="0" applyNumberFormat="1" applyFont="1" applyBorder="1" applyAlignment="1">
      <alignment horizontal="center" vertical="top"/>
    </xf>
    <xf numFmtId="2" fontId="3" fillId="0" borderId="60" xfId="0" applyNumberFormat="1" applyFont="1" applyBorder="1" applyAlignment="1">
      <alignment horizontal="center" vertical="top"/>
    </xf>
    <xf numFmtId="2" fontId="3" fillId="0" borderId="61" xfId="0" applyNumberFormat="1" applyFont="1" applyBorder="1" applyAlignment="1">
      <alignment horizontal="center" vertical="top"/>
    </xf>
    <xf numFmtId="2" fontId="3" fillId="0" borderId="62" xfId="0" applyNumberFormat="1" applyFont="1" applyBorder="1" applyAlignment="1">
      <alignment horizontal="center" vertical="top"/>
    </xf>
    <xf numFmtId="9" fontId="3" fillId="0" borderId="63" xfId="0" applyNumberFormat="1" applyFont="1" applyFill="1" applyBorder="1" applyAlignment="1">
      <alignment horizontal="right" vertical="top"/>
    </xf>
    <xf numFmtId="9" fontId="3" fillId="0" borderId="64" xfId="0" applyNumberFormat="1" applyFont="1" applyFill="1" applyBorder="1" applyAlignment="1">
      <alignment horizontal="right" vertical="top"/>
    </xf>
    <xf numFmtId="9" fontId="3" fillId="0" borderId="65" xfId="0" applyNumberFormat="1" applyFont="1" applyFill="1" applyBorder="1" applyAlignment="1">
      <alignment horizontal="right" vertical="top"/>
    </xf>
    <xf numFmtId="2" fontId="3" fillId="0" borderId="66" xfId="0" applyNumberFormat="1" applyFont="1" applyFill="1" applyBorder="1" applyAlignment="1">
      <alignment horizontal="center" vertical="top"/>
    </xf>
    <xf numFmtId="2" fontId="3" fillId="0" borderId="67" xfId="0" applyNumberFormat="1" applyFont="1" applyFill="1" applyBorder="1" applyAlignment="1">
      <alignment horizontal="center" vertical="top"/>
    </xf>
    <xf numFmtId="2" fontId="3" fillId="0" borderId="36" xfId="0" applyNumberFormat="1" applyFont="1" applyFill="1" applyBorder="1" applyAlignment="1">
      <alignment horizontal="center" vertical="top"/>
    </xf>
    <xf numFmtId="2" fontId="3" fillId="0" borderId="37" xfId="0" applyNumberFormat="1" applyFont="1" applyFill="1" applyBorder="1" applyAlignment="1">
      <alignment horizontal="center" vertical="top"/>
    </xf>
    <xf numFmtId="2" fontId="3" fillId="0" borderId="38" xfId="0" applyNumberFormat="1" applyFont="1" applyFill="1" applyBorder="1" applyAlignment="1">
      <alignment horizontal="center" vertical="top"/>
    </xf>
    <xf numFmtId="2" fontId="3" fillId="0" borderId="68"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2/Documents/GARTENS/Nolikumi/Zalaju_plausana_Sigulda_finanse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ana"/>
    </sheetNames>
    <sheetDataSet>
      <sheetData sheetId="0" refreshError="1">
        <row r="157">
          <cell r="F157">
            <v>1632.67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65"/>
  <sheetViews>
    <sheetView tabSelected="1" zoomScale="90" zoomScaleNormal="90" workbookViewId="0">
      <selection activeCell="B117" sqref="B117"/>
    </sheetView>
  </sheetViews>
  <sheetFormatPr defaultRowHeight="12.75" x14ac:dyDescent="0.2"/>
  <cols>
    <col min="1" max="1" width="4.5703125" style="124" customWidth="1"/>
    <col min="2" max="2" width="41.7109375" style="125" customWidth="1"/>
    <col min="3" max="3" width="11.5703125" style="125" customWidth="1"/>
    <col min="4" max="4" width="8.85546875" style="126" customWidth="1"/>
    <col min="5" max="5" width="8" style="127" customWidth="1"/>
    <col min="6" max="6" width="8.85546875" style="128" customWidth="1"/>
    <col min="7" max="7" width="8.85546875" style="129" customWidth="1"/>
    <col min="8" max="8" width="6.85546875" style="129" customWidth="1"/>
    <col min="9" max="9" width="7.5703125" style="130" customWidth="1"/>
    <col min="10" max="10" width="6.5703125" style="129" customWidth="1"/>
    <col min="11" max="11" width="6.7109375" style="129" customWidth="1"/>
    <col min="12" max="13" width="6.85546875" style="130" customWidth="1"/>
    <col min="14" max="14" width="28.140625" style="126" customWidth="1"/>
    <col min="15" max="15" width="17.28515625" style="124" customWidth="1"/>
    <col min="16" max="256" width="9.140625" style="124"/>
    <col min="257" max="257" width="4.5703125" style="124" customWidth="1"/>
    <col min="258" max="258" width="41.7109375" style="124" customWidth="1"/>
    <col min="259" max="259" width="11" style="124" customWidth="1"/>
    <col min="260" max="260" width="8.85546875" style="124" customWidth="1"/>
    <col min="261" max="261" width="8" style="124" customWidth="1"/>
    <col min="262" max="263" width="8.85546875" style="124" customWidth="1"/>
    <col min="264" max="264" width="6.85546875" style="124" customWidth="1"/>
    <col min="265" max="265" width="7.5703125" style="124" customWidth="1"/>
    <col min="266" max="266" width="6.5703125" style="124" customWidth="1"/>
    <col min="267" max="267" width="6.7109375" style="124" customWidth="1"/>
    <col min="268" max="269" width="6.85546875" style="124" customWidth="1"/>
    <col min="270" max="270" width="28.140625" style="124" customWidth="1"/>
    <col min="271" max="271" width="17.28515625" style="124" customWidth="1"/>
    <col min="272" max="512" width="9.140625" style="124"/>
    <col min="513" max="513" width="4.5703125" style="124" customWidth="1"/>
    <col min="514" max="514" width="41.7109375" style="124" customWidth="1"/>
    <col min="515" max="515" width="11" style="124" customWidth="1"/>
    <col min="516" max="516" width="8.85546875" style="124" customWidth="1"/>
    <col min="517" max="517" width="8" style="124" customWidth="1"/>
    <col min="518" max="519" width="8.85546875" style="124" customWidth="1"/>
    <col min="520" max="520" width="6.85546875" style="124" customWidth="1"/>
    <col min="521" max="521" width="7.5703125" style="124" customWidth="1"/>
    <col min="522" max="522" width="6.5703125" style="124" customWidth="1"/>
    <col min="523" max="523" width="6.7109375" style="124" customWidth="1"/>
    <col min="524" max="525" width="6.85546875" style="124" customWidth="1"/>
    <col min="526" max="526" width="28.140625" style="124" customWidth="1"/>
    <col min="527" max="527" width="17.28515625" style="124" customWidth="1"/>
    <col min="528" max="768" width="9.140625" style="124"/>
    <col min="769" max="769" width="4.5703125" style="124" customWidth="1"/>
    <col min="770" max="770" width="41.7109375" style="124" customWidth="1"/>
    <col min="771" max="771" width="11" style="124" customWidth="1"/>
    <col min="772" max="772" width="8.85546875" style="124" customWidth="1"/>
    <col min="773" max="773" width="8" style="124" customWidth="1"/>
    <col min="774" max="775" width="8.85546875" style="124" customWidth="1"/>
    <col min="776" max="776" width="6.85546875" style="124" customWidth="1"/>
    <col min="777" max="777" width="7.5703125" style="124" customWidth="1"/>
    <col min="778" max="778" width="6.5703125" style="124" customWidth="1"/>
    <col min="779" max="779" width="6.7109375" style="124" customWidth="1"/>
    <col min="780" max="781" width="6.85546875" style="124" customWidth="1"/>
    <col min="782" max="782" width="28.140625" style="124" customWidth="1"/>
    <col min="783" max="783" width="17.28515625" style="124" customWidth="1"/>
    <col min="784" max="1024" width="9.140625" style="124"/>
    <col min="1025" max="1025" width="4.5703125" style="124" customWidth="1"/>
    <col min="1026" max="1026" width="41.7109375" style="124" customWidth="1"/>
    <col min="1027" max="1027" width="11" style="124" customWidth="1"/>
    <col min="1028" max="1028" width="8.85546875" style="124" customWidth="1"/>
    <col min="1029" max="1029" width="8" style="124" customWidth="1"/>
    <col min="1030" max="1031" width="8.85546875" style="124" customWidth="1"/>
    <col min="1032" max="1032" width="6.85546875" style="124" customWidth="1"/>
    <col min="1033" max="1033" width="7.5703125" style="124" customWidth="1"/>
    <col min="1034" max="1034" width="6.5703125" style="124" customWidth="1"/>
    <col min="1035" max="1035" width="6.7109375" style="124" customWidth="1"/>
    <col min="1036" max="1037" width="6.85546875" style="124" customWidth="1"/>
    <col min="1038" max="1038" width="28.140625" style="124" customWidth="1"/>
    <col min="1039" max="1039" width="17.28515625" style="124" customWidth="1"/>
    <col min="1040" max="1280" width="9.140625" style="124"/>
    <col min="1281" max="1281" width="4.5703125" style="124" customWidth="1"/>
    <col min="1282" max="1282" width="41.7109375" style="124" customWidth="1"/>
    <col min="1283" max="1283" width="11" style="124" customWidth="1"/>
    <col min="1284" max="1284" width="8.85546875" style="124" customWidth="1"/>
    <col min="1285" max="1285" width="8" style="124" customWidth="1"/>
    <col min="1286" max="1287" width="8.85546875" style="124" customWidth="1"/>
    <col min="1288" max="1288" width="6.85546875" style="124" customWidth="1"/>
    <col min="1289" max="1289" width="7.5703125" style="124" customWidth="1"/>
    <col min="1290" max="1290" width="6.5703125" style="124" customWidth="1"/>
    <col min="1291" max="1291" width="6.7109375" style="124" customWidth="1"/>
    <col min="1292" max="1293" width="6.85546875" style="124" customWidth="1"/>
    <col min="1294" max="1294" width="28.140625" style="124" customWidth="1"/>
    <col min="1295" max="1295" width="17.28515625" style="124" customWidth="1"/>
    <col min="1296" max="1536" width="9.140625" style="124"/>
    <col min="1537" max="1537" width="4.5703125" style="124" customWidth="1"/>
    <col min="1538" max="1538" width="41.7109375" style="124" customWidth="1"/>
    <col min="1539" max="1539" width="11" style="124" customWidth="1"/>
    <col min="1540" max="1540" width="8.85546875" style="124" customWidth="1"/>
    <col min="1541" max="1541" width="8" style="124" customWidth="1"/>
    <col min="1542" max="1543" width="8.85546875" style="124" customWidth="1"/>
    <col min="1544" max="1544" width="6.85546875" style="124" customWidth="1"/>
    <col min="1545" max="1545" width="7.5703125" style="124" customWidth="1"/>
    <col min="1546" max="1546" width="6.5703125" style="124" customWidth="1"/>
    <col min="1547" max="1547" width="6.7109375" style="124" customWidth="1"/>
    <col min="1548" max="1549" width="6.85546875" style="124" customWidth="1"/>
    <col min="1550" max="1550" width="28.140625" style="124" customWidth="1"/>
    <col min="1551" max="1551" width="17.28515625" style="124" customWidth="1"/>
    <col min="1552" max="1792" width="9.140625" style="124"/>
    <col min="1793" max="1793" width="4.5703125" style="124" customWidth="1"/>
    <col min="1794" max="1794" width="41.7109375" style="124" customWidth="1"/>
    <col min="1795" max="1795" width="11" style="124" customWidth="1"/>
    <col min="1796" max="1796" width="8.85546875" style="124" customWidth="1"/>
    <col min="1797" max="1797" width="8" style="124" customWidth="1"/>
    <col min="1798" max="1799" width="8.85546875" style="124" customWidth="1"/>
    <col min="1800" max="1800" width="6.85546875" style="124" customWidth="1"/>
    <col min="1801" max="1801" width="7.5703125" style="124" customWidth="1"/>
    <col min="1802" max="1802" width="6.5703125" style="124" customWidth="1"/>
    <col min="1803" max="1803" width="6.7109375" style="124" customWidth="1"/>
    <col min="1804" max="1805" width="6.85546875" style="124" customWidth="1"/>
    <col min="1806" max="1806" width="28.140625" style="124" customWidth="1"/>
    <col min="1807" max="1807" width="17.28515625" style="124" customWidth="1"/>
    <col min="1808" max="2048" width="9.140625" style="124"/>
    <col min="2049" max="2049" width="4.5703125" style="124" customWidth="1"/>
    <col min="2050" max="2050" width="41.7109375" style="124" customWidth="1"/>
    <col min="2051" max="2051" width="11" style="124" customWidth="1"/>
    <col min="2052" max="2052" width="8.85546875" style="124" customWidth="1"/>
    <col min="2053" max="2053" width="8" style="124" customWidth="1"/>
    <col min="2054" max="2055" width="8.85546875" style="124" customWidth="1"/>
    <col min="2056" max="2056" width="6.85546875" style="124" customWidth="1"/>
    <col min="2057" max="2057" width="7.5703125" style="124" customWidth="1"/>
    <col min="2058" max="2058" width="6.5703125" style="124" customWidth="1"/>
    <col min="2059" max="2059" width="6.7109375" style="124" customWidth="1"/>
    <col min="2060" max="2061" width="6.85546875" style="124" customWidth="1"/>
    <col min="2062" max="2062" width="28.140625" style="124" customWidth="1"/>
    <col min="2063" max="2063" width="17.28515625" style="124" customWidth="1"/>
    <col min="2064" max="2304" width="9.140625" style="124"/>
    <col min="2305" max="2305" width="4.5703125" style="124" customWidth="1"/>
    <col min="2306" max="2306" width="41.7109375" style="124" customWidth="1"/>
    <col min="2307" max="2307" width="11" style="124" customWidth="1"/>
    <col min="2308" max="2308" width="8.85546875" style="124" customWidth="1"/>
    <col min="2309" max="2309" width="8" style="124" customWidth="1"/>
    <col min="2310" max="2311" width="8.85546875" style="124" customWidth="1"/>
    <col min="2312" max="2312" width="6.85546875" style="124" customWidth="1"/>
    <col min="2313" max="2313" width="7.5703125" style="124" customWidth="1"/>
    <col min="2314" max="2314" width="6.5703125" style="124" customWidth="1"/>
    <col min="2315" max="2315" width="6.7109375" style="124" customWidth="1"/>
    <col min="2316" max="2317" width="6.85546875" style="124" customWidth="1"/>
    <col min="2318" max="2318" width="28.140625" style="124" customWidth="1"/>
    <col min="2319" max="2319" width="17.28515625" style="124" customWidth="1"/>
    <col min="2320" max="2560" width="9.140625" style="124"/>
    <col min="2561" max="2561" width="4.5703125" style="124" customWidth="1"/>
    <col min="2562" max="2562" width="41.7109375" style="124" customWidth="1"/>
    <col min="2563" max="2563" width="11" style="124" customWidth="1"/>
    <col min="2564" max="2564" width="8.85546875" style="124" customWidth="1"/>
    <col min="2565" max="2565" width="8" style="124" customWidth="1"/>
    <col min="2566" max="2567" width="8.85546875" style="124" customWidth="1"/>
    <col min="2568" max="2568" width="6.85546875" style="124" customWidth="1"/>
    <col min="2569" max="2569" width="7.5703125" style="124" customWidth="1"/>
    <col min="2570" max="2570" width="6.5703125" style="124" customWidth="1"/>
    <col min="2571" max="2571" width="6.7109375" style="124" customWidth="1"/>
    <col min="2572" max="2573" width="6.85546875" style="124" customWidth="1"/>
    <col min="2574" max="2574" width="28.140625" style="124" customWidth="1"/>
    <col min="2575" max="2575" width="17.28515625" style="124" customWidth="1"/>
    <col min="2576" max="2816" width="9.140625" style="124"/>
    <col min="2817" max="2817" width="4.5703125" style="124" customWidth="1"/>
    <col min="2818" max="2818" width="41.7109375" style="124" customWidth="1"/>
    <col min="2819" max="2819" width="11" style="124" customWidth="1"/>
    <col min="2820" max="2820" width="8.85546875" style="124" customWidth="1"/>
    <col min="2821" max="2821" width="8" style="124" customWidth="1"/>
    <col min="2822" max="2823" width="8.85546875" style="124" customWidth="1"/>
    <col min="2824" max="2824" width="6.85546875" style="124" customWidth="1"/>
    <col min="2825" max="2825" width="7.5703125" style="124" customWidth="1"/>
    <col min="2826" max="2826" width="6.5703125" style="124" customWidth="1"/>
    <col min="2827" max="2827" width="6.7109375" style="124" customWidth="1"/>
    <col min="2828" max="2829" width="6.85546875" style="124" customWidth="1"/>
    <col min="2830" max="2830" width="28.140625" style="124" customWidth="1"/>
    <col min="2831" max="2831" width="17.28515625" style="124" customWidth="1"/>
    <col min="2832" max="3072" width="9.140625" style="124"/>
    <col min="3073" max="3073" width="4.5703125" style="124" customWidth="1"/>
    <col min="3074" max="3074" width="41.7109375" style="124" customWidth="1"/>
    <col min="3075" max="3075" width="11" style="124" customWidth="1"/>
    <col min="3076" max="3076" width="8.85546875" style="124" customWidth="1"/>
    <col min="3077" max="3077" width="8" style="124" customWidth="1"/>
    <col min="3078" max="3079" width="8.85546875" style="124" customWidth="1"/>
    <col min="3080" max="3080" width="6.85546875" style="124" customWidth="1"/>
    <col min="3081" max="3081" width="7.5703125" style="124" customWidth="1"/>
    <col min="3082" max="3082" width="6.5703125" style="124" customWidth="1"/>
    <col min="3083" max="3083" width="6.7109375" style="124" customWidth="1"/>
    <col min="3084" max="3085" width="6.85546875" style="124" customWidth="1"/>
    <col min="3086" max="3086" width="28.140625" style="124" customWidth="1"/>
    <col min="3087" max="3087" width="17.28515625" style="124" customWidth="1"/>
    <col min="3088" max="3328" width="9.140625" style="124"/>
    <col min="3329" max="3329" width="4.5703125" style="124" customWidth="1"/>
    <col min="3330" max="3330" width="41.7109375" style="124" customWidth="1"/>
    <col min="3331" max="3331" width="11" style="124" customWidth="1"/>
    <col min="3332" max="3332" width="8.85546875" style="124" customWidth="1"/>
    <col min="3333" max="3333" width="8" style="124" customWidth="1"/>
    <col min="3334" max="3335" width="8.85546875" style="124" customWidth="1"/>
    <col min="3336" max="3336" width="6.85546875" style="124" customWidth="1"/>
    <col min="3337" max="3337" width="7.5703125" style="124" customWidth="1"/>
    <col min="3338" max="3338" width="6.5703125" style="124" customWidth="1"/>
    <col min="3339" max="3339" width="6.7109375" style="124" customWidth="1"/>
    <col min="3340" max="3341" width="6.85546875" style="124" customWidth="1"/>
    <col min="3342" max="3342" width="28.140625" style="124" customWidth="1"/>
    <col min="3343" max="3343" width="17.28515625" style="124" customWidth="1"/>
    <col min="3344" max="3584" width="9.140625" style="124"/>
    <col min="3585" max="3585" width="4.5703125" style="124" customWidth="1"/>
    <col min="3586" max="3586" width="41.7109375" style="124" customWidth="1"/>
    <col min="3587" max="3587" width="11" style="124" customWidth="1"/>
    <col min="3588" max="3588" width="8.85546875" style="124" customWidth="1"/>
    <col min="3589" max="3589" width="8" style="124" customWidth="1"/>
    <col min="3590" max="3591" width="8.85546875" style="124" customWidth="1"/>
    <col min="3592" max="3592" width="6.85546875" style="124" customWidth="1"/>
    <col min="3593" max="3593" width="7.5703125" style="124" customWidth="1"/>
    <col min="3594" max="3594" width="6.5703125" style="124" customWidth="1"/>
    <col min="3595" max="3595" width="6.7109375" style="124" customWidth="1"/>
    <col min="3596" max="3597" width="6.85546875" style="124" customWidth="1"/>
    <col min="3598" max="3598" width="28.140625" style="124" customWidth="1"/>
    <col min="3599" max="3599" width="17.28515625" style="124" customWidth="1"/>
    <col min="3600" max="3840" width="9.140625" style="124"/>
    <col min="3841" max="3841" width="4.5703125" style="124" customWidth="1"/>
    <col min="3842" max="3842" width="41.7109375" style="124" customWidth="1"/>
    <col min="3843" max="3843" width="11" style="124" customWidth="1"/>
    <col min="3844" max="3844" width="8.85546875" style="124" customWidth="1"/>
    <col min="3845" max="3845" width="8" style="124" customWidth="1"/>
    <col min="3846" max="3847" width="8.85546875" style="124" customWidth="1"/>
    <col min="3848" max="3848" width="6.85546875" style="124" customWidth="1"/>
    <col min="3849" max="3849" width="7.5703125" style="124" customWidth="1"/>
    <col min="3850" max="3850" width="6.5703125" style="124" customWidth="1"/>
    <col min="3851" max="3851" width="6.7109375" style="124" customWidth="1"/>
    <col min="3852" max="3853" width="6.85546875" style="124" customWidth="1"/>
    <col min="3854" max="3854" width="28.140625" style="124" customWidth="1"/>
    <col min="3855" max="3855" width="17.28515625" style="124" customWidth="1"/>
    <col min="3856" max="4096" width="9.140625" style="124"/>
    <col min="4097" max="4097" width="4.5703125" style="124" customWidth="1"/>
    <col min="4098" max="4098" width="41.7109375" style="124" customWidth="1"/>
    <col min="4099" max="4099" width="11" style="124" customWidth="1"/>
    <col min="4100" max="4100" width="8.85546875" style="124" customWidth="1"/>
    <col min="4101" max="4101" width="8" style="124" customWidth="1"/>
    <col min="4102" max="4103" width="8.85546875" style="124" customWidth="1"/>
    <col min="4104" max="4104" width="6.85546875" style="124" customWidth="1"/>
    <col min="4105" max="4105" width="7.5703125" style="124" customWidth="1"/>
    <col min="4106" max="4106" width="6.5703125" style="124" customWidth="1"/>
    <col min="4107" max="4107" width="6.7109375" style="124" customWidth="1"/>
    <col min="4108" max="4109" width="6.85546875" style="124" customWidth="1"/>
    <col min="4110" max="4110" width="28.140625" style="124" customWidth="1"/>
    <col min="4111" max="4111" width="17.28515625" style="124" customWidth="1"/>
    <col min="4112" max="4352" width="9.140625" style="124"/>
    <col min="4353" max="4353" width="4.5703125" style="124" customWidth="1"/>
    <col min="4354" max="4354" width="41.7109375" style="124" customWidth="1"/>
    <col min="4355" max="4355" width="11" style="124" customWidth="1"/>
    <col min="4356" max="4356" width="8.85546875" style="124" customWidth="1"/>
    <col min="4357" max="4357" width="8" style="124" customWidth="1"/>
    <col min="4358" max="4359" width="8.85546875" style="124" customWidth="1"/>
    <col min="4360" max="4360" width="6.85546875" style="124" customWidth="1"/>
    <col min="4361" max="4361" width="7.5703125" style="124" customWidth="1"/>
    <col min="4362" max="4362" width="6.5703125" style="124" customWidth="1"/>
    <col min="4363" max="4363" width="6.7109375" style="124" customWidth="1"/>
    <col min="4364" max="4365" width="6.85546875" style="124" customWidth="1"/>
    <col min="4366" max="4366" width="28.140625" style="124" customWidth="1"/>
    <col min="4367" max="4367" width="17.28515625" style="124" customWidth="1"/>
    <col min="4368" max="4608" width="9.140625" style="124"/>
    <col min="4609" max="4609" width="4.5703125" style="124" customWidth="1"/>
    <col min="4610" max="4610" width="41.7109375" style="124" customWidth="1"/>
    <col min="4611" max="4611" width="11" style="124" customWidth="1"/>
    <col min="4612" max="4612" width="8.85546875" style="124" customWidth="1"/>
    <col min="4613" max="4613" width="8" style="124" customWidth="1"/>
    <col min="4614" max="4615" width="8.85546875" style="124" customWidth="1"/>
    <col min="4616" max="4616" width="6.85546875" style="124" customWidth="1"/>
    <col min="4617" max="4617" width="7.5703125" style="124" customWidth="1"/>
    <col min="4618" max="4618" width="6.5703125" style="124" customWidth="1"/>
    <col min="4619" max="4619" width="6.7109375" style="124" customWidth="1"/>
    <col min="4620" max="4621" width="6.85546875" style="124" customWidth="1"/>
    <col min="4622" max="4622" width="28.140625" style="124" customWidth="1"/>
    <col min="4623" max="4623" width="17.28515625" style="124" customWidth="1"/>
    <col min="4624" max="4864" width="9.140625" style="124"/>
    <col min="4865" max="4865" width="4.5703125" style="124" customWidth="1"/>
    <col min="4866" max="4866" width="41.7109375" style="124" customWidth="1"/>
    <col min="4867" max="4867" width="11" style="124" customWidth="1"/>
    <col min="4868" max="4868" width="8.85546875" style="124" customWidth="1"/>
    <col min="4869" max="4869" width="8" style="124" customWidth="1"/>
    <col min="4870" max="4871" width="8.85546875" style="124" customWidth="1"/>
    <col min="4872" max="4872" width="6.85546875" style="124" customWidth="1"/>
    <col min="4873" max="4873" width="7.5703125" style="124" customWidth="1"/>
    <col min="4874" max="4874" width="6.5703125" style="124" customWidth="1"/>
    <col min="4875" max="4875" width="6.7109375" style="124" customWidth="1"/>
    <col min="4876" max="4877" width="6.85546875" style="124" customWidth="1"/>
    <col min="4878" max="4878" width="28.140625" style="124" customWidth="1"/>
    <col min="4879" max="4879" width="17.28515625" style="124" customWidth="1"/>
    <col min="4880" max="5120" width="9.140625" style="124"/>
    <col min="5121" max="5121" width="4.5703125" style="124" customWidth="1"/>
    <col min="5122" max="5122" width="41.7109375" style="124" customWidth="1"/>
    <col min="5123" max="5123" width="11" style="124" customWidth="1"/>
    <col min="5124" max="5124" width="8.85546875" style="124" customWidth="1"/>
    <col min="5125" max="5125" width="8" style="124" customWidth="1"/>
    <col min="5126" max="5127" width="8.85546875" style="124" customWidth="1"/>
    <col min="5128" max="5128" width="6.85546875" style="124" customWidth="1"/>
    <col min="5129" max="5129" width="7.5703125" style="124" customWidth="1"/>
    <col min="5130" max="5130" width="6.5703125" style="124" customWidth="1"/>
    <col min="5131" max="5131" width="6.7109375" style="124" customWidth="1"/>
    <col min="5132" max="5133" width="6.85546875" style="124" customWidth="1"/>
    <col min="5134" max="5134" width="28.140625" style="124" customWidth="1"/>
    <col min="5135" max="5135" width="17.28515625" style="124" customWidth="1"/>
    <col min="5136" max="5376" width="9.140625" style="124"/>
    <col min="5377" max="5377" width="4.5703125" style="124" customWidth="1"/>
    <col min="5378" max="5378" width="41.7109375" style="124" customWidth="1"/>
    <col min="5379" max="5379" width="11" style="124" customWidth="1"/>
    <col min="5380" max="5380" width="8.85546875" style="124" customWidth="1"/>
    <col min="5381" max="5381" width="8" style="124" customWidth="1"/>
    <col min="5382" max="5383" width="8.85546875" style="124" customWidth="1"/>
    <col min="5384" max="5384" width="6.85546875" style="124" customWidth="1"/>
    <col min="5385" max="5385" width="7.5703125" style="124" customWidth="1"/>
    <col min="5386" max="5386" width="6.5703125" style="124" customWidth="1"/>
    <col min="5387" max="5387" width="6.7109375" style="124" customWidth="1"/>
    <col min="5388" max="5389" width="6.85546875" style="124" customWidth="1"/>
    <col min="5390" max="5390" width="28.140625" style="124" customWidth="1"/>
    <col min="5391" max="5391" width="17.28515625" style="124" customWidth="1"/>
    <col min="5392" max="5632" width="9.140625" style="124"/>
    <col min="5633" max="5633" width="4.5703125" style="124" customWidth="1"/>
    <col min="5634" max="5634" width="41.7109375" style="124" customWidth="1"/>
    <col min="5635" max="5635" width="11" style="124" customWidth="1"/>
    <col min="5636" max="5636" width="8.85546875" style="124" customWidth="1"/>
    <col min="5637" max="5637" width="8" style="124" customWidth="1"/>
    <col min="5638" max="5639" width="8.85546875" style="124" customWidth="1"/>
    <col min="5640" max="5640" width="6.85546875" style="124" customWidth="1"/>
    <col min="5641" max="5641" width="7.5703125" style="124" customWidth="1"/>
    <col min="5642" max="5642" width="6.5703125" style="124" customWidth="1"/>
    <col min="5643" max="5643" width="6.7109375" style="124" customWidth="1"/>
    <col min="5644" max="5645" width="6.85546875" style="124" customWidth="1"/>
    <col min="5646" max="5646" width="28.140625" style="124" customWidth="1"/>
    <col min="5647" max="5647" width="17.28515625" style="124" customWidth="1"/>
    <col min="5648" max="5888" width="9.140625" style="124"/>
    <col min="5889" max="5889" width="4.5703125" style="124" customWidth="1"/>
    <col min="5890" max="5890" width="41.7109375" style="124" customWidth="1"/>
    <col min="5891" max="5891" width="11" style="124" customWidth="1"/>
    <col min="5892" max="5892" width="8.85546875" style="124" customWidth="1"/>
    <col min="5893" max="5893" width="8" style="124" customWidth="1"/>
    <col min="5894" max="5895" width="8.85546875" style="124" customWidth="1"/>
    <col min="5896" max="5896" width="6.85546875" style="124" customWidth="1"/>
    <col min="5897" max="5897" width="7.5703125" style="124" customWidth="1"/>
    <col min="5898" max="5898" width="6.5703125" style="124" customWidth="1"/>
    <col min="5899" max="5899" width="6.7109375" style="124" customWidth="1"/>
    <col min="5900" max="5901" width="6.85546875" style="124" customWidth="1"/>
    <col min="5902" max="5902" width="28.140625" style="124" customWidth="1"/>
    <col min="5903" max="5903" width="17.28515625" style="124" customWidth="1"/>
    <col min="5904" max="6144" width="9.140625" style="124"/>
    <col min="6145" max="6145" width="4.5703125" style="124" customWidth="1"/>
    <col min="6146" max="6146" width="41.7109375" style="124" customWidth="1"/>
    <col min="6147" max="6147" width="11" style="124" customWidth="1"/>
    <col min="6148" max="6148" width="8.85546875" style="124" customWidth="1"/>
    <col min="6149" max="6149" width="8" style="124" customWidth="1"/>
    <col min="6150" max="6151" width="8.85546875" style="124" customWidth="1"/>
    <col min="6152" max="6152" width="6.85546875" style="124" customWidth="1"/>
    <col min="6153" max="6153" width="7.5703125" style="124" customWidth="1"/>
    <col min="6154" max="6154" width="6.5703125" style="124" customWidth="1"/>
    <col min="6155" max="6155" width="6.7109375" style="124" customWidth="1"/>
    <col min="6156" max="6157" width="6.85546875" style="124" customWidth="1"/>
    <col min="6158" max="6158" width="28.140625" style="124" customWidth="1"/>
    <col min="6159" max="6159" width="17.28515625" style="124" customWidth="1"/>
    <col min="6160" max="6400" width="9.140625" style="124"/>
    <col min="6401" max="6401" width="4.5703125" style="124" customWidth="1"/>
    <col min="6402" max="6402" width="41.7109375" style="124" customWidth="1"/>
    <col min="6403" max="6403" width="11" style="124" customWidth="1"/>
    <col min="6404" max="6404" width="8.85546875" style="124" customWidth="1"/>
    <col min="6405" max="6405" width="8" style="124" customWidth="1"/>
    <col min="6406" max="6407" width="8.85546875" style="124" customWidth="1"/>
    <col min="6408" max="6408" width="6.85546875" style="124" customWidth="1"/>
    <col min="6409" max="6409" width="7.5703125" style="124" customWidth="1"/>
    <col min="6410" max="6410" width="6.5703125" style="124" customWidth="1"/>
    <col min="6411" max="6411" width="6.7109375" style="124" customWidth="1"/>
    <col min="6412" max="6413" width="6.85546875" style="124" customWidth="1"/>
    <col min="6414" max="6414" width="28.140625" style="124" customWidth="1"/>
    <col min="6415" max="6415" width="17.28515625" style="124" customWidth="1"/>
    <col min="6416" max="6656" width="9.140625" style="124"/>
    <col min="6657" max="6657" width="4.5703125" style="124" customWidth="1"/>
    <col min="6658" max="6658" width="41.7109375" style="124" customWidth="1"/>
    <col min="6659" max="6659" width="11" style="124" customWidth="1"/>
    <col min="6660" max="6660" width="8.85546875" style="124" customWidth="1"/>
    <col min="6661" max="6661" width="8" style="124" customWidth="1"/>
    <col min="6662" max="6663" width="8.85546875" style="124" customWidth="1"/>
    <col min="6664" max="6664" width="6.85546875" style="124" customWidth="1"/>
    <col min="6665" max="6665" width="7.5703125" style="124" customWidth="1"/>
    <col min="6666" max="6666" width="6.5703125" style="124" customWidth="1"/>
    <col min="6667" max="6667" width="6.7109375" style="124" customWidth="1"/>
    <col min="6668" max="6669" width="6.85546875" style="124" customWidth="1"/>
    <col min="6670" max="6670" width="28.140625" style="124" customWidth="1"/>
    <col min="6671" max="6671" width="17.28515625" style="124" customWidth="1"/>
    <col min="6672" max="6912" width="9.140625" style="124"/>
    <col min="6913" max="6913" width="4.5703125" style="124" customWidth="1"/>
    <col min="6914" max="6914" width="41.7109375" style="124" customWidth="1"/>
    <col min="6915" max="6915" width="11" style="124" customWidth="1"/>
    <col min="6916" max="6916" width="8.85546875" style="124" customWidth="1"/>
    <col min="6917" max="6917" width="8" style="124" customWidth="1"/>
    <col min="6918" max="6919" width="8.85546875" style="124" customWidth="1"/>
    <col min="6920" max="6920" width="6.85546875" style="124" customWidth="1"/>
    <col min="6921" max="6921" width="7.5703125" style="124" customWidth="1"/>
    <col min="6922" max="6922" width="6.5703125" style="124" customWidth="1"/>
    <col min="6923" max="6923" width="6.7109375" style="124" customWidth="1"/>
    <col min="6924" max="6925" width="6.85546875" style="124" customWidth="1"/>
    <col min="6926" max="6926" width="28.140625" style="124" customWidth="1"/>
    <col min="6927" max="6927" width="17.28515625" style="124" customWidth="1"/>
    <col min="6928" max="7168" width="9.140625" style="124"/>
    <col min="7169" max="7169" width="4.5703125" style="124" customWidth="1"/>
    <col min="7170" max="7170" width="41.7109375" style="124" customWidth="1"/>
    <col min="7171" max="7171" width="11" style="124" customWidth="1"/>
    <col min="7172" max="7172" width="8.85546875" style="124" customWidth="1"/>
    <col min="7173" max="7173" width="8" style="124" customWidth="1"/>
    <col min="7174" max="7175" width="8.85546875" style="124" customWidth="1"/>
    <col min="7176" max="7176" width="6.85546875" style="124" customWidth="1"/>
    <col min="7177" max="7177" width="7.5703125" style="124" customWidth="1"/>
    <col min="7178" max="7178" width="6.5703125" style="124" customWidth="1"/>
    <col min="7179" max="7179" width="6.7109375" style="124" customWidth="1"/>
    <col min="7180" max="7181" width="6.85546875" style="124" customWidth="1"/>
    <col min="7182" max="7182" width="28.140625" style="124" customWidth="1"/>
    <col min="7183" max="7183" width="17.28515625" style="124" customWidth="1"/>
    <col min="7184" max="7424" width="9.140625" style="124"/>
    <col min="7425" max="7425" width="4.5703125" style="124" customWidth="1"/>
    <col min="7426" max="7426" width="41.7109375" style="124" customWidth="1"/>
    <col min="7427" max="7427" width="11" style="124" customWidth="1"/>
    <col min="7428" max="7428" width="8.85546875" style="124" customWidth="1"/>
    <col min="7429" max="7429" width="8" style="124" customWidth="1"/>
    <col min="7430" max="7431" width="8.85546875" style="124" customWidth="1"/>
    <col min="7432" max="7432" width="6.85546875" style="124" customWidth="1"/>
    <col min="7433" max="7433" width="7.5703125" style="124" customWidth="1"/>
    <col min="7434" max="7434" width="6.5703125" style="124" customWidth="1"/>
    <col min="7435" max="7435" width="6.7109375" style="124" customWidth="1"/>
    <col min="7436" max="7437" width="6.85546875" style="124" customWidth="1"/>
    <col min="7438" max="7438" width="28.140625" style="124" customWidth="1"/>
    <col min="7439" max="7439" width="17.28515625" style="124" customWidth="1"/>
    <col min="7440" max="7680" width="9.140625" style="124"/>
    <col min="7681" max="7681" width="4.5703125" style="124" customWidth="1"/>
    <col min="7682" max="7682" width="41.7109375" style="124" customWidth="1"/>
    <col min="7683" max="7683" width="11" style="124" customWidth="1"/>
    <col min="7684" max="7684" width="8.85546875" style="124" customWidth="1"/>
    <col min="7685" max="7685" width="8" style="124" customWidth="1"/>
    <col min="7686" max="7687" width="8.85546875" style="124" customWidth="1"/>
    <col min="7688" max="7688" width="6.85546875" style="124" customWidth="1"/>
    <col min="7689" max="7689" width="7.5703125" style="124" customWidth="1"/>
    <col min="7690" max="7690" width="6.5703125" style="124" customWidth="1"/>
    <col min="7691" max="7691" width="6.7109375" style="124" customWidth="1"/>
    <col min="7692" max="7693" width="6.85546875" style="124" customWidth="1"/>
    <col min="7694" max="7694" width="28.140625" style="124" customWidth="1"/>
    <col min="7695" max="7695" width="17.28515625" style="124" customWidth="1"/>
    <col min="7696" max="7936" width="9.140625" style="124"/>
    <col min="7937" max="7937" width="4.5703125" style="124" customWidth="1"/>
    <col min="7938" max="7938" width="41.7109375" style="124" customWidth="1"/>
    <col min="7939" max="7939" width="11" style="124" customWidth="1"/>
    <col min="7940" max="7940" width="8.85546875" style="124" customWidth="1"/>
    <col min="7941" max="7941" width="8" style="124" customWidth="1"/>
    <col min="7942" max="7943" width="8.85546875" style="124" customWidth="1"/>
    <col min="7944" max="7944" width="6.85546875" style="124" customWidth="1"/>
    <col min="7945" max="7945" width="7.5703125" style="124" customWidth="1"/>
    <col min="7946" max="7946" width="6.5703125" style="124" customWidth="1"/>
    <col min="7947" max="7947" width="6.7109375" style="124" customWidth="1"/>
    <col min="7948" max="7949" width="6.85546875" style="124" customWidth="1"/>
    <col min="7950" max="7950" width="28.140625" style="124" customWidth="1"/>
    <col min="7951" max="7951" width="17.28515625" style="124" customWidth="1"/>
    <col min="7952" max="8192" width="9.140625" style="124"/>
    <col min="8193" max="8193" width="4.5703125" style="124" customWidth="1"/>
    <col min="8194" max="8194" width="41.7109375" style="124" customWidth="1"/>
    <col min="8195" max="8195" width="11" style="124" customWidth="1"/>
    <col min="8196" max="8196" width="8.85546875" style="124" customWidth="1"/>
    <col min="8197" max="8197" width="8" style="124" customWidth="1"/>
    <col min="8198" max="8199" width="8.85546875" style="124" customWidth="1"/>
    <col min="8200" max="8200" width="6.85546875" style="124" customWidth="1"/>
    <col min="8201" max="8201" width="7.5703125" style="124" customWidth="1"/>
    <col min="8202" max="8202" width="6.5703125" style="124" customWidth="1"/>
    <col min="8203" max="8203" width="6.7109375" style="124" customWidth="1"/>
    <col min="8204" max="8205" width="6.85546875" style="124" customWidth="1"/>
    <col min="8206" max="8206" width="28.140625" style="124" customWidth="1"/>
    <col min="8207" max="8207" width="17.28515625" style="124" customWidth="1"/>
    <col min="8208" max="8448" width="9.140625" style="124"/>
    <col min="8449" max="8449" width="4.5703125" style="124" customWidth="1"/>
    <col min="8450" max="8450" width="41.7109375" style="124" customWidth="1"/>
    <col min="8451" max="8451" width="11" style="124" customWidth="1"/>
    <col min="8452" max="8452" width="8.85546875" style="124" customWidth="1"/>
    <col min="8453" max="8453" width="8" style="124" customWidth="1"/>
    <col min="8454" max="8455" width="8.85546875" style="124" customWidth="1"/>
    <col min="8456" max="8456" width="6.85546875" style="124" customWidth="1"/>
    <col min="8457" max="8457" width="7.5703125" style="124" customWidth="1"/>
    <col min="8458" max="8458" width="6.5703125" style="124" customWidth="1"/>
    <col min="8459" max="8459" width="6.7109375" style="124" customWidth="1"/>
    <col min="8460" max="8461" width="6.85546875" style="124" customWidth="1"/>
    <col min="8462" max="8462" width="28.140625" style="124" customWidth="1"/>
    <col min="8463" max="8463" width="17.28515625" style="124" customWidth="1"/>
    <col min="8464" max="8704" width="9.140625" style="124"/>
    <col min="8705" max="8705" width="4.5703125" style="124" customWidth="1"/>
    <col min="8706" max="8706" width="41.7109375" style="124" customWidth="1"/>
    <col min="8707" max="8707" width="11" style="124" customWidth="1"/>
    <col min="8708" max="8708" width="8.85546875" style="124" customWidth="1"/>
    <col min="8709" max="8709" width="8" style="124" customWidth="1"/>
    <col min="8710" max="8711" width="8.85546875" style="124" customWidth="1"/>
    <col min="8712" max="8712" width="6.85546875" style="124" customWidth="1"/>
    <col min="8713" max="8713" width="7.5703125" style="124" customWidth="1"/>
    <col min="8714" max="8714" width="6.5703125" style="124" customWidth="1"/>
    <col min="8715" max="8715" width="6.7109375" style="124" customWidth="1"/>
    <col min="8716" max="8717" width="6.85546875" style="124" customWidth="1"/>
    <col min="8718" max="8718" width="28.140625" style="124" customWidth="1"/>
    <col min="8719" max="8719" width="17.28515625" style="124" customWidth="1"/>
    <col min="8720" max="8960" width="9.140625" style="124"/>
    <col min="8961" max="8961" width="4.5703125" style="124" customWidth="1"/>
    <col min="8962" max="8962" width="41.7109375" style="124" customWidth="1"/>
    <col min="8963" max="8963" width="11" style="124" customWidth="1"/>
    <col min="8964" max="8964" width="8.85546875" style="124" customWidth="1"/>
    <col min="8965" max="8965" width="8" style="124" customWidth="1"/>
    <col min="8966" max="8967" width="8.85546875" style="124" customWidth="1"/>
    <col min="8968" max="8968" width="6.85546875" style="124" customWidth="1"/>
    <col min="8969" max="8969" width="7.5703125" style="124" customWidth="1"/>
    <col min="8970" max="8970" width="6.5703125" style="124" customWidth="1"/>
    <col min="8971" max="8971" width="6.7109375" style="124" customWidth="1"/>
    <col min="8972" max="8973" width="6.85546875" style="124" customWidth="1"/>
    <col min="8974" max="8974" width="28.140625" style="124" customWidth="1"/>
    <col min="8975" max="8975" width="17.28515625" style="124" customWidth="1"/>
    <col min="8976" max="9216" width="9.140625" style="124"/>
    <col min="9217" max="9217" width="4.5703125" style="124" customWidth="1"/>
    <col min="9218" max="9218" width="41.7109375" style="124" customWidth="1"/>
    <col min="9219" max="9219" width="11" style="124" customWidth="1"/>
    <col min="9220" max="9220" width="8.85546875" style="124" customWidth="1"/>
    <col min="9221" max="9221" width="8" style="124" customWidth="1"/>
    <col min="9222" max="9223" width="8.85546875" style="124" customWidth="1"/>
    <col min="9224" max="9224" width="6.85546875" style="124" customWidth="1"/>
    <col min="9225" max="9225" width="7.5703125" style="124" customWidth="1"/>
    <col min="9226" max="9226" width="6.5703125" style="124" customWidth="1"/>
    <col min="9227" max="9227" width="6.7109375" style="124" customWidth="1"/>
    <col min="9228" max="9229" width="6.85546875" style="124" customWidth="1"/>
    <col min="9230" max="9230" width="28.140625" style="124" customWidth="1"/>
    <col min="9231" max="9231" width="17.28515625" style="124" customWidth="1"/>
    <col min="9232" max="9472" width="9.140625" style="124"/>
    <col min="9473" max="9473" width="4.5703125" style="124" customWidth="1"/>
    <col min="9474" max="9474" width="41.7109375" style="124" customWidth="1"/>
    <col min="9475" max="9475" width="11" style="124" customWidth="1"/>
    <col min="9476" max="9476" width="8.85546875" style="124" customWidth="1"/>
    <col min="9477" max="9477" width="8" style="124" customWidth="1"/>
    <col min="9478" max="9479" width="8.85546875" style="124" customWidth="1"/>
    <col min="9480" max="9480" width="6.85546875" style="124" customWidth="1"/>
    <col min="9481" max="9481" width="7.5703125" style="124" customWidth="1"/>
    <col min="9482" max="9482" width="6.5703125" style="124" customWidth="1"/>
    <col min="9483" max="9483" width="6.7109375" style="124" customWidth="1"/>
    <col min="9484" max="9485" width="6.85546875" style="124" customWidth="1"/>
    <col min="9486" max="9486" width="28.140625" style="124" customWidth="1"/>
    <col min="9487" max="9487" width="17.28515625" style="124" customWidth="1"/>
    <col min="9488" max="9728" width="9.140625" style="124"/>
    <col min="9729" max="9729" width="4.5703125" style="124" customWidth="1"/>
    <col min="9730" max="9730" width="41.7109375" style="124" customWidth="1"/>
    <col min="9731" max="9731" width="11" style="124" customWidth="1"/>
    <col min="9732" max="9732" width="8.85546875" style="124" customWidth="1"/>
    <col min="9733" max="9733" width="8" style="124" customWidth="1"/>
    <col min="9734" max="9735" width="8.85546875" style="124" customWidth="1"/>
    <col min="9736" max="9736" width="6.85546875" style="124" customWidth="1"/>
    <col min="9737" max="9737" width="7.5703125" style="124" customWidth="1"/>
    <col min="9738" max="9738" width="6.5703125" style="124" customWidth="1"/>
    <col min="9739" max="9739" width="6.7109375" style="124" customWidth="1"/>
    <col min="9740" max="9741" width="6.85546875" style="124" customWidth="1"/>
    <col min="9742" max="9742" width="28.140625" style="124" customWidth="1"/>
    <col min="9743" max="9743" width="17.28515625" style="124" customWidth="1"/>
    <col min="9744" max="9984" width="9.140625" style="124"/>
    <col min="9985" max="9985" width="4.5703125" style="124" customWidth="1"/>
    <col min="9986" max="9986" width="41.7109375" style="124" customWidth="1"/>
    <col min="9987" max="9987" width="11" style="124" customWidth="1"/>
    <col min="9988" max="9988" width="8.85546875" style="124" customWidth="1"/>
    <col min="9989" max="9989" width="8" style="124" customWidth="1"/>
    <col min="9990" max="9991" width="8.85546875" style="124" customWidth="1"/>
    <col min="9992" max="9992" width="6.85546875" style="124" customWidth="1"/>
    <col min="9993" max="9993" width="7.5703125" style="124" customWidth="1"/>
    <col min="9994" max="9994" width="6.5703125" style="124" customWidth="1"/>
    <col min="9995" max="9995" width="6.7109375" style="124" customWidth="1"/>
    <col min="9996" max="9997" width="6.85546875" style="124" customWidth="1"/>
    <col min="9998" max="9998" width="28.140625" style="124" customWidth="1"/>
    <col min="9999" max="9999" width="17.28515625" style="124" customWidth="1"/>
    <col min="10000" max="10240" width="9.140625" style="124"/>
    <col min="10241" max="10241" width="4.5703125" style="124" customWidth="1"/>
    <col min="10242" max="10242" width="41.7109375" style="124" customWidth="1"/>
    <col min="10243" max="10243" width="11" style="124" customWidth="1"/>
    <col min="10244" max="10244" width="8.85546875" style="124" customWidth="1"/>
    <col min="10245" max="10245" width="8" style="124" customWidth="1"/>
    <col min="10246" max="10247" width="8.85546875" style="124" customWidth="1"/>
    <col min="10248" max="10248" width="6.85546875" style="124" customWidth="1"/>
    <col min="10249" max="10249" width="7.5703125" style="124" customWidth="1"/>
    <col min="10250" max="10250" width="6.5703125" style="124" customWidth="1"/>
    <col min="10251" max="10251" width="6.7109375" style="124" customWidth="1"/>
    <col min="10252" max="10253" width="6.85546875" style="124" customWidth="1"/>
    <col min="10254" max="10254" width="28.140625" style="124" customWidth="1"/>
    <col min="10255" max="10255" width="17.28515625" style="124" customWidth="1"/>
    <col min="10256" max="10496" width="9.140625" style="124"/>
    <col min="10497" max="10497" width="4.5703125" style="124" customWidth="1"/>
    <col min="10498" max="10498" width="41.7109375" style="124" customWidth="1"/>
    <col min="10499" max="10499" width="11" style="124" customWidth="1"/>
    <col min="10500" max="10500" width="8.85546875" style="124" customWidth="1"/>
    <col min="10501" max="10501" width="8" style="124" customWidth="1"/>
    <col min="10502" max="10503" width="8.85546875" style="124" customWidth="1"/>
    <col min="10504" max="10504" width="6.85546875" style="124" customWidth="1"/>
    <col min="10505" max="10505" width="7.5703125" style="124" customWidth="1"/>
    <col min="10506" max="10506" width="6.5703125" style="124" customWidth="1"/>
    <col min="10507" max="10507" width="6.7109375" style="124" customWidth="1"/>
    <col min="10508" max="10509" width="6.85546875" style="124" customWidth="1"/>
    <col min="10510" max="10510" width="28.140625" style="124" customWidth="1"/>
    <col min="10511" max="10511" width="17.28515625" style="124" customWidth="1"/>
    <col min="10512" max="10752" width="9.140625" style="124"/>
    <col min="10753" max="10753" width="4.5703125" style="124" customWidth="1"/>
    <col min="10754" max="10754" width="41.7109375" style="124" customWidth="1"/>
    <col min="10755" max="10755" width="11" style="124" customWidth="1"/>
    <col min="10756" max="10756" width="8.85546875" style="124" customWidth="1"/>
    <col min="10757" max="10757" width="8" style="124" customWidth="1"/>
    <col min="10758" max="10759" width="8.85546875" style="124" customWidth="1"/>
    <col min="10760" max="10760" width="6.85546875" style="124" customWidth="1"/>
    <col min="10761" max="10761" width="7.5703125" style="124" customWidth="1"/>
    <col min="10762" max="10762" width="6.5703125" style="124" customWidth="1"/>
    <col min="10763" max="10763" width="6.7109375" style="124" customWidth="1"/>
    <col min="10764" max="10765" width="6.85546875" style="124" customWidth="1"/>
    <col min="10766" max="10766" width="28.140625" style="124" customWidth="1"/>
    <col min="10767" max="10767" width="17.28515625" style="124" customWidth="1"/>
    <col min="10768" max="11008" width="9.140625" style="124"/>
    <col min="11009" max="11009" width="4.5703125" style="124" customWidth="1"/>
    <col min="11010" max="11010" width="41.7109375" style="124" customWidth="1"/>
    <col min="11011" max="11011" width="11" style="124" customWidth="1"/>
    <col min="11012" max="11012" width="8.85546875" style="124" customWidth="1"/>
    <col min="11013" max="11013" width="8" style="124" customWidth="1"/>
    <col min="11014" max="11015" width="8.85546875" style="124" customWidth="1"/>
    <col min="11016" max="11016" width="6.85546875" style="124" customWidth="1"/>
    <col min="11017" max="11017" width="7.5703125" style="124" customWidth="1"/>
    <col min="11018" max="11018" width="6.5703125" style="124" customWidth="1"/>
    <col min="11019" max="11019" width="6.7109375" style="124" customWidth="1"/>
    <col min="11020" max="11021" width="6.85546875" style="124" customWidth="1"/>
    <col min="11022" max="11022" width="28.140625" style="124" customWidth="1"/>
    <col min="11023" max="11023" width="17.28515625" style="124" customWidth="1"/>
    <col min="11024" max="11264" width="9.140625" style="124"/>
    <col min="11265" max="11265" width="4.5703125" style="124" customWidth="1"/>
    <col min="11266" max="11266" width="41.7109375" style="124" customWidth="1"/>
    <col min="11267" max="11267" width="11" style="124" customWidth="1"/>
    <col min="11268" max="11268" width="8.85546875" style="124" customWidth="1"/>
    <col min="11269" max="11269" width="8" style="124" customWidth="1"/>
    <col min="11270" max="11271" width="8.85546875" style="124" customWidth="1"/>
    <col min="11272" max="11272" width="6.85546875" style="124" customWidth="1"/>
    <col min="11273" max="11273" width="7.5703125" style="124" customWidth="1"/>
    <col min="11274" max="11274" width="6.5703125" style="124" customWidth="1"/>
    <col min="11275" max="11275" width="6.7109375" style="124" customWidth="1"/>
    <col min="11276" max="11277" width="6.85546875" style="124" customWidth="1"/>
    <col min="11278" max="11278" width="28.140625" style="124" customWidth="1"/>
    <col min="11279" max="11279" width="17.28515625" style="124" customWidth="1"/>
    <col min="11280" max="11520" width="9.140625" style="124"/>
    <col min="11521" max="11521" width="4.5703125" style="124" customWidth="1"/>
    <col min="11522" max="11522" width="41.7109375" style="124" customWidth="1"/>
    <col min="11523" max="11523" width="11" style="124" customWidth="1"/>
    <col min="11524" max="11524" width="8.85546875" style="124" customWidth="1"/>
    <col min="11525" max="11525" width="8" style="124" customWidth="1"/>
    <col min="11526" max="11527" width="8.85546875" style="124" customWidth="1"/>
    <col min="11528" max="11528" width="6.85546875" style="124" customWidth="1"/>
    <col min="11529" max="11529" width="7.5703125" style="124" customWidth="1"/>
    <col min="11530" max="11530" width="6.5703125" style="124" customWidth="1"/>
    <col min="11531" max="11531" width="6.7109375" style="124" customWidth="1"/>
    <col min="11532" max="11533" width="6.85546875" style="124" customWidth="1"/>
    <col min="11534" max="11534" width="28.140625" style="124" customWidth="1"/>
    <col min="11535" max="11535" width="17.28515625" style="124" customWidth="1"/>
    <col min="11536" max="11776" width="9.140625" style="124"/>
    <col min="11777" max="11777" width="4.5703125" style="124" customWidth="1"/>
    <col min="11778" max="11778" width="41.7109375" style="124" customWidth="1"/>
    <col min="11779" max="11779" width="11" style="124" customWidth="1"/>
    <col min="11780" max="11780" width="8.85546875" style="124" customWidth="1"/>
    <col min="11781" max="11781" width="8" style="124" customWidth="1"/>
    <col min="11782" max="11783" width="8.85546875" style="124" customWidth="1"/>
    <col min="11784" max="11784" width="6.85546875" style="124" customWidth="1"/>
    <col min="11785" max="11785" width="7.5703125" style="124" customWidth="1"/>
    <col min="11786" max="11786" width="6.5703125" style="124" customWidth="1"/>
    <col min="11787" max="11787" width="6.7109375" style="124" customWidth="1"/>
    <col min="11788" max="11789" width="6.85546875" style="124" customWidth="1"/>
    <col min="11790" max="11790" width="28.140625" style="124" customWidth="1"/>
    <col min="11791" max="11791" width="17.28515625" style="124" customWidth="1"/>
    <col min="11792" max="12032" width="9.140625" style="124"/>
    <col min="12033" max="12033" width="4.5703125" style="124" customWidth="1"/>
    <col min="12034" max="12034" width="41.7109375" style="124" customWidth="1"/>
    <col min="12035" max="12035" width="11" style="124" customWidth="1"/>
    <col min="12036" max="12036" width="8.85546875" style="124" customWidth="1"/>
    <col min="12037" max="12037" width="8" style="124" customWidth="1"/>
    <col min="12038" max="12039" width="8.85546875" style="124" customWidth="1"/>
    <col min="12040" max="12040" width="6.85546875" style="124" customWidth="1"/>
    <col min="12041" max="12041" width="7.5703125" style="124" customWidth="1"/>
    <col min="12042" max="12042" width="6.5703125" style="124" customWidth="1"/>
    <col min="12043" max="12043" width="6.7109375" style="124" customWidth="1"/>
    <col min="12044" max="12045" width="6.85546875" style="124" customWidth="1"/>
    <col min="12046" max="12046" width="28.140625" style="124" customWidth="1"/>
    <col min="12047" max="12047" width="17.28515625" style="124" customWidth="1"/>
    <col min="12048" max="12288" width="9.140625" style="124"/>
    <col min="12289" max="12289" width="4.5703125" style="124" customWidth="1"/>
    <col min="12290" max="12290" width="41.7109375" style="124" customWidth="1"/>
    <col min="12291" max="12291" width="11" style="124" customWidth="1"/>
    <col min="12292" max="12292" width="8.85546875" style="124" customWidth="1"/>
    <col min="12293" max="12293" width="8" style="124" customWidth="1"/>
    <col min="12294" max="12295" width="8.85546875" style="124" customWidth="1"/>
    <col min="12296" max="12296" width="6.85546875" style="124" customWidth="1"/>
    <col min="12297" max="12297" width="7.5703125" style="124" customWidth="1"/>
    <col min="12298" max="12298" width="6.5703125" style="124" customWidth="1"/>
    <col min="12299" max="12299" width="6.7109375" style="124" customWidth="1"/>
    <col min="12300" max="12301" width="6.85546875" style="124" customWidth="1"/>
    <col min="12302" max="12302" width="28.140625" style="124" customWidth="1"/>
    <col min="12303" max="12303" width="17.28515625" style="124" customWidth="1"/>
    <col min="12304" max="12544" width="9.140625" style="124"/>
    <col min="12545" max="12545" width="4.5703125" style="124" customWidth="1"/>
    <col min="12546" max="12546" width="41.7109375" style="124" customWidth="1"/>
    <col min="12547" max="12547" width="11" style="124" customWidth="1"/>
    <col min="12548" max="12548" width="8.85546875" style="124" customWidth="1"/>
    <col min="12549" max="12549" width="8" style="124" customWidth="1"/>
    <col min="12550" max="12551" width="8.85546875" style="124" customWidth="1"/>
    <col min="12552" max="12552" width="6.85546875" style="124" customWidth="1"/>
    <col min="12553" max="12553" width="7.5703125" style="124" customWidth="1"/>
    <col min="12554" max="12554" width="6.5703125" style="124" customWidth="1"/>
    <col min="12555" max="12555" width="6.7109375" style="124" customWidth="1"/>
    <col min="12556" max="12557" width="6.85546875" style="124" customWidth="1"/>
    <col min="12558" max="12558" width="28.140625" style="124" customWidth="1"/>
    <col min="12559" max="12559" width="17.28515625" style="124" customWidth="1"/>
    <col min="12560" max="12800" width="9.140625" style="124"/>
    <col min="12801" max="12801" width="4.5703125" style="124" customWidth="1"/>
    <col min="12802" max="12802" width="41.7109375" style="124" customWidth="1"/>
    <col min="12803" max="12803" width="11" style="124" customWidth="1"/>
    <col min="12804" max="12804" width="8.85546875" style="124" customWidth="1"/>
    <col min="12805" max="12805" width="8" style="124" customWidth="1"/>
    <col min="12806" max="12807" width="8.85546875" style="124" customWidth="1"/>
    <col min="12808" max="12808" width="6.85546875" style="124" customWidth="1"/>
    <col min="12809" max="12809" width="7.5703125" style="124" customWidth="1"/>
    <col min="12810" max="12810" width="6.5703125" style="124" customWidth="1"/>
    <col min="12811" max="12811" width="6.7109375" style="124" customWidth="1"/>
    <col min="12812" max="12813" width="6.85546875" style="124" customWidth="1"/>
    <col min="12814" max="12814" width="28.140625" style="124" customWidth="1"/>
    <col min="12815" max="12815" width="17.28515625" style="124" customWidth="1"/>
    <col min="12816" max="13056" width="9.140625" style="124"/>
    <col min="13057" max="13057" width="4.5703125" style="124" customWidth="1"/>
    <col min="13058" max="13058" width="41.7109375" style="124" customWidth="1"/>
    <col min="13059" max="13059" width="11" style="124" customWidth="1"/>
    <col min="13060" max="13060" width="8.85546875" style="124" customWidth="1"/>
    <col min="13061" max="13061" width="8" style="124" customWidth="1"/>
    <col min="13062" max="13063" width="8.85546875" style="124" customWidth="1"/>
    <col min="13064" max="13064" width="6.85546875" style="124" customWidth="1"/>
    <col min="13065" max="13065" width="7.5703125" style="124" customWidth="1"/>
    <col min="13066" max="13066" width="6.5703125" style="124" customWidth="1"/>
    <col min="13067" max="13067" width="6.7109375" style="124" customWidth="1"/>
    <col min="13068" max="13069" width="6.85546875" style="124" customWidth="1"/>
    <col min="13070" max="13070" width="28.140625" style="124" customWidth="1"/>
    <col min="13071" max="13071" width="17.28515625" style="124" customWidth="1"/>
    <col min="13072" max="13312" width="9.140625" style="124"/>
    <col min="13313" max="13313" width="4.5703125" style="124" customWidth="1"/>
    <col min="13314" max="13314" width="41.7109375" style="124" customWidth="1"/>
    <col min="13315" max="13315" width="11" style="124" customWidth="1"/>
    <col min="13316" max="13316" width="8.85546875" style="124" customWidth="1"/>
    <col min="13317" max="13317" width="8" style="124" customWidth="1"/>
    <col min="13318" max="13319" width="8.85546875" style="124" customWidth="1"/>
    <col min="13320" max="13320" width="6.85546875" style="124" customWidth="1"/>
    <col min="13321" max="13321" width="7.5703125" style="124" customWidth="1"/>
    <col min="13322" max="13322" width="6.5703125" style="124" customWidth="1"/>
    <col min="13323" max="13323" width="6.7109375" style="124" customWidth="1"/>
    <col min="13324" max="13325" width="6.85546875" style="124" customWidth="1"/>
    <col min="13326" max="13326" width="28.140625" style="124" customWidth="1"/>
    <col min="13327" max="13327" width="17.28515625" style="124" customWidth="1"/>
    <col min="13328" max="13568" width="9.140625" style="124"/>
    <col min="13569" max="13569" width="4.5703125" style="124" customWidth="1"/>
    <col min="13570" max="13570" width="41.7109375" style="124" customWidth="1"/>
    <col min="13571" max="13571" width="11" style="124" customWidth="1"/>
    <col min="13572" max="13572" width="8.85546875" style="124" customWidth="1"/>
    <col min="13573" max="13573" width="8" style="124" customWidth="1"/>
    <col min="13574" max="13575" width="8.85546875" style="124" customWidth="1"/>
    <col min="13576" max="13576" width="6.85546875" style="124" customWidth="1"/>
    <col min="13577" max="13577" width="7.5703125" style="124" customWidth="1"/>
    <col min="13578" max="13578" width="6.5703125" style="124" customWidth="1"/>
    <col min="13579" max="13579" width="6.7109375" style="124" customWidth="1"/>
    <col min="13580" max="13581" width="6.85546875" style="124" customWidth="1"/>
    <col min="13582" max="13582" width="28.140625" style="124" customWidth="1"/>
    <col min="13583" max="13583" width="17.28515625" style="124" customWidth="1"/>
    <col min="13584" max="13824" width="9.140625" style="124"/>
    <col min="13825" max="13825" width="4.5703125" style="124" customWidth="1"/>
    <col min="13826" max="13826" width="41.7109375" style="124" customWidth="1"/>
    <col min="13827" max="13827" width="11" style="124" customWidth="1"/>
    <col min="13828" max="13828" width="8.85546875" style="124" customWidth="1"/>
    <col min="13829" max="13829" width="8" style="124" customWidth="1"/>
    <col min="13830" max="13831" width="8.85546875" style="124" customWidth="1"/>
    <col min="13832" max="13832" width="6.85546875" style="124" customWidth="1"/>
    <col min="13833" max="13833" width="7.5703125" style="124" customWidth="1"/>
    <col min="13834" max="13834" width="6.5703125" style="124" customWidth="1"/>
    <col min="13835" max="13835" width="6.7109375" style="124" customWidth="1"/>
    <col min="13836" max="13837" width="6.85546875" style="124" customWidth="1"/>
    <col min="13838" max="13838" width="28.140625" style="124" customWidth="1"/>
    <col min="13839" max="13839" width="17.28515625" style="124" customWidth="1"/>
    <col min="13840" max="14080" width="9.140625" style="124"/>
    <col min="14081" max="14081" width="4.5703125" style="124" customWidth="1"/>
    <col min="14082" max="14082" width="41.7109375" style="124" customWidth="1"/>
    <col min="14083" max="14083" width="11" style="124" customWidth="1"/>
    <col min="14084" max="14084" width="8.85546875" style="124" customWidth="1"/>
    <col min="14085" max="14085" width="8" style="124" customWidth="1"/>
    <col min="14086" max="14087" width="8.85546875" style="124" customWidth="1"/>
    <col min="14088" max="14088" width="6.85546875" style="124" customWidth="1"/>
    <col min="14089" max="14089" width="7.5703125" style="124" customWidth="1"/>
    <col min="14090" max="14090" width="6.5703125" style="124" customWidth="1"/>
    <col min="14091" max="14091" width="6.7109375" style="124" customWidth="1"/>
    <col min="14092" max="14093" width="6.85546875" style="124" customWidth="1"/>
    <col min="14094" max="14094" width="28.140625" style="124" customWidth="1"/>
    <col min="14095" max="14095" width="17.28515625" style="124" customWidth="1"/>
    <col min="14096" max="14336" width="9.140625" style="124"/>
    <col min="14337" max="14337" width="4.5703125" style="124" customWidth="1"/>
    <col min="14338" max="14338" width="41.7109375" style="124" customWidth="1"/>
    <col min="14339" max="14339" width="11" style="124" customWidth="1"/>
    <col min="14340" max="14340" width="8.85546875" style="124" customWidth="1"/>
    <col min="14341" max="14341" width="8" style="124" customWidth="1"/>
    <col min="14342" max="14343" width="8.85546875" style="124" customWidth="1"/>
    <col min="14344" max="14344" width="6.85546875" style="124" customWidth="1"/>
    <col min="14345" max="14345" width="7.5703125" style="124" customWidth="1"/>
    <col min="14346" max="14346" width="6.5703125" style="124" customWidth="1"/>
    <col min="14347" max="14347" width="6.7109375" style="124" customWidth="1"/>
    <col min="14348" max="14349" width="6.85546875" style="124" customWidth="1"/>
    <col min="14350" max="14350" width="28.140625" style="124" customWidth="1"/>
    <col min="14351" max="14351" width="17.28515625" style="124" customWidth="1"/>
    <col min="14352" max="14592" width="9.140625" style="124"/>
    <col min="14593" max="14593" width="4.5703125" style="124" customWidth="1"/>
    <col min="14594" max="14594" width="41.7109375" style="124" customWidth="1"/>
    <col min="14595" max="14595" width="11" style="124" customWidth="1"/>
    <col min="14596" max="14596" width="8.85546875" style="124" customWidth="1"/>
    <col min="14597" max="14597" width="8" style="124" customWidth="1"/>
    <col min="14598" max="14599" width="8.85546875" style="124" customWidth="1"/>
    <col min="14600" max="14600" width="6.85546875" style="124" customWidth="1"/>
    <col min="14601" max="14601" width="7.5703125" style="124" customWidth="1"/>
    <col min="14602" max="14602" width="6.5703125" style="124" customWidth="1"/>
    <col min="14603" max="14603" width="6.7109375" style="124" customWidth="1"/>
    <col min="14604" max="14605" width="6.85546875" style="124" customWidth="1"/>
    <col min="14606" max="14606" width="28.140625" style="124" customWidth="1"/>
    <col min="14607" max="14607" width="17.28515625" style="124" customWidth="1"/>
    <col min="14608" max="14848" width="9.140625" style="124"/>
    <col min="14849" max="14849" width="4.5703125" style="124" customWidth="1"/>
    <col min="14850" max="14850" width="41.7109375" style="124" customWidth="1"/>
    <col min="14851" max="14851" width="11" style="124" customWidth="1"/>
    <col min="14852" max="14852" width="8.85546875" style="124" customWidth="1"/>
    <col min="14853" max="14853" width="8" style="124" customWidth="1"/>
    <col min="14854" max="14855" width="8.85546875" style="124" customWidth="1"/>
    <col min="14856" max="14856" width="6.85546875" style="124" customWidth="1"/>
    <col min="14857" max="14857" width="7.5703125" style="124" customWidth="1"/>
    <col min="14858" max="14858" width="6.5703125" style="124" customWidth="1"/>
    <col min="14859" max="14859" width="6.7109375" style="124" customWidth="1"/>
    <col min="14860" max="14861" width="6.85546875" style="124" customWidth="1"/>
    <col min="14862" max="14862" width="28.140625" style="124" customWidth="1"/>
    <col min="14863" max="14863" width="17.28515625" style="124" customWidth="1"/>
    <col min="14864" max="15104" width="9.140625" style="124"/>
    <col min="15105" max="15105" width="4.5703125" style="124" customWidth="1"/>
    <col min="15106" max="15106" width="41.7109375" style="124" customWidth="1"/>
    <col min="15107" max="15107" width="11" style="124" customWidth="1"/>
    <col min="15108" max="15108" width="8.85546875" style="124" customWidth="1"/>
    <col min="15109" max="15109" width="8" style="124" customWidth="1"/>
    <col min="15110" max="15111" width="8.85546875" style="124" customWidth="1"/>
    <col min="15112" max="15112" width="6.85546875" style="124" customWidth="1"/>
    <col min="15113" max="15113" width="7.5703125" style="124" customWidth="1"/>
    <col min="15114" max="15114" width="6.5703125" style="124" customWidth="1"/>
    <col min="15115" max="15115" width="6.7109375" style="124" customWidth="1"/>
    <col min="15116" max="15117" width="6.85546875" style="124" customWidth="1"/>
    <col min="15118" max="15118" width="28.140625" style="124" customWidth="1"/>
    <col min="15119" max="15119" width="17.28515625" style="124" customWidth="1"/>
    <col min="15120" max="15360" width="9.140625" style="124"/>
    <col min="15361" max="15361" width="4.5703125" style="124" customWidth="1"/>
    <col min="15362" max="15362" width="41.7109375" style="124" customWidth="1"/>
    <col min="15363" max="15363" width="11" style="124" customWidth="1"/>
    <col min="15364" max="15364" width="8.85546875" style="124" customWidth="1"/>
    <col min="15365" max="15365" width="8" style="124" customWidth="1"/>
    <col min="15366" max="15367" width="8.85546875" style="124" customWidth="1"/>
    <col min="15368" max="15368" width="6.85546875" style="124" customWidth="1"/>
    <col min="15369" max="15369" width="7.5703125" style="124" customWidth="1"/>
    <col min="15370" max="15370" width="6.5703125" style="124" customWidth="1"/>
    <col min="15371" max="15371" width="6.7109375" style="124" customWidth="1"/>
    <col min="15372" max="15373" width="6.85546875" style="124" customWidth="1"/>
    <col min="15374" max="15374" width="28.140625" style="124" customWidth="1"/>
    <col min="15375" max="15375" width="17.28515625" style="124" customWidth="1"/>
    <col min="15376" max="15616" width="9.140625" style="124"/>
    <col min="15617" max="15617" width="4.5703125" style="124" customWidth="1"/>
    <col min="15618" max="15618" width="41.7109375" style="124" customWidth="1"/>
    <col min="15619" max="15619" width="11" style="124" customWidth="1"/>
    <col min="15620" max="15620" width="8.85546875" style="124" customWidth="1"/>
    <col min="15621" max="15621" width="8" style="124" customWidth="1"/>
    <col min="15622" max="15623" width="8.85546875" style="124" customWidth="1"/>
    <col min="15624" max="15624" width="6.85546875" style="124" customWidth="1"/>
    <col min="15625" max="15625" width="7.5703125" style="124" customWidth="1"/>
    <col min="15626" max="15626" width="6.5703125" style="124" customWidth="1"/>
    <col min="15627" max="15627" width="6.7109375" style="124" customWidth="1"/>
    <col min="15628" max="15629" width="6.85546875" style="124" customWidth="1"/>
    <col min="15630" max="15630" width="28.140625" style="124" customWidth="1"/>
    <col min="15631" max="15631" width="17.28515625" style="124" customWidth="1"/>
    <col min="15632" max="15872" width="9.140625" style="124"/>
    <col min="15873" max="15873" width="4.5703125" style="124" customWidth="1"/>
    <col min="15874" max="15874" width="41.7109375" style="124" customWidth="1"/>
    <col min="15875" max="15875" width="11" style="124" customWidth="1"/>
    <col min="15876" max="15876" width="8.85546875" style="124" customWidth="1"/>
    <col min="15877" max="15877" width="8" style="124" customWidth="1"/>
    <col min="15878" max="15879" width="8.85546875" style="124" customWidth="1"/>
    <col min="15880" max="15880" width="6.85546875" style="124" customWidth="1"/>
    <col min="15881" max="15881" width="7.5703125" style="124" customWidth="1"/>
    <col min="15882" max="15882" width="6.5703125" style="124" customWidth="1"/>
    <col min="15883" max="15883" width="6.7109375" style="124" customWidth="1"/>
    <col min="15884" max="15885" width="6.85546875" style="124" customWidth="1"/>
    <col min="15886" max="15886" width="28.140625" style="124" customWidth="1"/>
    <col min="15887" max="15887" width="17.28515625" style="124" customWidth="1"/>
    <col min="15888" max="16128" width="9.140625" style="124"/>
    <col min="16129" max="16129" width="4.5703125" style="124" customWidth="1"/>
    <col min="16130" max="16130" width="41.7109375" style="124" customWidth="1"/>
    <col min="16131" max="16131" width="11" style="124" customWidth="1"/>
    <col min="16132" max="16132" width="8.85546875" style="124" customWidth="1"/>
    <col min="16133" max="16133" width="8" style="124" customWidth="1"/>
    <col min="16134" max="16135" width="8.85546875" style="124" customWidth="1"/>
    <col min="16136" max="16136" width="6.85546875" style="124" customWidth="1"/>
    <col min="16137" max="16137" width="7.5703125" style="124" customWidth="1"/>
    <col min="16138" max="16138" width="6.5703125" style="124" customWidth="1"/>
    <col min="16139" max="16139" width="6.7109375" style="124" customWidth="1"/>
    <col min="16140" max="16141" width="6.85546875" style="124" customWidth="1"/>
    <col min="16142" max="16142" width="28.140625" style="124" customWidth="1"/>
    <col min="16143" max="16143" width="17.28515625" style="124" customWidth="1"/>
    <col min="16144" max="16384" width="9.140625" style="124"/>
  </cols>
  <sheetData>
    <row r="2" spans="1:14" ht="16.5" customHeight="1" x14ac:dyDescent="0.2">
      <c r="N2" s="131" t="s">
        <v>94</v>
      </c>
    </row>
    <row r="3" spans="1:14" ht="22.5" customHeight="1" x14ac:dyDescent="0.2">
      <c r="B3" s="271" t="s">
        <v>95</v>
      </c>
      <c r="C3" s="271"/>
      <c r="D3" s="271"/>
      <c r="E3" s="271"/>
      <c r="F3" s="271"/>
      <c r="G3" s="271"/>
      <c r="H3" s="271"/>
      <c r="I3" s="271"/>
      <c r="J3" s="132"/>
      <c r="K3" s="132"/>
    </row>
    <row r="4" spans="1:14" ht="22.5" customHeight="1" x14ac:dyDescent="0.2">
      <c r="B4" s="133"/>
      <c r="C4" s="133"/>
      <c r="D4" s="133"/>
      <c r="E4" s="133"/>
      <c r="F4" s="133"/>
      <c r="G4" s="133"/>
      <c r="H4" s="133"/>
      <c r="I4" s="134"/>
      <c r="J4" s="132"/>
      <c r="K4" s="132"/>
    </row>
    <row r="5" spans="1:14" ht="47.25" customHeight="1" x14ac:dyDescent="0.2">
      <c r="A5" s="272" t="s">
        <v>96</v>
      </c>
      <c r="B5" s="272" t="s">
        <v>97</v>
      </c>
      <c r="C5" s="272" t="s">
        <v>98</v>
      </c>
      <c r="D5" s="272" t="s">
        <v>99</v>
      </c>
      <c r="E5" s="272" t="s">
        <v>100</v>
      </c>
      <c r="F5" s="275" t="s">
        <v>101</v>
      </c>
      <c r="G5" s="277" t="s">
        <v>102</v>
      </c>
      <c r="H5" s="278"/>
      <c r="I5" s="279" t="s">
        <v>103</v>
      </c>
      <c r="J5" s="280"/>
      <c r="K5" s="280"/>
      <c r="L5" s="281"/>
      <c r="M5" s="135"/>
      <c r="N5" s="136" t="s">
        <v>104</v>
      </c>
    </row>
    <row r="6" spans="1:14" ht="57.75" customHeight="1" x14ac:dyDescent="0.2">
      <c r="A6" s="273"/>
      <c r="B6" s="273"/>
      <c r="C6" s="273"/>
      <c r="D6" s="274"/>
      <c r="E6" s="274"/>
      <c r="F6" s="276"/>
      <c r="G6" s="137" t="s">
        <v>105</v>
      </c>
      <c r="H6" s="138" t="s">
        <v>106</v>
      </c>
      <c r="I6" s="139" t="s">
        <v>107</v>
      </c>
      <c r="J6" s="139" t="s">
        <v>108</v>
      </c>
      <c r="K6" s="139" t="s">
        <v>109</v>
      </c>
      <c r="L6" s="140" t="s">
        <v>110</v>
      </c>
      <c r="M6" s="140" t="s">
        <v>111</v>
      </c>
      <c r="N6" s="136"/>
    </row>
    <row r="7" spans="1:14" ht="25.5" customHeight="1" x14ac:dyDescent="0.2">
      <c r="A7" s="274"/>
      <c r="B7" s="274"/>
      <c r="C7" s="274"/>
      <c r="D7" s="141" t="s">
        <v>112</v>
      </c>
      <c r="E7" s="141" t="s">
        <v>112</v>
      </c>
      <c r="F7" s="141" t="s">
        <v>112</v>
      </c>
      <c r="G7" s="142" t="s">
        <v>113</v>
      </c>
      <c r="H7" s="142" t="s">
        <v>113</v>
      </c>
      <c r="I7" s="143" t="s">
        <v>112</v>
      </c>
      <c r="J7" s="143" t="s">
        <v>112</v>
      </c>
      <c r="K7" s="143"/>
      <c r="L7" s="143" t="s">
        <v>112</v>
      </c>
      <c r="M7" s="143"/>
      <c r="N7" s="144"/>
    </row>
    <row r="8" spans="1:14" ht="15" customHeight="1" x14ac:dyDescent="0.2">
      <c r="A8" s="145">
        <v>1</v>
      </c>
      <c r="B8" s="146" t="s">
        <v>114</v>
      </c>
      <c r="C8" s="146">
        <v>80940040761</v>
      </c>
      <c r="D8" s="147">
        <v>7</v>
      </c>
      <c r="E8" s="147">
        <v>6.37</v>
      </c>
      <c r="F8" s="147">
        <f>D8-G8*1.8</f>
        <v>6.37</v>
      </c>
      <c r="G8" s="148">
        <v>0.35</v>
      </c>
      <c r="H8" s="148">
        <v>0.35</v>
      </c>
      <c r="I8" s="149"/>
      <c r="J8" s="149"/>
      <c r="K8" s="149"/>
      <c r="L8" s="150"/>
      <c r="M8" s="150"/>
      <c r="N8" s="151"/>
    </row>
    <row r="9" spans="1:14" ht="15" customHeight="1" x14ac:dyDescent="0.2">
      <c r="A9" s="145">
        <v>2</v>
      </c>
      <c r="B9" s="146" t="s">
        <v>115</v>
      </c>
      <c r="C9" s="146"/>
      <c r="D9" s="147">
        <v>26.5</v>
      </c>
      <c r="E9" s="147">
        <v>26.5</v>
      </c>
      <c r="F9" s="147">
        <v>26.5</v>
      </c>
      <c r="G9" s="148"/>
      <c r="H9" s="148"/>
      <c r="I9" s="149"/>
      <c r="J9" s="149"/>
      <c r="K9" s="149"/>
      <c r="L9" s="150"/>
      <c r="M9" s="150"/>
      <c r="N9" s="147"/>
    </row>
    <row r="10" spans="1:14" ht="15" customHeight="1" x14ac:dyDescent="0.2">
      <c r="A10" s="145">
        <v>3</v>
      </c>
      <c r="B10" s="146" t="s">
        <v>116</v>
      </c>
      <c r="C10" s="146">
        <v>80940040437</v>
      </c>
      <c r="D10" s="147">
        <v>189</v>
      </c>
      <c r="E10" s="152"/>
      <c r="F10" s="147">
        <v>189</v>
      </c>
      <c r="G10" s="148"/>
      <c r="H10" s="148"/>
      <c r="I10" s="149"/>
      <c r="J10" s="153"/>
      <c r="K10" s="153"/>
      <c r="L10" s="154"/>
      <c r="M10" s="154"/>
      <c r="N10" s="147"/>
    </row>
    <row r="11" spans="1:14" ht="15" customHeight="1" x14ac:dyDescent="0.2">
      <c r="A11" s="145">
        <v>4</v>
      </c>
      <c r="B11" s="146" t="s">
        <v>117</v>
      </c>
      <c r="C11" s="146">
        <v>80940040437</v>
      </c>
      <c r="D11" s="147">
        <v>138</v>
      </c>
      <c r="E11" s="152"/>
      <c r="F11" s="147">
        <f>D11-L11</f>
        <v>128</v>
      </c>
      <c r="G11" s="148"/>
      <c r="H11" s="148"/>
      <c r="I11" s="149">
        <v>10</v>
      </c>
      <c r="J11" s="149"/>
      <c r="K11" s="149"/>
      <c r="L11" s="149">
        <v>10</v>
      </c>
      <c r="M11" s="149"/>
      <c r="N11" s="147" t="s">
        <v>118</v>
      </c>
    </row>
    <row r="12" spans="1:14" ht="15" customHeight="1" x14ac:dyDescent="0.2">
      <c r="A12" s="145">
        <v>5</v>
      </c>
      <c r="B12" s="146" t="s">
        <v>119</v>
      </c>
      <c r="C12" s="146">
        <v>80940040437</v>
      </c>
      <c r="D12" s="147">
        <v>435</v>
      </c>
      <c r="E12" s="152"/>
      <c r="F12" s="147">
        <v>435</v>
      </c>
      <c r="G12" s="148"/>
      <c r="H12" s="148"/>
      <c r="I12" s="149"/>
      <c r="J12" s="149"/>
      <c r="K12" s="149"/>
      <c r="L12" s="149"/>
      <c r="M12" s="149"/>
      <c r="N12" s="147"/>
    </row>
    <row r="13" spans="1:14" ht="15" customHeight="1" x14ac:dyDescent="0.2">
      <c r="A13" s="145">
        <v>6</v>
      </c>
      <c r="B13" s="146" t="s">
        <v>120</v>
      </c>
      <c r="C13" s="146">
        <v>80150023624</v>
      </c>
      <c r="D13" s="147">
        <v>9.85</v>
      </c>
      <c r="E13" s="147">
        <v>8.99</v>
      </c>
      <c r="F13" s="147">
        <f>D13-G13*2</f>
        <v>8.99</v>
      </c>
      <c r="G13" s="148">
        <v>0.43</v>
      </c>
      <c r="H13" s="148"/>
      <c r="I13" s="149"/>
      <c r="J13" s="149"/>
      <c r="K13" s="149"/>
      <c r="L13" s="149"/>
      <c r="M13" s="149"/>
      <c r="N13" s="147"/>
    </row>
    <row r="14" spans="1:14" ht="15" customHeight="1" x14ac:dyDescent="0.2">
      <c r="A14" s="145">
        <v>7</v>
      </c>
      <c r="B14" s="146" t="s">
        <v>121</v>
      </c>
      <c r="C14" s="146">
        <v>80150032402</v>
      </c>
      <c r="D14" s="147">
        <v>125.8</v>
      </c>
      <c r="E14" s="152"/>
      <c r="F14" s="147">
        <v>125.8</v>
      </c>
      <c r="G14" s="148"/>
      <c r="H14" s="148"/>
      <c r="I14" s="149"/>
      <c r="J14" s="149"/>
      <c r="K14" s="149"/>
      <c r="L14" s="149"/>
      <c r="M14" s="149"/>
      <c r="N14" s="147"/>
    </row>
    <row r="15" spans="1:14" ht="15" customHeight="1" x14ac:dyDescent="0.2">
      <c r="A15" s="145">
        <v>8</v>
      </c>
      <c r="B15" s="146" t="s">
        <v>122</v>
      </c>
      <c r="C15" s="146"/>
      <c r="D15" s="147">
        <v>40.5</v>
      </c>
      <c r="E15" s="147">
        <v>29.4</v>
      </c>
      <c r="F15" s="147">
        <f>D15-G15*1.85</f>
        <v>29.4</v>
      </c>
      <c r="G15" s="148">
        <v>6</v>
      </c>
      <c r="H15" s="148"/>
      <c r="I15" s="149"/>
      <c r="J15" s="149"/>
      <c r="K15" s="149"/>
      <c r="L15" s="149"/>
      <c r="M15" s="149"/>
      <c r="N15" s="147"/>
    </row>
    <row r="16" spans="1:14" ht="15" customHeight="1" x14ac:dyDescent="0.2">
      <c r="A16" s="145">
        <v>9</v>
      </c>
      <c r="B16" s="146" t="s">
        <v>123</v>
      </c>
      <c r="C16" s="146">
        <v>80150021724</v>
      </c>
      <c r="D16" s="147">
        <v>66</v>
      </c>
      <c r="E16" s="147">
        <v>62.04</v>
      </c>
      <c r="F16" s="147">
        <f>D16-G16*1.8</f>
        <v>62.04</v>
      </c>
      <c r="G16" s="148">
        <v>2.2000000000000002</v>
      </c>
      <c r="H16" s="148"/>
      <c r="I16" s="149"/>
      <c r="J16" s="149"/>
      <c r="K16" s="149"/>
      <c r="L16" s="149"/>
      <c r="M16" s="149"/>
      <c r="N16" s="147"/>
    </row>
    <row r="17" spans="1:14" ht="15" customHeight="1" x14ac:dyDescent="0.2">
      <c r="A17" s="145">
        <v>10</v>
      </c>
      <c r="B17" s="146" t="s">
        <v>124</v>
      </c>
      <c r="C17" s="146">
        <v>80150021734</v>
      </c>
      <c r="D17" s="147">
        <v>45</v>
      </c>
      <c r="E17" s="147">
        <v>45</v>
      </c>
      <c r="F17" s="147">
        <v>45</v>
      </c>
      <c r="G17" s="155"/>
      <c r="H17" s="155"/>
      <c r="I17" s="149"/>
      <c r="J17" s="149"/>
      <c r="K17" s="149"/>
      <c r="L17" s="149"/>
      <c r="M17" s="149"/>
      <c r="N17" s="147"/>
    </row>
    <row r="18" spans="1:14" ht="15" customHeight="1" x14ac:dyDescent="0.2">
      <c r="A18" s="145">
        <v>11</v>
      </c>
      <c r="B18" s="146" t="s">
        <v>125</v>
      </c>
      <c r="C18" s="146">
        <v>80420070146</v>
      </c>
      <c r="D18" s="147">
        <v>500</v>
      </c>
      <c r="E18" s="147"/>
      <c r="F18" s="147">
        <v>500</v>
      </c>
      <c r="G18" s="156"/>
      <c r="H18" s="155"/>
      <c r="I18" s="149"/>
      <c r="J18" s="149"/>
      <c r="K18" s="149"/>
      <c r="L18" s="149"/>
      <c r="M18" s="149"/>
      <c r="N18" s="147"/>
    </row>
    <row r="19" spans="1:14" ht="15" customHeight="1" x14ac:dyDescent="0.2">
      <c r="A19" s="145">
        <v>12</v>
      </c>
      <c r="B19" s="146" t="s">
        <v>126</v>
      </c>
      <c r="C19" s="146">
        <v>80150022319</v>
      </c>
      <c r="D19" s="147">
        <v>134</v>
      </c>
      <c r="E19" s="147"/>
      <c r="F19" s="147">
        <v>134</v>
      </c>
      <c r="G19" s="155"/>
      <c r="H19" s="155"/>
      <c r="I19" s="149"/>
      <c r="J19" s="149"/>
      <c r="K19" s="149"/>
      <c r="L19" s="149"/>
      <c r="M19" s="149"/>
      <c r="N19" s="147"/>
    </row>
    <row r="20" spans="1:14" ht="15" customHeight="1" x14ac:dyDescent="0.2">
      <c r="A20" s="145">
        <v>13</v>
      </c>
      <c r="B20" s="157" t="s">
        <v>127</v>
      </c>
      <c r="C20" s="146">
        <v>80150021806</v>
      </c>
      <c r="D20" s="147">
        <v>13.6</v>
      </c>
      <c r="E20" s="147">
        <v>12.79</v>
      </c>
      <c r="F20" s="147">
        <f>D20-G20*1.8</f>
        <v>12.79</v>
      </c>
      <c r="G20" s="148">
        <v>0.45</v>
      </c>
      <c r="H20" s="148"/>
      <c r="I20" s="149"/>
      <c r="J20" s="149"/>
      <c r="K20" s="149"/>
      <c r="L20" s="149"/>
      <c r="M20" s="149"/>
      <c r="N20" s="147"/>
    </row>
    <row r="21" spans="1:14" ht="15" customHeight="1" x14ac:dyDescent="0.2">
      <c r="A21" s="145">
        <v>14</v>
      </c>
      <c r="B21" s="146" t="s">
        <v>128</v>
      </c>
      <c r="C21" s="158"/>
      <c r="D21" s="147">
        <v>57.5</v>
      </c>
      <c r="E21" s="147">
        <v>45.91</v>
      </c>
      <c r="F21" s="147">
        <f>D21-G21*2.25</f>
        <v>45.912500000000001</v>
      </c>
      <c r="G21" s="148">
        <v>5.15</v>
      </c>
      <c r="H21" s="148"/>
      <c r="I21" s="149"/>
      <c r="J21" s="149"/>
      <c r="K21" s="149"/>
      <c r="L21" s="149"/>
      <c r="M21" s="149"/>
      <c r="N21" s="147"/>
    </row>
    <row r="22" spans="1:14" ht="15" customHeight="1" x14ac:dyDescent="0.2">
      <c r="A22" s="145">
        <v>15</v>
      </c>
      <c r="B22" s="159" t="s">
        <v>129</v>
      </c>
      <c r="C22" s="146">
        <v>80150020088</v>
      </c>
      <c r="D22" s="147">
        <v>22.8</v>
      </c>
      <c r="E22" s="147">
        <v>8.6</v>
      </c>
      <c r="F22" s="147">
        <f>D22-I22</f>
        <v>8.6000000000000014</v>
      </c>
      <c r="G22" s="148"/>
      <c r="H22" s="148"/>
      <c r="I22" s="149">
        <v>14.2</v>
      </c>
      <c r="J22" s="149"/>
      <c r="K22" s="149"/>
      <c r="L22" s="149"/>
      <c r="M22" s="149">
        <v>14.2</v>
      </c>
      <c r="N22" s="147" t="s">
        <v>130</v>
      </c>
    </row>
    <row r="23" spans="1:14" ht="15" customHeight="1" x14ac:dyDescent="0.2">
      <c r="A23" s="145">
        <v>16</v>
      </c>
      <c r="B23" s="146" t="s">
        <v>131</v>
      </c>
      <c r="C23" s="146">
        <v>80150024025</v>
      </c>
      <c r="D23" s="147">
        <v>38.1</v>
      </c>
      <c r="E23" s="147">
        <v>36.119999999999997</v>
      </c>
      <c r="F23" s="147">
        <f>D23-G23*1.8</f>
        <v>36.120000000000005</v>
      </c>
      <c r="G23" s="148">
        <v>1.1000000000000001</v>
      </c>
      <c r="H23" s="148"/>
      <c r="I23" s="149"/>
      <c r="J23" s="149"/>
      <c r="K23" s="149"/>
      <c r="L23" s="149"/>
      <c r="M23" s="149"/>
      <c r="N23" s="147"/>
    </row>
    <row r="24" spans="1:14" ht="15" customHeight="1" x14ac:dyDescent="0.2">
      <c r="A24" s="145">
        <v>17</v>
      </c>
      <c r="B24" s="146" t="s">
        <v>132</v>
      </c>
      <c r="C24" s="146">
        <v>80150020086</v>
      </c>
      <c r="D24" s="147">
        <v>34.450000000000003</v>
      </c>
      <c r="E24" s="147">
        <v>0.55000000000000004</v>
      </c>
      <c r="F24" s="147">
        <f>D24-I24</f>
        <v>0.55000000000000426</v>
      </c>
      <c r="G24" s="148"/>
      <c r="H24" s="148"/>
      <c r="I24" s="149">
        <v>33.9</v>
      </c>
      <c r="J24" s="149"/>
      <c r="K24" s="149"/>
      <c r="L24" s="149"/>
      <c r="M24" s="149">
        <v>33.9</v>
      </c>
      <c r="N24" s="147" t="s">
        <v>130</v>
      </c>
    </row>
    <row r="25" spans="1:14" ht="15" customHeight="1" x14ac:dyDescent="0.2">
      <c r="A25" s="145">
        <v>18</v>
      </c>
      <c r="B25" s="146" t="s">
        <v>133</v>
      </c>
      <c r="C25" s="146">
        <v>80150023335</v>
      </c>
      <c r="D25" s="147">
        <v>208</v>
      </c>
      <c r="E25" s="147">
        <v>191.94</v>
      </c>
      <c r="F25" s="147">
        <f>D25-G25*2.2</f>
        <v>191.94</v>
      </c>
      <c r="G25" s="148">
        <v>7.3</v>
      </c>
      <c r="H25" s="148"/>
      <c r="I25" s="149"/>
      <c r="J25" s="149"/>
      <c r="K25" s="149"/>
      <c r="L25" s="149"/>
      <c r="M25" s="149"/>
      <c r="N25" s="147"/>
    </row>
    <row r="26" spans="1:14" ht="15" customHeight="1" x14ac:dyDescent="0.2">
      <c r="A26" s="145">
        <v>19</v>
      </c>
      <c r="B26" s="146" t="s">
        <v>134</v>
      </c>
      <c r="C26" s="146">
        <v>80150023334</v>
      </c>
      <c r="D26" s="147">
        <v>100</v>
      </c>
      <c r="E26" s="147">
        <v>98.92</v>
      </c>
      <c r="F26" s="147">
        <f>D26-G26*1.8</f>
        <v>98.92</v>
      </c>
      <c r="G26" s="148">
        <v>0.6</v>
      </c>
      <c r="H26" s="148"/>
      <c r="I26" s="149"/>
      <c r="J26" s="149"/>
      <c r="K26" s="149"/>
      <c r="L26" s="149"/>
      <c r="M26" s="149"/>
      <c r="N26" s="147"/>
    </row>
    <row r="27" spans="1:14" ht="15" customHeight="1" x14ac:dyDescent="0.2">
      <c r="A27" s="145">
        <v>20</v>
      </c>
      <c r="B27" s="146" t="s">
        <v>135</v>
      </c>
      <c r="C27" s="146"/>
      <c r="D27" s="147">
        <v>56.2</v>
      </c>
      <c r="E27" s="147">
        <v>32.11</v>
      </c>
      <c r="F27" s="147">
        <f>D27-G27*2.2</f>
        <v>32.11</v>
      </c>
      <c r="G27" s="148">
        <v>10.95</v>
      </c>
      <c r="H27" s="148">
        <v>4.26</v>
      </c>
      <c r="I27" s="149"/>
      <c r="J27" s="149"/>
      <c r="K27" s="149"/>
      <c r="L27" s="149"/>
      <c r="M27" s="149"/>
      <c r="N27" s="147"/>
    </row>
    <row r="28" spans="1:14" ht="15" customHeight="1" x14ac:dyDescent="0.2">
      <c r="A28" s="145">
        <v>21</v>
      </c>
      <c r="B28" s="146" t="s">
        <v>136</v>
      </c>
      <c r="C28" s="146">
        <v>80150021815</v>
      </c>
      <c r="D28" s="147">
        <v>23.2</v>
      </c>
      <c r="E28" s="147">
        <v>21.9</v>
      </c>
      <c r="F28" s="147">
        <f>D28-G28*1.8</f>
        <v>21.904</v>
      </c>
      <c r="G28" s="148">
        <v>0.72</v>
      </c>
      <c r="H28" s="148"/>
      <c r="I28" s="149"/>
      <c r="J28" s="149"/>
      <c r="K28" s="149"/>
      <c r="L28" s="149"/>
      <c r="M28" s="149"/>
      <c r="N28" s="147"/>
    </row>
    <row r="29" spans="1:14" ht="15" customHeight="1" x14ac:dyDescent="0.2">
      <c r="A29" s="145">
        <v>22</v>
      </c>
      <c r="B29" s="146" t="s">
        <v>137</v>
      </c>
      <c r="C29" s="146">
        <v>80150023162</v>
      </c>
      <c r="D29" s="147">
        <v>4.1500000000000004</v>
      </c>
      <c r="E29" s="147">
        <v>1.85</v>
      </c>
      <c r="F29" s="147">
        <f>D29-I29</f>
        <v>1.8500000000000005</v>
      </c>
      <c r="G29" s="148"/>
      <c r="H29" s="148"/>
      <c r="I29" s="149">
        <v>2.2999999999999998</v>
      </c>
      <c r="J29" s="149"/>
      <c r="K29" s="149"/>
      <c r="L29" s="149"/>
      <c r="M29" s="149">
        <v>2.2999999999999998</v>
      </c>
      <c r="N29" s="147" t="s">
        <v>130</v>
      </c>
    </row>
    <row r="30" spans="1:14" ht="15" customHeight="1" x14ac:dyDescent="0.2">
      <c r="A30" s="145">
        <v>23</v>
      </c>
      <c r="B30" s="146" t="s">
        <v>138</v>
      </c>
      <c r="C30" s="146"/>
      <c r="D30" s="147">
        <v>119.7</v>
      </c>
      <c r="E30" s="147">
        <v>76.95</v>
      </c>
      <c r="F30" s="147">
        <f>D30-G30*2.5</f>
        <v>76.95</v>
      </c>
      <c r="G30" s="148">
        <v>17.100000000000001</v>
      </c>
      <c r="H30" s="148"/>
      <c r="I30" s="149"/>
      <c r="J30" s="149"/>
      <c r="K30" s="149"/>
      <c r="L30" s="149"/>
      <c r="M30" s="149"/>
      <c r="N30" s="147"/>
    </row>
    <row r="31" spans="1:14" ht="15" customHeight="1" x14ac:dyDescent="0.2">
      <c r="A31" s="145">
        <v>24</v>
      </c>
      <c r="B31" s="146" t="s">
        <v>139</v>
      </c>
      <c r="C31" s="146"/>
      <c r="D31" s="147">
        <v>7.15</v>
      </c>
      <c r="E31" s="147">
        <v>4.75</v>
      </c>
      <c r="F31" s="147">
        <f>D31-G31*1.6</f>
        <v>4.75</v>
      </c>
      <c r="G31" s="148">
        <v>1.5</v>
      </c>
      <c r="H31" s="148"/>
      <c r="I31" s="149"/>
      <c r="J31" s="149"/>
      <c r="K31" s="149"/>
      <c r="L31" s="149"/>
      <c r="M31" s="149"/>
      <c r="N31" s="147"/>
    </row>
    <row r="32" spans="1:14" ht="15" customHeight="1" x14ac:dyDescent="0.2">
      <c r="A32" s="145">
        <v>25</v>
      </c>
      <c r="B32" s="146" t="s">
        <v>140</v>
      </c>
      <c r="C32" s="146">
        <v>80150023219</v>
      </c>
      <c r="D32" s="147">
        <v>32.65</v>
      </c>
      <c r="E32" s="147">
        <v>32.65</v>
      </c>
      <c r="F32" s="147">
        <v>32.65</v>
      </c>
      <c r="G32" s="148"/>
      <c r="H32" s="148"/>
      <c r="I32" s="149"/>
      <c r="J32" s="149"/>
      <c r="K32" s="149"/>
      <c r="L32" s="149"/>
      <c r="M32" s="149"/>
      <c r="N32" s="147"/>
    </row>
    <row r="33" spans="1:14" ht="15" customHeight="1" x14ac:dyDescent="0.2">
      <c r="A33" s="145">
        <v>26</v>
      </c>
      <c r="B33" s="146" t="s">
        <v>141</v>
      </c>
      <c r="C33" s="146"/>
      <c r="D33" s="147">
        <v>89.3</v>
      </c>
      <c r="E33" s="152"/>
      <c r="F33" s="147">
        <f>D33-G33*1.8</f>
        <v>81.2</v>
      </c>
      <c r="G33" s="148">
        <v>4.5</v>
      </c>
      <c r="H33" s="148"/>
      <c r="I33" s="149"/>
      <c r="J33" s="149"/>
      <c r="K33" s="149"/>
      <c r="L33" s="149"/>
      <c r="M33" s="149"/>
      <c r="N33" s="147"/>
    </row>
    <row r="34" spans="1:14" ht="15" customHeight="1" x14ac:dyDescent="0.2">
      <c r="A34" s="145">
        <v>27</v>
      </c>
      <c r="B34" s="146" t="s">
        <v>142</v>
      </c>
      <c r="C34" s="146"/>
      <c r="D34" s="147">
        <v>61.9</v>
      </c>
      <c r="E34" s="147">
        <v>43.53</v>
      </c>
      <c r="F34" s="147">
        <f>D34-G34*2.2</f>
        <v>43.53</v>
      </c>
      <c r="G34" s="148">
        <v>8.35</v>
      </c>
      <c r="H34" s="148"/>
      <c r="I34" s="149"/>
      <c r="J34" s="149"/>
      <c r="K34" s="149"/>
      <c r="L34" s="149"/>
      <c r="M34" s="149"/>
      <c r="N34" s="147"/>
    </row>
    <row r="35" spans="1:14" ht="15" customHeight="1" x14ac:dyDescent="0.2">
      <c r="A35" s="145">
        <v>28</v>
      </c>
      <c r="B35" s="146" t="s">
        <v>143</v>
      </c>
      <c r="C35" s="146">
        <v>80150020216</v>
      </c>
      <c r="D35" s="147">
        <v>50</v>
      </c>
      <c r="E35" s="147">
        <v>50</v>
      </c>
      <c r="F35" s="147">
        <v>50</v>
      </c>
      <c r="G35" s="148"/>
      <c r="H35" s="148"/>
      <c r="I35" s="149"/>
      <c r="J35" s="149"/>
      <c r="K35" s="149"/>
      <c r="L35" s="149"/>
      <c r="M35" s="149"/>
      <c r="N35" s="147"/>
    </row>
    <row r="36" spans="1:14" ht="15" customHeight="1" x14ac:dyDescent="0.2">
      <c r="A36" s="145">
        <v>29</v>
      </c>
      <c r="B36" s="157" t="s">
        <v>144</v>
      </c>
      <c r="C36" s="157"/>
      <c r="D36" s="147">
        <v>14</v>
      </c>
      <c r="E36" s="152"/>
      <c r="F36" s="147">
        <f>D36-I36</f>
        <v>3.5</v>
      </c>
      <c r="G36" s="148"/>
      <c r="H36" s="148"/>
      <c r="I36" s="149">
        <v>10.5</v>
      </c>
      <c r="J36" s="149"/>
      <c r="K36" s="149"/>
      <c r="L36" s="149">
        <v>10.5</v>
      </c>
      <c r="M36" s="149"/>
      <c r="N36" s="147" t="s">
        <v>130</v>
      </c>
    </row>
    <row r="37" spans="1:14" ht="15" customHeight="1" x14ac:dyDescent="0.2">
      <c r="A37" s="145">
        <v>30</v>
      </c>
      <c r="B37" s="146" t="s">
        <v>145</v>
      </c>
      <c r="C37" s="146">
        <v>80940040743</v>
      </c>
      <c r="D37" s="147">
        <v>153.44999999999999</v>
      </c>
      <c r="E37" s="152"/>
      <c r="F37" s="147">
        <f>D37-G37*5-J37</f>
        <v>134.19999999999999</v>
      </c>
      <c r="G37" s="148">
        <v>3.05</v>
      </c>
      <c r="H37" s="148">
        <v>3.05</v>
      </c>
      <c r="I37" s="149">
        <v>4</v>
      </c>
      <c r="J37" s="149">
        <v>4</v>
      </c>
      <c r="K37" s="149"/>
      <c r="L37" s="149">
        <v>4</v>
      </c>
      <c r="M37" s="149"/>
      <c r="N37" s="147" t="s">
        <v>146</v>
      </c>
    </row>
    <row r="38" spans="1:14" s="163" customFormat="1" ht="15" customHeight="1" x14ac:dyDescent="0.2">
      <c r="A38" s="160">
        <v>31</v>
      </c>
      <c r="B38" s="161" t="s">
        <v>147</v>
      </c>
      <c r="C38" s="162">
        <v>80940040603</v>
      </c>
      <c r="D38" s="149">
        <v>34.5</v>
      </c>
      <c r="E38" s="149">
        <v>25.74</v>
      </c>
      <c r="F38" s="149">
        <f>D38-G38*1.8-J38</f>
        <v>25.74</v>
      </c>
      <c r="G38" s="148">
        <v>3.2</v>
      </c>
      <c r="H38" s="148"/>
      <c r="I38" s="149">
        <v>3</v>
      </c>
      <c r="J38" s="149">
        <v>3</v>
      </c>
      <c r="K38" s="149"/>
      <c r="L38" s="149">
        <v>3</v>
      </c>
      <c r="M38" s="149"/>
      <c r="N38" s="149" t="s">
        <v>148</v>
      </c>
    </row>
    <row r="39" spans="1:14" ht="15" customHeight="1" x14ac:dyDescent="0.2">
      <c r="A39" s="145">
        <v>32</v>
      </c>
      <c r="B39" s="146" t="s">
        <v>149</v>
      </c>
      <c r="C39" s="146">
        <v>80940040709</v>
      </c>
      <c r="D39" s="147">
        <v>20</v>
      </c>
      <c r="E39" s="147">
        <v>12.98</v>
      </c>
      <c r="F39" s="147">
        <f>D39-G39*1.8</f>
        <v>12.98</v>
      </c>
      <c r="G39" s="148">
        <v>3.9</v>
      </c>
      <c r="H39" s="148"/>
      <c r="I39" s="149"/>
      <c r="J39" s="149"/>
      <c r="K39" s="149"/>
      <c r="L39" s="149"/>
      <c r="M39" s="149"/>
      <c r="N39" s="147" t="s">
        <v>150</v>
      </c>
    </row>
    <row r="40" spans="1:14" ht="15" customHeight="1" x14ac:dyDescent="0.2">
      <c r="A40" s="145">
        <v>33</v>
      </c>
      <c r="B40" s="146" t="s">
        <v>151</v>
      </c>
      <c r="C40" s="146"/>
      <c r="D40" s="147">
        <v>30.65</v>
      </c>
      <c r="E40" s="147">
        <v>21.29</v>
      </c>
      <c r="F40" s="147">
        <f>D40-G40*1.8</f>
        <v>21.29</v>
      </c>
      <c r="G40" s="148">
        <v>5.2</v>
      </c>
      <c r="H40" s="148">
        <v>2.6</v>
      </c>
      <c r="I40" s="149"/>
      <c r="J40" s="149"/>
      <c r="K40" s="149"/>
      <c r="L40" s="149"/>
      <c r="M40" s="149"/>
      <c r="N40" s="147"/>
    </row>
    <row r="41" spans="1:14" ht="15" customHeight="1" x14ac:dyDescent="0.2">
      <c r="A41" s="145">
        <v>34</v>
      </c>
      <c r="B41" s="146" t="s">
        <v>152</v>
      </c>
      <c r="C41" s="164"/>
      <c r="D41" s="147">
        <v>8.6999999999999993</v>
      </c>
      <c r="E41" s="147">
        <v>4.63</v>
      </c>
      <c r="F41" s="147">
        <f>D41-G41*2.2</f>
        <v>4.629999999999999</v>
      </c>
      <c r="G41" s="148">
        <v>1.85</v>
      </c>
      <c r="H41" s="148"/>
      <c r="I41" s="149"/>
      <c r="J41" s="149"/>
      <c r="K41" s="149"/>
      <c r="L41" s="149"/>
      <c r="M41" s="149"/>
      <c r="N41" s="147"/>
    </row>
    <row r="42" spans="1:14" ht="15" customHeight="1" x14ac:dyDescent="0.2">
      <c r="A42" s="145">
        <v>35</v>
      </c>
      <c r="B42" s="146" t="s">
        <v>153</v>
      </c>
      <c r="C42" s="146">
        <v>80150021735</v>
      </c>
      <c r="D42" s="147">
        <v>26</v>
      </c>
      <c r="E42" s="147">
        <v>26</v>
      </c>
      <c r="F42" s="147">
        <v>26</v>
      </c>
      <c r="G42" s="148"/>
      <c r="H42" s="148"/>
      <c r="I42" s="149"/>
      <c r="J42" s="149"/>
      <c r="K42" s="149"/>
      <c r="L42" s="149"/>
      <c r="M42" s="149"/>
      <c r="N42" s="147"/>
    </row>
    <row r="43" spans="1:14" ht="15" customHeight="1" x14ac:dyDescent="0.2">
      <c r="A43" s="145">
        <v>36</v>
      </c>
      <c r="B43" s="146" t="s">
        <v>154</v>
      </c>
      <c r="C43" s="146"/>
      <c r="D43" s="147">
        <v>27.15</v>
      </c>
      <c r="E43" s="147">
        <v>15</v>
      </c>
      <c r="F43" s="147">
        <f>D43-G43*2.15</f>
        <v>15.002499999999998</v>
      </c>
      <c r="G43" s="148">
        <v>5.65</v>
      </c>
      <c r="H43" s="148">
        <v>2</v>
      </c>
      <c r="I43" s="149"/>
      <c r="J43" s="149"/>
      <c r="K43" s="149"/>
      <c r="L43" s="149"/>
      <c r="M43" s="149"/>
      <c r="N43" s="147"/>
    </row>
    <row r="44" spans="1:14" ht="15" customHeight="1" x14ac:dyDescent="0.2">
      <c r="A44" s="145">
        <v>37</v>
      </c>
      <c r="B44" s="146" t="s">
        <v>155</v>
      </c>
      <c r="C44" s="146">
        <v>80150021716</v>
      </c>
      <c r="D44" s="147">
        <v>22</v>
      </c>
      <c r="E44" s="147">
        <v>22</v>
      </c>
      <c r="F44" s="147">
        <v>22</v>
      </c>
      <c r="G44" s="155"/>
      <c r="H44" s="155"/>
      <c r="I44" s="149"/>
      <c r="J44" s="149"/>
      <c r="K44" s="149"/>
      <c r="L44" s="149"/>
      <c r="M44" s="149"/>
      <c r="N44" s="147"/>
    </row>
    <row r="45" spans="1:14" ht="15" customHeight="1" x14ac:dyDescent="0.2">
      <c r="A45" s="145">
        <v>38</v>
      </c>
      <c r="B45" s="146" t="s">
        <v>156</v>
      </c>
      <c r="C45" s="146">
        <v>80150021720</v>
      </c>
      <c r="D45" s="147">
        <v>22.95</v>
      </c>
      <c r="E45" s="147"/>
      <c r="F45" s="147"/>
      <c r="G45" s="148"/>
      <c r="H45" s="148"/>
      <c r="I45" s="149">
        <v>22.95</v>
      </c>
      <c r="J45" s="149"/>
      <c r="K45" s="149"/>
      <c r="L45" s="149">
        <v>22.95</v>
      </c>
      <c r="M45" s="149"/>
      <c r="N45" s="147" t="s">
        <v>118</v>
      </c>
    </row>
    <row r="46" spans="1:14" ht="15" customHeight="1" x14ac:dyDescent="0.2">
      <c r="A46" s="145">
        <v>39</v>
      </c>
      <c r="B46" s="146" t="s">
        <v>157</v>
      </c>
      <c r="C46" s="165"/>
      <c r="D46" s="147">
        <v>23.65</v>
      </c>
      <c r="E46" s="147">
        <v>13.15</v>
      </c>
      <c r="F46" s="147">
        <f>D46-I46</f>
        <v>13.149999999999999</v>
      </c>
      <c r="G46" s="155"/>
      <c r="H46" s="155"/>
      <c r="I46" s="149">
        <v>10.5</v>
      </c>
      <c r="J46" s="149"/>
      <c r="K46" s="149"/>
      <c r="L46" s="149"/>
      <c r="M46" s="149">
        <v>10.5</v>
      </c>
      <c r="N46" s="147"/>
    </row>
    <row r="47" spans="1:14" ht="15" customHeight="1" x14ac:dyDescent="0.2">
      <c r="A47" s="145">
        <v>40</v>
      </c>
      <c r="B47" s="146" t="s">
        <v>158</v>
      </c>
      <c r="C47" s="146">
        <v>80150031645</v>
      </c>
      <c r="D47" s="147">
        <v>38.799999999999997</v>
      </c>
      <c r="E47" s="147">
        <v>31.8</v>
      </c>
      <c r="F47" s="147">
        <f>D47-G47*1.55-J47</f>
        <v>31.802499999999995</v>
      </c>
      <c r="G47" s="148">
        <v>1.45</v>
      </c>
      <c r="H47" s="148"/>
      <c r="I47" s="149">
        <v>4.75</v>
      </c>
      <c r="J47" s="149">
        <v>4.75</v>
      </c>
      <c r="K47" s="149"/>
      <c r="L47" s="149">
        <v>4.75</v>
      </c>
      <c r="M47" s="149"/>
      <c r="N47" s="147" t="s">
        <v>148</v>
      </c>
    </row>
    <row r="48" spans="1:14" ht="15" customHeight="1" x14ac:dyDescent="0.2">
      <c r="A48" s="145">
        <v>41</v>
      </c>
      <c r="B48" s="146" t="s">
        <v>159</v>
      </c>
      <c r="C48" s="146">
        <v>80150030712</v>
      </c>
      <c r="D48" s="147">
        <v>28</v>
      </c>
      <c r="E48" s="147">
        <v>22.82</v>
      </c>
      <c r="F48" s="147">
        <f>D48-G48*1.6-J48</f>
        <v>22.823999999999998</v>
      </c>
      <c r="G48" s="148">
        <v>1.36</v>
      </c>
      <c r="H48" s="148"/>
      <c r="I48" s="149">
        <v>3</v>
      </c>
      <c r="J48" s="149">
        <v>3</v>
      </c>
      <c r="K48" s="149"/>
      <c r="L48" s="149">
        <v>3</v>
      </c>
      <c r="M48" s="149"/>
      <c r="N48" s="147" t="s">
        <v>148</v>
      </c>
    </row>
    <row r="49" spans="1:14" ht="15" customHeight="1" x14ac:dyDescent="0.2">
      <c r="A49" s="145">
        <v>42</v>
      </c>
      <c r="B49" s="146" t="s">
        <v>160</v>
      </c>
      <c r="C49" s="146">
        <v>80150030711</v>
      </c>
      <c r="D49" s="147">
        <v>42</v>
      </c>
      <c r="E49" s="152"/>
      <c r="F49" s="147">
        <v>42</v>
      </c>
      <c r="G49" s="148"/>
      <c r="H49" s="148"/>
      <c r="I49" s="149"/>
      <c r="J49" s="149"/>
      <c r="K49" s="149"/>
      <c r="L49" s="149"/>
      <c r="M49" s="149"/>
      <c r="N49" s="147"/>
    </row>
    <row r="50" spans="1:14" ht="15" customHeight="1" x14ac:dyDescent="0.2">
      <c r="A50" s="145">
        <v>43</v>
      </c>
      <c r="B50" s="146" t="s">
        <v>161</v>
      </c>
      <c r="C50" s="146">
        <v>80940050313</v>
      </c>
      <c r="D50" s="147">
        <v>120</v>
      </c>
      <c r="E50" s="147">
        <v>120</v>
      </c>
      <c r="F50" s="147">
        <v>120</v>
      </c>
      <c r="G50" s="148"/>
      <c r="H50" s="148"/>
      <c r="I50" s="149"/>
      <c r="J50" s="149"/>
      <c r="K50" s="149"/>
      <c r="L50" s="149"/>
      <c r="M50" s="149"/>
      <c r="N50" s="147"/>
    </row>
    <row r="51" spans="1:14" ht="15" customHeight="1" x14ac:dyDescent="0.2">
      <c r="A51" s="145">
        <v>44</v>
      </c>
      <c r="B51" s="146" t="s">
        <v>162</v>
      </c>
      <c r="C51" s="146"/>
      <c r="D51" s="147">
        <v>75</v>
      </c>
      <c r="E51" s="147">
        <v>46.57</v>
      </c>
      <c r="F51" s="147">
        <f>D51-G51*2.55</f>
        <v>46.567500000000003</v>
      </c>
      <c r="G51" s="148">
        <v>11.15</v>
      </c>
      <c r="H51" s="148"/>
      <c r="I51" s="149"/>
      <c r="J51" s="149"/>
      <c r="K51" s="149"/>
      <c r="L51" s="149"/>
      <c r="M51" s="149"/>
      <c r="N51" s="147"/>
    </row>
    <row r="52" spans="1:14" ht="15" customHeight="1" x14ac:dyDescent="0.2">
      <c r="A52" s="145">
        <v>45</v>
      </c>
      <c r="B52" s="146" t="s">
        <v>163</v>
      </c>
      <c r="C52" s="146"/>
      <c r="D52" s="147">
        <v>25</v>
      </c>
      <c r="E52" s="147">
        <v>25</v>
      </c>
      <c r="F52" s="147">
        <v>25</v>
      </c>
      <c r="G52" s="148"/>
      <c r="H52" s="148"/>
      <c r="I52" s="149"/>
      <c r="J52" s="149"/>
      <c r="K52" s="149"/>
      <c r="L52" s="149"/>
      <c r="M52" s="149"/>
      <c r="N52" s="147"/>
    </row>
    <row r="53" spans="1:14" ht="15" customHeight="1" x14ac:dyDescent="0.2">
      <c r="A53" s="145">
        <v>46</v>
      </c>
      <c r="B53" s="146" t="s">
        <v>164</v>
      </c>
      <c r="C53" s="146">
        <v>80940010035</v>
      </c>
      <c r="D53" s="147">
        <v>8.4</v>
      </c>
      <c r="E53" s="147">
        <v>8.4</v>
      </c>
      <c r="F53" s="147">
        <v>8.4</v>
      </c>
      <c r="G53" s="148"/>
      <c r="H53" s="148"/>
      <c r="I53" s="149"/>
      <c r="J53" s="149"/>
      <c r="K53" s="149"/>
      <c r="L53" s="149"/>
      <c r="M53" s="149"/>
      <c r="N53" s="147"/>
    </row>
    <row r="54" spans="1:14" ht="15" customHeight="1" x14ac:dyDescent="0.2">
      <c r="A54" s="145">
        <v>47</v>
      </c>
      <c r="B54" s="146" t="s">
        <v>165</v>
      </c>
      <c r="C54" s="146">
        <v>80420020177</v>
      </c>
      <c r="D54" s="147">
        <v>17</v>
      </c>
      <c r="E54" s="147">
        <v>17</v>
      </c>
      <c r="F54" s="147">
        <v>17</v>
      </c>
      <c r="G54" s="148"/>
      <c r="H54" s="148"/>
      <c r="I54" s="149"/>
      <c r="J54" s="149"/>
      <c r="K54" s="149"/>
      <c r="L54" s="149"/>
      <c r="M54" s="149"/>
      <c r="N54" s="147"/>
    </row>
    <row r="55" spans="1:14" ht="15" customHeight="1" x14ac:dyDescent="0.2">
      <c r="A55" s="145">
        <v>48</v>
      </c>
      <c r="B55" s="146" t="s">
        <v>166</v>
      </c>
      <c r="C55" s="166">
        <v>80940050218</v>
      </c>
      <c r="D55" s="147">
        <v>30.2</v>
      </c>
      <c r="E55" s="147">
        <v>30.2</v>
      </c>
      <c r="F55" s="147">
        <v>30.2</v>
      </c>
      <c r="G55" s="148"/>
      <c r="H55" s="148"/>
      <c r="I55" s="149"/>
      <c r="J55" s="149"/>
      <c r="K55" s="149"/>
      <c r="L55" s="149"/>
      <c r="M55" s="149"/>
      <c r="N55" s="147"/>
    </row>
    <row r="56" spans="1:14" ht="15" customHeight="1" x14ac:dyDescent="0.2">
      <c r="A56" s="145">
        <v>49</v>
      </c>
      <c r="B56" s="146" t="s">
        <v>167</v>
      </c>
      <c r="C56" s="146">
        <v>80150022080</v>
      </c>
      <c r="D56" s="147">
        <v>30.42</v>
      </c>
      <c r="E56" s="147">
        <v>30.1</v>
      </c>
      <c r="F56" s="147">
        <f>D56-G56*1.8</f>
        <v>30.096</v>
      </c>
      <c r="G56" s="148">
        <v>0.18</v>
      </c>
      <c r="H56" s="148"/>
      <c r="I56" s="149"/>
      <c r="J56" s="149"/>
      <c r="K56" s="149"/>
      <c r="L56" s="149"/>
      <c r="M56" s="149"/>
      <c r="N56" s="147"/>
    </row>
    <row r="57" spans="1:14" ht="15" customHeight="1" x14ac:dyDescent="0.2">
      <c r="A57" s="145">
        <v>50</v>
      </c>
      <c r="B57" s="146" t="s">
        <v>168</v>
      </c>
      <c r="C57" s="146">
        <v>80150023212</v>
      </c>
      <c r="D57" s="147">
        <v>32.299999999999997</v>
      </c>
      <c r="E57" s="147">
        <v>32.299999999999997</v>
      </c>
      <c r="F57" s="147">
        <v>32.299999999999997</v>
      </c>
      <c r="G57" s="148"/>
      <c r="H57" s="148"/>
      <c r="I57" s="149"/>
      <c r="J57" s="149"/>
      <c r="K57" s="149"/>
      <c r="L57" s="149"/>
      <c r="M57" s="149"/>
      <c r="N57" s="147"/>
    </row>
    <row r="58" spans="1:14" ht="15" customHeight="1" x14ac:dyDescent="0.2">
      <c r="A58" s="145">
        <v>51</v>
      </c>
      <c r="B58" s="146" t="s">
        <v>169</v>
      </c>
      <c r="C58" s="146">
        <v>80150022813</v>
      </c>
      <c r="D58" s="147">
        <v>23.65</v>
      </c>
      <c r="E58" s="147">
        <v>23.65</v>
      </c>
      <c r="F58" s="147">
        <v>23.65</v>
      </c>
      <c r="G58" s="148"/>
      <c r="H58" s="148"/>
      <c r="I58" s="149"/>
      <c r="J58" s="149"/>
      <c r="K58" s="149"/>
      <c r="L58" s="149"/>
      <c r="M58" s="149"/>
      <c r="N58" s="147"/>
    </row>
    <row r="59" spans="1:14" ht="15" customHeight="1" x14ac:dyDescent="0.2">
      <c r="A59" s="145">
        <v>52</v>
      </c>
      <c r="B59" s="146" t="s">
        <v>170</v>
      </c>
      <c r="C59" s="146"/>
      <c r="D59" s="147">
        <v>96</v>
      </c>
      <c r="E59" s="147">
        <v>67</v>
      </c>
      <c r="F59" s="147">
        <f>D59-G59*2.5</f>
        <v>67</v>
      </c>
      <c r="G59" s="148">
        <v>11.6</v>
      </c>
      <c r="H59" s="148"/>
      <c r="I59" s="149"/>
      <c r="J59" s="149"/>
      <c r="K59" s="149"/>
      <c r="L59" s="149"/>
      <c r="M59" s="149"/>
      <c r="N59" s="147"/>
    </row>
    <row r="60" spans="1:14" ht="15" customHeight="1" x14ac:dyDescent="0.2">
      <c r="A60" s="145">
        <v>53</v>
      </c>
      <c r="B60" s="146" t="s">
        <v>171</v>
      </c>
      <c r="C60" s="146">
        <v>80150023220</v>
      </c>
      <c r="D60" s="147">
        <v>31.45</v>
      </c>
      <c r="E60" s="147">
        <v>31.45</v>
      </c>
      <c r="F60" s="147">
        <v>31.45</v>
      </c>
      <c r="G60" s="148"/>
      <c r="H60" s="148"/>
      <c r="I60" s="149"/>
      <c r="J60" s="149"/>
      <c r="K60" s="149"/>
      <c r="L60" s="149"/>
      <c r="M60" s="149"/>
      <c r="N60" s="147"/>
    </row>
    <row r="61" spans="1:14" ht="15" customHeight="1" x14ac:dyDescent="0.2">
      <c r="A61" s="145">
        <v>54</v>
      </c>
      <c r="B61" s="159" t="s">
        <v>172</v>
      </c>
      <c r="C61" s="159"/>
      <c r="D61" s="147">
        <v>340</v>
      </c>
      <c r="E61" s="152"/>
      <c r="F61" s="147">
        <v>340</v>
      </c>
      <c r="G61" s="148"/>
      <c r="H61" s="148"/>
      <c r="I61" s="149"/>
      <c r="J61" s="149"/>
      <c r="K61" s="149"/>
      <c r="L61" s="149"/>
      <c r="M61" s="149"/>
      <c r="N61" s="147"/>
    </row>
    <row r="62" spans="1:14" ht="15" customHeight="1" x14ac:dyDescent="0.2">
      <c r="A62" s="145">
        <v>55</v>
      </c>
      <c r="B62" s="159" t="s">
        <v>173</v>
      </c>
      <c r="C62" s="159"/>
      <c r="D62" s="147">
        <v>185</v>
      </c>
      <c r="E62" s="152"/>
      <c r="F62" s="147">
        <v>185</v>
      </c>
      <c r="G62" s="148"/>
      <c r="H62" s="148"/>
      <c r="I62" s="149"/>
      <c r="J62" s="149"/>
      <c r="K62" s="149"/>
      <c r="L62" s="149"/>
      <c r="M62" s="149"/>
      <c r="N62" s="147"/>
    </row>
    <row r="63" spans="1:14" ht="15" customHeight="1" x14ac:dyDescent="0.2">
      <c r="A63" s="145">
        <v>56</v>
      </c>
      <c r="B63" s="159" t="s">
        <v>174</v>
      </c>
      <c r="C63" s="159"/>
      <c r="D63" s="147">
        <v>82</v>
      </c>
      <c r="E63" s="147">
        <v>78.7</v>
      </c>
      <c r="F63" s="147">
        <f>D63-K63</f>
        <v>78.7</v>
      </c>
      <c r="G63" s="148"/>
      <c r="H63" s="148"/>
      <c r="I63" s="149">
        <v>3.3</v>
      </c>
      <c r="J63" s="149"/>
      <c r="K63" s="149">
        <v>3.3</v>
      </c>
      <c r="L63" s="149">
        <v>3.3</v>
      </c>
      <c r="M63" s="149"/>
      <c r="N63" s="147" t="s">
        <v>130</v>
      </c>
    </row>
    <row r="64" spans="1:14" ht="15" customHeight="1" x14ac:dyDescent="0.2">
      <c r="A64" s="145">
        <v>57</v>
      </c>
      <c r="B64" s="146" t="s">
        <v>175</v>
      </c>
      <c r="C64" s="146"/>
      <c r="D64" s="147">
        <v>9.1999999999999993</v>
      </c>
      <c r="E64" s="147">
        <v>5.78</v>
      </c>
      <c r="F64" s="147">
        <f>D64-G64*1.8</f>
        <v>5.7799999999999994</v>
      </c>
      <c r="G64" s="148">
        <v>1.9</v>
      </c>
      <c r="H64" s="148"/>
      <c r="I64" s="149"/>
      <c r="J64" s="149"/>
      <c r="K64" s="149"/>
      <c r="L64" s="149"/>
      <c r="M64" s="149"/>
      <c r="N64" s="147"/>
    </row>
    <row r="65" spans="1:14" ht="15" customHeight="1" x14ac:dyDescent="0.2">
      <c r="A65" s="145">
        <v>58</v>
      </c>
      <c r="B65" s="146" t="s">
        <v>176</v>
      </c>
      <c r="C65" s="146"/>
      <c r="D65" s="147">
        <v>20</v>
      </c>
      <c r="E65" s="147">
        <v>20</v>
      </c>
      <c r="F65" s="147">
        <v>20</v>
      </c>
      <c r="G65" s="148"/>
      <c r="H65" s="148"/>
      <c r="I65" s="149"/>
      <c r="J65" s="149"/>
      <c r="K65" s="149"/>
      <c r="L65" s="149"/>
      <c r="M65" s="149"/>
      <c r="N65" s="147"/>
    </row>
    <row r="66" spans="1:14" ht="15" customHeight="1" x14ac:dyDescent="0.2">
      <c r="A66" s="145">
        <v>59</v>
      </c>
      <c r="B66" s="146" t="s">
        <v>177</v>
      </c>
      <c r="C66" s="146">
        <v>80150020073</v>
      </c>
      <c r="D66" s="147">
        <v>24.5</v>
      </c>
      <c r="E66" s="147">
        <v>23</v>
      </c>
      <c r="F66" s="147">
        <f>D66-J66</f>
        <v>23</v>
      </c>
      <c r="G66" s="148"/>
      <c r="H66" s="148"/>
      <c r="I66" s="149">
        <v>1.5</v>
      </c>
      <c r="J66" s="149">
        <v>1.5</v>
      </c>
      <c r="K66" s="149"/>
      <c r="L66" s="149">
        <v>1.5</v>
      </c>
      <c r="M66" s="149"/>
      <c r="N66" s="147" t="s">
        <v>178</v>
      </c>
    </row>
    <row r="67" spans="1:14" ht="15" customHeight="1" x14ac:dyDescent="0.2">
      <c r="A67" s="145">
        <v>60</v>
      </c>
      <c r="B67" s="146" t="s">
        <v>179</v>
      </c>
      <c r="C67" s="146"/>
      <c r="D67" s="147">
        <v>57.55</v>
      </c>
      <c r="E67" s="147">
        <v>34.56</v>
      </c>
      <c r="F67" s="147">
        <f>D67-G67*2.1</f>
        <v>34.554999999999993</v>
      </c>
      <c r="G67" s="148">
        <v>10.95</v>
      </c>
      <c r="H67" s="148">
        <v>1.93</v>
      </c>
      <c r="I67" s="149"/>
      <c r="J67" s="149"/>
      <c r="K67" s="149"/>
      <c r="L67" s="149"/>
      <c r="M67" s="149"/>
      <c r="N67" s="147"/>
    </row>
    <row r="68" spans="1:14" ht="15" customHeight="1" x14ac:dyDescent="0.2">
      <c r="A68" s="145">
        <v>61</v>
      </c>
      <c r="B68" s="146" t="s">
        <v>180</v>
      </c>
      <c r="C68" s="146"/>
      <c r="D68" s="147">
        <v>5.85</v>
      </c>
      <c r="E68" s="147">
        <v>4.05</v>
      </c>
      <c r="F68" s="147">
        <f>D68-G68*1.8</f>
        <v>4.05</v>
      </c>
      <c r="G68" s="148">
        <v>1</v>
      </c>
      <c r="H68" s="148"/>
      <c r="I68" s="149"/>
      <c r="J68" s="149"/>
      <c r="K68" s="149"/>
      <c r="L68" s="149"/>
      <c r="M68" s="149"/>
      <c r="N68" s="147"/>
    </row>
    <row r="69" spans="1:14" ht="15" customHeight="1" x14ac:dyDescent="0.2">
      <c r="A69" s="145">
        <v>62</v>
      </c>
      <c r="B69" s="146" t="s">
        <v>181</v>
      </c>
      <c r="C69" s="146"/>
      <c r="D69" s="147">
        <v>33.299999999999997</v>
      </c>
      <c r="E69" s="147">
        <v>15.3</v>
      </c>
      <c r="F69" s="147">
        <f>D69-G69*2.5</f>
        <v>15.299999999999997</v>
      </c>
      <c r="G69" s="148">
        <v>7.2</v>
      </c>
      <c r="H69" s="148"/>
      <c r="I69" s="149"/>
      <c r="J69" s="149"/>
      <c r="K69" s="149"/>
      <c r="L69" s="149"/>
      <c r="M69" s="149"/>
      <c r="N69" s="147"/>
    </row>
    <row r="70" spans="1:14" ht="15" customHeight="1" x14ac:dyDescent="0.2">
      <c r="A70" s="145">
        <v>63</v>
      </c>
      <c r="B70" s="146" t="s">
        <v>182</v>
      </c>
      <c r="C70" s="146"/>
      <c r="D70" s="147">
        <v>9.6</v>
      </c>
      <c r="E70" s="147">
        <v>4.2</v>
      </c>
      <c r="F70" s="147">
        <f>D70-G70*2.7</f>
        <v>4.1999999999999993</v>
      </c>
      <c r="G70" s="148">
        <v>2</v>
      </c>
      <c r="H70" s="148"/>
      <c r="I70" s="149"/>
      <c r="J70" s="149"/>
      <c r="K70" s="149"/>
      <c r="L70" s="149"/>
      <c r="M70" s="149"/>
      <c r="N70" s="147"/>
    </row>
    <row r="71" spans="1:14" ht="15" customHeight="1" x14ac:dyDescent="0.2">
      <c r="A71" s="145">
        <v>64</v>
      </c>
      <c r="B71" s="146" t="s">
        <v>183</v>
      </c>
      <c r="C71" s="146"/>
      <c r="D71" s="147">
        <v>36.549999999999997</v>
      </c>
      <c r="E71" s="147">
        <v>26.92</v>
      </c>
      <c r="F71" s="147">
        <f>D71-G71*1.8</f>
        <v>26.919999999999998</v>
      </c>
      <c r="G71" s="148">
        <v>5.35</v>
      </c>
      <c r="H71" s="148"/>
      <c r="I71" s="149"/>
      <c r="J71" s="149"/>
      <c r="K71" s="149"/>
      <c r="L71" s="149"/>
      <c r="M71" s="149"/>
      <c r="N71" s="147"/>
    </row>
    <row r="72" spans="1:14" ht="15" customHeight="1" x14ac:dyDescent="0.2">
      <c r="A72" s="145">
        <v>65</v>
      </c>
      <c r="B72" s="146" t="s">
        <v>184</v>
      </c>
      <c r="C72" s="146">
        <v>80150020079</v>
      </c>
      <c r="D72" s="147">
        <v>35.15</v>
      </c>
      <c r="E72" s="147">
        <v>33.119999999999997</v>
      </c>
      <c r="F72" s="147">
        <f>D72-G72*1.8</f>
        <v>33.116</v>
      </c>
      <c r="G72" s="148">
        <v>1.1299999999999999</v>
      </c>
      <c r="H72" s="148"/>
      <c r="I72" s="149">
        <v>11.35</v>
      </c>
      <c r="J72" s="149"/>
      <c r="K72" s="149"/>
      <c r="L72" s="150"/>
      <c r="M72" s="149">
        <v>11.35</v>
      </c>
      <c r="N72" s="147" t="s">
        <v>130</v>
      </c>
    </row>
    <row r="73" spans="1:14" ht="15" customHeight="1" x14ac:dyDescent="0.2">
      <c r="A73" s="145">
        <v>66</v>
      </c>
      <c r="B73" s="146" t="s">
        <v>185</v>
      </c>
      <c r="C73" s="146">
        <v>80150023125</v>
      </c>
      <c r="D73" s="147">
        <v>25.65</v>
      </c>
      <c r="E73" s="147">
        <v>24.48</v>
      </c>
      <c r="F73" s="147">
        <f>D73-G73*1.8</f>
        <v>24.479999999999997</v>
      </c>
      <c r="G73" s="148">
        <v>0.65</v>
      </c>
      <c r="H73" s="148"/>
      <c r="I73" s="149"/>
      <c r="J73" s="149"/>
      <c r="K73" s="149"/>
      <c r="L73" s="149"/>
      <c r="M73" s="149"/>
      <c r="N73" s="147"/>
    </row>
    <row r="74" spans="1:14" ht="15" customHeight="1" x14ac:dyDescent="0.2">
      <c r="A74" s="145">
        <v>67</v>
      </c>
      <c r="B74" s="146" t="s">
        <v>186</v>
      </c>
      <c r="C74" s="146">
        <v>80150023143</v>
      </c>
      <c r="D74" s="147">
        <v>68.8</v>
      </c>
      <c r="E74" s="147">
        <v>67.45</v>
      </c>
      <c r="F74" s="147">
        <f>D74-G74*1.8</f>
        <v>67.45</v>
      </c>
      <c r="G74" s="148">
        <v>0.75</v>
      </c>
      <c r="H74" s="148"/>
      <c r="I74" s="149"/>
      <c r="J74" s="149"/>
      <c r="K74" s="149"/>
      <c r="L74" s="149"/>
      <c r="M74" s="149"/>
      <c r="N74" s="147"/>
    </row>
    <row r="75" spans="1:14" ht="15" customHeight="1" x14ac:dyDescent="0.2">
      <c r="A75" s="145">
        <v>68</v>
      </c>
      <c r="B75" s="146" t="s">
        <v>187</v>
      </c>
      <c r="C75" s="146"/>
      <c r="D75" s="147">
        <v>151.5</v>
      </c>
      <c r="E75" s="147">
        <v>120.99</v>
      </c>
      <c r="F75" s="147">
        <f>D75-G75*2.7</f>
        <v>120.99</v>
      </c>
      <c r="G75" s="148">
        <v>11.3</v>
      </c>
      <c r="H75" s="148"/>
      <c r="I75" s="149"/>
      <c r="J75" s="149"/>
      <c r="K75" s="149"/>
      <c r="L75" s="149"/>
      <c r="M75" s="149"/>
      <c r="N75" s="147"/>
    </row>
    <row r="76" spans="1:14" ht="15" customHeight="1" x14ac:dyDescent="0.2">
      <c r="A76" s="145">
        <v>69</v>
      </c>
      <c r="B76" s="146" t="s">
        <v>188</v>
      </c>
      <c r="C76" s="146"/>
      <c r="D76" s="147">
        <v>74</v>
      </c>
      <c r="E76" s="147"/>
      <c r="F76" s="147">
        <v>74</v>
      </c>
      <c r="G76" s="148"/>
      <c r="H76" s="148"/>
      <c r="I76" s="149"/>
      <c r="J76" s="149"/>
      <c r="K76" s="149"/>
      <c r="L76" s="149"/>
      <c r="M76" s="149"/>
      <c r="N76" s="147"/>
    </row>
    <row r="77" spans="1:14" ht="15" customHeight="1" x14ac:dyDescent="0.2">
      <c r="A77" s="145">
        <v>70</v>
      </c>
      <c r="B77" s="146" t="s">
        <v>189</v>
      </c>
      <c r="C77" s="146"/>
      <c r="D77" s="147">
        <v>10</v>
      </c>
      <c r="E77" s="147"/>
      <c r="F77" s="147">
        <f>D77-K77</f>
        <v>2</v>
      </c>
      <c r="G77" s="148"/>
      <c r="H77" s="148"/>
      <c r="I77" s="149">
        <v>8</v>
      </c>
      <c r="J77" s="149"/>
      <c r="K77" s="149">
        <v>8</v>
      </c>
      <c r="L77" s="149">
        <v>8</v>
      </c>
      <c r="M77" s="149"/>
      <c r="N77" s="147" t="s">
        <v>118</v>
      </c>
    </row>
    <row r="78" spans="1:14" ht="15" customHeight="1" x14ac:dyDescent="0.2">
      <c r="A78" s="145">
        <v>71</v>
      </c>
      <c r="B78" s="146" t="s">
        <v>190</v>
      </c>
      <c r="C78" s="146">
        <v>80150023319</v>
      </c>
      <c r="D78" s="147">
        <v>133.80000000000001</v>
      </c>
      <c r="E78" s="147">
        <v>124.92</v>
      </c>
      <c r="F78" s="147">
        <f>D78-G78*1.6</f>
        <v>124.92000000000002</v>
      </c>
      <c r="G78" s="148">
        <v>5.55</v>
      </c>
      <c r="H78" s="148"/>
      <c r="I78" s="149"/>
      <c r="J78" s="149"/>
      <c r="K78" s="149"/>
      <c r="L78" s="149"/>
      <c r="M78" s="149"/>
      <c r="N78" s="147"/>
    </row>
    <row r="79" spans="1:14" ht="15" customHeight="1" x14ac:dyDescent="0.2">
      <c r="A79" s="145">
        <v>72</v>
      </c>
      <c r="B79" s="146" t="s">
        <v>191</v>
      </c>
      <c r="C79" s="146"/>
      <c r="D79" s="147">
        <v>23</v>
      </c>
      <c r="E79" s="147">
        <v>11.43</v>
      </c>
      <c r="F79" s="147">
        <f>D79-G79*2.6</f>
        <v>11.43</v>
      </c>
      <c r="G79" s="148">
        <v>4.45</v>
      </c>
      <c r="H79" s="148"/>
      <c r="I79" s="149"/>
      <c r="J79" s="149"/>
      <c r="K79" s="149"/>
      <c r="L79" s="149"/>
      <c r="M79" s="149"/>
      <c r="N79" s="147"/>
    </row>
    <row r="80" spans="1:14" ht="15" customHeight="1" x14ac:dyDescent="0.2">
      <c r="A80" s="145">
        <v>73</v>
      </c>
      <c r="B80" s="146" t="s">
        <v>192</v>
      </c>
      <c r="C80" s="146">
        <v>80150020312</v>
      </c>
      <c r="D80" s="147">
        <v>49.5</v>
      </c>
      <c r="E80" s="147"/>
      <c r="F80" s="147">
        <v>49.5</v>
      </c>
      <c r="G80" s="148"/>
      <c r="H80" s="148"/>
      <c r="I80" s="149"/>
      <c r="J80" s="149"/>
      <c r="K80" s="149"/>
      <c r="L80" s="149"/>
      <c r="M80" s="149"/>
      <c r="N80" s="147"/>
    </row>
    <row r="81" spans="1:14" ht="15" customHeight="1" x14ac:dyDescent="0.2">
      <c r="A81" s="145">
        <v>74</v>
      </c>
      <c r="B81" s="146" t="s">
        <v>193</v>
      </c>
      <c r="C81" s="146"/>
      <c r="D81" s="147">
        <v>28.7</v>
      </c>
      <c r="E81" s="147">
        <v>19.82</v>
      </c>
      <c r="F81" s="147">
        <f>D81-G81*2.65</f>
        <v>19.822499999999998</v>
      </c>
      <c r="G81" s="148">
        <v>3.35</v>
      </c>
      <c r="H81" s="148"/>
      <c r="I81" s="149"/>
      <c r="J81" s="149"/>
      <c r="K81" s="149"/>
      <c r="L81" s="149"/>
      <c r="M81" s="149"/>
      <c r="N81" s="147"/>
    </row>
    <row r="82" spans="1:14" ht="15" customHeight="1" x14ac:dyDescent="0.2">
      <c r="A82" s="145">
        <v>75</v>
      </c>
      <c r="B82" s="146" t="s">
        <v>194</v>
      </c>
      <c r="C82" s="146">
        <v>80150020811</v>
      </c>
      <c r="D82" s="147">
        <v>87</v>
      </c>
      <c r="E82" s="147">
        <v>75.87</v>
      </c>
      <c r="F82" s="147">
        <f>D82-G82*2.65</f>
        <v>75.87</v>
      </c>
      <c r="G82" s="148">
        <v>4.2</v>
      </c>
      <c r="H82" s="148"/>
      <c r="I82" s="149"/>
      <c r="J82" s="149"/>
      <c r="K82" s="149"/>
      <c r="L82" s="149"/>
      <c r="M82" s="149"/>
      <c r="N82" s="147"/>
    </row>
    <row r="83" spans="1:14" ht="15" customHeight="1" x14ac:dyDescent="0.2">
      <c r="A83" s="145">
        <v>76</v>
      </c>
      <c r="B83" s="146" t="s">
        <v>195</v>
      </c>
      <c r="C83" s="146"/>
      <c r="D83" s="147">
        <v>17.149999999999999</v>
      </c>
      <c r="E83" s="147">
        <v>14.05</v>
      </c>
      <c r="F83" s="147">
        <f>D83-G83*1.8-K83</f>
        <v>14.049999999999997</v>
      </c>
      <c r="G83" s="148">
        <v>1.05</v>
      </c>
      <c r="H83" s="148"/>
      <c r="I83" s="149">
        <v>1.21</v>
      </c>
      <c r="J83" s="149"/>
      <c r="K83" s="149">
        <v>1.21</v>
      </c>
      <c r="L83" s="149">
        <v>1.21</v>
      </c>
      <c r="M83" s="149"/>
      <c r="N83" s="147" t="s">
        <v>196</v>
      </c>
    </row>
    <row r="84" spans="1:14" ht="15" customHeight="1" x14ac:dyDescent="0.2">
      <c r="A84" s="145">
        <v>77</v>
      </c>
      <c r="B84" s="146" t="s">
        <v>197</v>
      </c>
      <c r="C84" s="146"/>
      <c r="D84" s="147">
        <v>33.5</v>
      </c>
      <c r="E84" s="147">
        <v>25</v>
      </c>
      <c r="F84" s="147">
        <f>D84-G84*2.5</f>
        <v>25</v>
      </c>
      <c r="G84" s="148">
        <v>3.4</v>
      </c>
      <c r="H84" s="148"/>
      <c r="I84" s="149"/>
      <c r="J84" s="149"/>
      <c r="K84" s="149"/>
      <c r="L84" s="149"/>
      <c r="M84" s="149"/>
      <c r="N84" s="147"/>
    </row>
    <row r="85" spans="1:14" ht="15" customHeight="1" x14ac:dyDescent="0.2">
      <c r="A85" s="145">
        <v>78</v>
      </c>
      <c r="B85" s="146" t="s">
        <v>198</v>
      </c>
      <c r="C85" s="146"/>
      <c r="D85" s="147">
        <v>68</v>
      </c>
      <c r="E85" s="147">
        <v>53.6</v>
      </c>
      <c r="F85" s="147">
        <f>D85-G85*1.8</f>
        <v>53.6</v>
      </c>
      <c r="G85" s="148">
        <v>8</v>
      </c>
      <c r="H85" s="148"/>
      <c r="I85" s="149"/>
      <c r="J85" s="149"/>
      <c r="K85" s="149"/>
      <c r="L85" s="149"/>
      <c r="M85" s="149"/>
      <c r="N85" s="147"/>
    </row>
    <row r="86" spans="1:14" ht="15" customHeight="1" x14ac:dyDescent="0.2">
      <c r="A86" s="145">
        <v>79</v>
      </c>
      <c r="B86" s="146" t="s">
        <v>199</v>
      </c>
      <c r="C86" s="146"/>
      <c r="D86" s="147">
        <v>9.8000000000000007</v>
      </c>
      <c r="E86" s="147">
        <v>4.2</v>
      </c>
      <c r="F86" s="147">
        <f>D86-G86*1.6</f>
        <v>4.2</v>
      </c>
      <c r="G86" s="148">
        <v>3.5</v>
      </c>
      <c r="H86" s="148"/>
      <c r="I86" s="149"/>
      <c r="J86" s="149"/>
      <c r="K86" s="149"/>
      <c r="L86" s="149"/>
      <c r="M86" s="149"/>
      <c r="N86" s="147"/>
    </row>
    <row r="87" spans="1:14" ht="15" customHeight="1" x14ac:dyDescent="0.2">
      <c r="A87" s="145">
        <v>80</v>
      </c>
      <c r="B87" s="146" t="s">
        <v>200</v>
      </c>
      <c r="C87" s="146">
        <v>80150023216</v>
      </c>
      <c r="D87" s="147">
        <v>38.9</v>
      </c>
      <c r="E87" s="147">
        <v>38.9</v>
      </c>
      <c r="F87" s="147">
        <v>38.9</v>
      </c>
      <c r="G87" s="148"/>
      <c r="H87" s="148"/>
      <c r="I87" s="149"/>
      <c r="J87" s="149"/>
      <c r="K87" s="149"/>
      <c r="L87" s="149"/>
      <c r="M87" s="149"/>
      <c r="N87" s="147"/>
    </row>
    <row r="88" spans="1:14" s="167" customFormat="1" ht="15" customHeight="1" x14ac:dyDescent="0.2">
      <c r="A88" s="145">
        <v>81</v>
      </c>
      <c r="B88" s="146" t="s">
        <v>201</v>
      </c>
      <c r="C88" s="146">
        <v>80150023215</v>
      </c>
      <c r="D88" s="147">
        <v>33.299999999999997</v>
      </c>
      <c r="E88" s="147">
        <v>33.299999999999997</v>
      </c>
      <c r="F88" s="147">
        <v>33.299999999999997</v>
      </c>
      <c r="G88" s="148"/>
      <c r="H88" s="148"/>
      <c r="I88" s="149"/>
      <c r="J88" s="149"/>
      <c r="K88" s="149"/>
      <c r="L88" s="149"/>
      <c r="M88" s="149"/>
      <c r="N88" s="147"/>
    </row>
    <row r="89" spans="1:14" ht="15" customHeight="1" x14ac:dyDescent="0.2">
      <c r="A89" s="145">
        <v>82</v>
      </c>
      <c r="B89" s="146" t="s">
        <v>202</v>
      </c>
      <c r="C89" s="146">
        <v>80150023412</v>
      </c>
      <c r="D89" s="147">
        <v>7</v>
      </c>
      <c r="E89" s="147">
        <v>7</v>
      </c>
      <c r="F89" s="147">
        <v>7</v>
      </c>
      <c r="G89" s="148"/>
      <c r="H89" s="148"/>
      <c r="I89" s="149"/>
      <c r="J89" s="149"/>
      <c r="K89" s="149"/>
      <c r="L89" s="149"/>
      <c r="M89" s="149"/>
      <c r="N89" s="147"/>
    </row>
    <row r="90" spans="1:14" ht="15" customHeight="1" x14ac:dyDescent="0.2">
      <c r="A90" s="145">
        <v>83</v>
      </c>
      <c r="B90" s="146" t="s">
        <v>203</v>
      </c>
      <c r="C90" s="146"/>
      <c r="D90" s="147">
        <v>69.5</v>
      </c>
      <c r="E90" s="147">
        <v>55.44</v>
      </c>
      <c r="F90" s="147">
        <f>D90-G90*2.26</f>
        <v>55.442800000000005</v>
      </c>
      <c r="G90" s="148">
        <v>6.22</v>
      </c>
      <c r="H90" s="148"/>
      <c r="I90" s="149"/>
      <c r="J90" s="149"/>
      <c r="K90" s="149"/>
      <c r="L90" s="149"/>
      <c r="M90" s="149"/>
      <c r="N90" s="147"/>
    </row>
    <row r="91" spans="1:14" ht="15" customHeight="1" x14ac:dyDescent="0.2">
      <c r="A91" s="145">
        <v>84</v>
      </c>
      <c r="B91" s="146" t="s">
        <v>204</v>
      </c>
      <c r="C91" s="146">
        <v>80150020245</v>
      </c>
      <c r="D91" s="147">
        <v>9.1999999999999993</v>
      </c>
      <c r="E91" s="147">
        <v>9.1999999999999993</v>
      </c>
      <c r="F91" s="147">
        <v>9.1999999999999993</v>
      </c>
      <c r="G91" s="148"/>
      <c r="H91" s="148"/>
      <c r="I91" s="149"/>
      <c r="J91" s="149"/>
      <c r="K91" s="149"/>
      <c r="L91" s="149"/>
      <c r="M91" s="149"/>
      <c r="N91" s="147"/>
    </row>
    <row r="92" spans="1:14" ht="15" customHeight="1" x14ac:dyDescent="0.2">
      <c r="A92" s="145">
        <v>85</v>
      </c>
      <c r="B92" s="146" t="s">
        <v>205</v>
      </c>
      <c r="C92" s="146">
        <v>80150032361</v>
      </c>
      <c r="D92" s="147">
        <v>48</v>
      </c>
      <c r="E92" s="147">
        <v>40.69</v>
      </c>
      <c r="F92" s="147">
        <f>D92-G92*2.25</f>
        <v>40.6875</v>
      </c>
      <c r="G92" s="148">
        <v>3.25</v>
      </c>
      <c r="H92" s="148"/>
      <c r="I92" s="149"/>
      <c r="J92" s="149"/>
      <c r="K92" s="149"/>
      <c r="L92" s="149"/>
      <c r="M92" s="149"/>
      <c r="N92" s="147"/>
    </row>
    <row r="93" spans="1:14" ht="15" customHeight="1" x14ac:dyDescent="0.2">
      <c r="A93" s="145">
        <v>86</v>
      </c>
      <c r="B93" s="146" t="s">
        <v>206</v>
      </c>
      <c r="C93" s="146"/>
      <c r="D93" s="147">
        <v>33.200000000000003</v>
      </c>
      <c r="E93" s="147">
        <v>24.76</v>
      </c>
      <c r="F93" s="147">
        <f>D93-G93*2.25</f>
        <v>24.762500000000003</v>
      </c>
      <c r="G93" s="148">
        <v>3.75</v>
      </c>
      <c r="H93" s="148"/>
      <c r="I93" s="149"/>
      <c r="J93" s="149"/>
      <c r="K93" s="149"/>
      <c r="L93" s="149"/>
      <c r="M93" s="149"/>
      <c r="N93" s="147"/>
    </row>
    <row r="94" spans="1:14" ht="15" customHeight="1" x14ac:dyDescent="0.2">
      <c r="A94" s="145">
        <v>87</v>
      </c>
      <c r="B94" s="146" t="s">
        <v>207</v>
      </c>
      <c r="C94" s="146"/>
      <c r="D94" s="147">
        <v>124.5</v>
      </c>
      <c r="E94" s="147">
        <v>85.8</v>
      </c>
      <c r="F94" s="147">
        <f>D94-G94*2.25</f>
        <v>85.800000000000011</v>
      </c>
      <c r="G94" s="148">
        <v>17.2</v>
      </c>
      <c r="H94" s="148"/>
      <c r="I94" s="149"/>
      <c r="J94" s="149"/>
      <c r="K94" s="149"/>
      <c r="L94" s="149"/>
      <c r="M94" s="149"/>
      <c r="N94" s="147"/>
    </row>
    <row r="95" spans="1:14" ht="15" customHeight="1" x14ac:dyDescent="0.2">
      <c r="A95" s="145">
        <v>88</v>
      </c>
      <c r="B95" s="146" t="s">
        <v>208</v>
      </c>
      <c r="C95" s="146"/>
      <c r="D95" s="147">
        <v>42</v>
      </c>
      <c r="E95" s="147">
        <v>27.71</v>
      </c>
      <c r="F95" s="147">
        <f>D95-G95*2.25</f>
        <v>27.712499999999999</v>
      </c>
      <c r="G95" s="148">
        <v>6.35</v>
      </c>
      <c r="H95" s="148"/>
      <c r="I95" s="149"/>
      <c r="J95" s="149"/>
      <c r="K95" s="149"/>
      <c r="L95" s="149"/>
      <c r="M95" s="149"/>
      <c r="N95" s="147"/>
    </row>
    <row r="96" spans="1:14" ht="15" customHeight="1" x14ac:dyDescent="0.2">
      <c r="A96" s="145">
        <v>89</v>
      </c>
      <c r="B96" s="146" t="s">
        <v>209</v>
      </c>
      <c r="C96" s="146"/>
      <c r="D96" s="147">
        <v>10</v>
      </c>
      <c r="E96" s="147">
        <v>7.37</v>
      </c>
      <c r="F96" s="147">
        <f>D96-G96*1.55</f>
        <v>7.3650000000000002</v>
      </c>
      <c r="G96" s="148">
        <v>1.7</v>
      </c>
      <c r="H96" s="148"/>
      <c r="I96" s="149"/>
      <c r="J96" s="149"/>
      <c r="K96" s="149"/>
      <c r="L96" s="149"/>
      <c r="M96" s="149"/>
      <c r="N96" s="147"/>
    </row>
    <row r="97" spans="1:14" ht="15" customHeight="1" x14ac:dyDescent="0.2">
      <c r="A97" s="145">
        <v>90</v>
      </c>
      <c r="B97" s="146" t="s">
        <v>210</v>
      </c>
      <c r="C97" s="146">
        <v>80150021602</v>
      </c>
      <c r="D97" s="147">
        <v>250</v>
      </c>
      <c r="E97" s="147"/>
      <c r="F97" s="147">
        <f>D97-J97</f>
        <v>135</v>
      </c>
      <c r="G97" s="148"/>
      <c r="H97" s="148"/>
      <c r="I97" s="149">
        <v>115</v>
      </c>
      <c r="J97" s="149">
        <v>115</v>
      </c>
      <c r="K97" s="149"/>
      <c r="L97" s="149">
        <v>115</v>
      </c>
      <c r="M97" s="149"/>
      <c r="N97" s="147" t="s">
        <v>178</v>
      </c>
    </row>
    <row r="98" spans="1:14" ht="15" customHeight="1" x14ac:dyDescent="0.2">
      <c r="A98" s="145">
        <v>91</v>
      </c>
      <c r="B98" s="146" t="s">
        <v>211</v>
      </c>
      <c r="C98" s="146"/>
      <c r="D98" s="147">
        <v>129.44999999999999</v>
      </c>
      <c r="E98" s="147">
        <v>103.05</v>
      </c>
      <c r="F98" s="147">
        <f>D98-G98*2.2</f>
        <v>103.04999999999998</v>
      </c>
      <c r="G98" s="148">
        <v>12</v>
      </c>
      <c r="H98" s="148"/>
      <c r="I98" s="149"/>
      <c r="J98" s="149"/>
      <c r="K98" s="149"/>
      <c r="L98" s="149"/>
      <c r="M98" s="149"/>
      <c r="N98" s="147"/>
    </row>
    <row r="99" spans="1:14" ht="15" customHeight="1" x14ac:dyDescent="0.2">
      <c r="A99" s="145">
        <v>92</v>
      </c>
      <c r="B99" s="146" t="s">
        <v>212</v>
      </c>
      <c r="C99" s="146"/>
      <c r="D99" s="147">
        <v>59.8</v>
      </c>
      <c r="E99" s="147">
        <v>36.92</v>
      </c>
      <c r="F99" s="147">
        <f>D99-G99*2.2</f>
        <v>36.919999999999995</v>
      </c>
      <c r="G99" s="148">
        <v>10.4</v>
      </c>
      <c r="H99" s="148"/>
      <c r="I99" s="149"/>
      <c r="J99" s="149"/>
      <c r="K99" s="149"/>
      <c r="L99" s="149"/>
      <c r="M99" s="149"/>
      <c r="N99" s="147"/>
    </row>
    <row r="100" spans="1:14" ht="15" customHeight="1" x14ac:dyDescent="0.2">
      <c r="A100" s="145">
        <v>93</v>
      </c>
      <c r="B100" s="168" t="s">
        <v>213</v>
      </c>
      <c r="C100" s="159">
        <v>80150023330</v>
      </c>
      <c r="D100" s="147">
        <v>33.549999999999997</v>
      </c>
      <c r="E100" s="147">
        <v>23.06</v>
      </c>
      <c r="F100" s="147">
        <f>D100-G100*1.8-I100</f>
        <v>23.06</v>
      </c>
      <c r="G100" s="148">
        <v>1.55</v>
      </c>
      <c r="H100" s="148"/>
      <c r="I100" s="149">
        <v>7.7</v>
      </c>
      <c r="J100" s="149"/>
      <c r="K100" s="149"/>
      <c r="L100" s="149"/>
      <c r="M100" s="149">
        <v>7.7</v>
      </c>
      <c r="N100" s="147" t="s">
        <v>214</v>
      </c>
    </row>
    <row r="101" spans="1:14" ht="15" customHeight="1" x14ac:dyDescent="0.2">
      <c r="A101" s="145">
        <v>94</v>
      </c>
      <c r="B101" s="146" t="s">
        <v>215</v>
      </c>
      <c r="C101" s="158"/>
      <c r="D101" s="147">
        <v>280</v>
      </c>
      <c r="E101" s="147">
        <v>216.5</v>
      </c>
      <c r="F101" s="147">
        <f>D101-G101*2-I101</f>
        <v>216.5</v>
      </c>
      <c r="G101" s="148">
        <v>2.25</v>
      </c>
      <c r="H101" s="148"/>
      <c r="I101" s="149">
        <v>59</v>
      </c>
      <c r="J101" s="149"/>
      <c r="K101" s="149"/>
      <c r="L101" s="149">
        <v>59</v>
      </c>
      <c r="M101" s="149"/>
      <c r="N101" s="147" t="s">
        <v>216</v>
      </c>
    </row>
    <row r="102" spans="1:14" ht="15" customHeight="1" x14ac:dyDescent="0.2">
      <c r="A102" s="145">
        <v>95</v>
      </c>
      <c r="B102" s="168" t="s">
        <v>217</v>
      </c>
      <c r="C102" s="146">
        <v>80150023217</v>
      </c>
      <c r="D102" s="147">
        <v>159</v>
      </c>
      <c r="E102" s="147">
        <v>100.3</v>
      </c>
      <c r="F102" s="147">
        <f>D102-I102</f>
        <v>100.3</v>
      </c>
      <c r="G102" s="148"/>
      <c r="H102" s="148"/>
      <c r="I102" s="149">
        <v>58.7</v>
      </c>
      <c r="J102" s="149"/>
      <c r="K102" s="149"/>
      <c r="L102" s="149">
        <v>58.7</v>
      </c>
      <c r="M102" s="149"/>
      <c r="N102" s="147" t="s">
        <v>118</v>
      </c>
    </row>
    <row r="103" spans="1:14" ht="15" customHeight="1" x14ac:dyDescent="0.2">
      <c r="A103" s="145">
        <v>96</v>
      </c>
      <c r="B103" s="146" t="s">
        <v>218</v>
      </c>
      <c r="C103" s="158">
        <v>80150021901</v>
      </c>
      <c r="D103" s="147">
        <v>400</v>
      </c>
      <c r="E103" s="147">
        <v>112.35</v>
      </c>
      <c r="F103" s="149">
        <f>D103-I103</f>
        <v>363</v>
      </c>
      <c r="G103" s="148"/>
      <c r="H103" s="148"/>
      <c r="I103" s="149">
        <v>37</v>
      </c>
      <c r="J103" s="149"/>
      <c r="K103" s="149"/>
      <c r="L103" s="149"/>
      <c r="M103" s="149">
        <v>37</v>
      </c>
      <c r="N103" s="147" t="s">
        <v>219</v>
      </c>
    </row>
    <row r="104" spans="1:14" ht="15" customHeight="1" x14ac:dyDescent="0.2">
      <c r="A104" s="145">
        <v>97</v>
      </c>
      <c r="B104" s="159" t="s">
        <v>220</v>
      </c>
      <c r="C104" s="158">
        <v>80150021816</v>
      </c>
      <c r="D104" s="147">
        <v>20.100000000000001</v>
      </c>
      <c r="E104" s="147">
        <v>20.100000000000001</v>
      </c>
      <c r="F104" s="147">
        <v>20.100000000000001</v>
      </c>
      <c r="G104" s="148"/>
      <c r="H104" s="148"/>
      <c r="I104" s="149"/>
      <c r="J104" s="149"/>
      <c r="K104" s="149"/>
      <c r="L104" s="149"/>
      <c r="M104" s="149"/>
      <c r="N104" s="147"/>
    </row>
    <row r="105" spans="1:14" ht="15" customHeight="1" x14ac:dyDescent="0.2">
      <c r="A105" s="145">
        <v>98</v>
      </c>
      <c r="B105" s="159" t="s">
        <v>221</v>
      </c>
      <c r="C105" s="158">
        <v>80150021817</v>
      </c>
      <c r="D105" s="147">
        <v>8.75</v>
      </c>
      <c r="E105" s="147">
        <v>8.75</v>
      </c>
      <c r="F105" s="147">
        <v>8.75</v>
      </c>
      <c r="G105" s="148"/>
      <c r="H105" s="148"/>
      <c r="I105" s="149"/>
      <c r="J105" s="149"/>
      <c r="K105" s="149"/>
      <c r="L105" s="149"/>
      <c r="M105" s="149"/>
      <c r="N105" s="147"/>
    </row>
    <row r="106" spans="1:14" ht="15" customHeight="1" x14ac:dyDescent="0.2">
      <c r="A106" s="145">
        <v>99</v>
      </c>
      <c r="B106" s="146" t="s">
        <v>222</v>
      </c>
      <c r="C106" s="158">
        <v>80150021818</v>
      </c>
      <c r="D106" s="147">
        <v>252.85</v>
      </c>
      <c r="E106" s="147">
        <v>216.75</v>
      </c>
      <c r="F106" s="147">
        <f>D106-G106*2.2-I106-I107-I108</f>
        <v>216.75</v>
      </c>
      <c r="G106" s="148">
        <v>6.25</v>
      </c>
      <c r="H106" s="148"/>
      <c r="I106" s="149">
        <v>8.65</v>
      </c>
      <c r="J106" s="149"/>
      <c r="K106" s="149"/>
      <c r="L106" s="149"/>
      <c r="M106" s="149">
        <v>8.65</v>
      </c>
      <c r="N106" s="147" t="s">
        <v>223</v>
      </c>
    </row>
    <row r="107" spans="1:14" ht="15" customHeight="1" x14ac:dyDescent="0.2">
      <c r="A107" s="145"/>
      <c r="B107" s="146" t="s">
        <v>222</v>
      </c>
      <c r="C107" s="146"/>
      <c r="D107" s="147"/>
      <c r="E107" s="152"/>
      <c r="F107" s="147"/>
      <c r="G107" s="148"/>
      <c r="H107" s="148"/>
      <c r="I107" s="149">
        <v>10.35</v>
      </c>
      <c r="J107" s="149"/>
      <c r="K107" s="149"/>
      <c r="L107" s="149">
        <v>7.6</v>
      </c>
      <c r="M107" s="149">
        <v>2.75</v>
      </c>
      <c r="N107" s="147" t="s">
        <v>224</v>
      </c>
    </row>
    <row r="108" spans="1:14" ht="15" customHeight="1" x14ac:dyDescent="0.2">
      <c r="A108" s="145"/>
      <c r="B108" s="146" t="s">
        <v>222</v>
      </c>
      <c r="C108" s="146"/>
      <c r="D108" s="147"/>
      <c r="E108" s="152"/>
      <c r="F108" s="147"/>
      <c r="G108" s="148"/>
      <c r="H108" s="148"/>
      <c r="I108" s="149">
        <v>3.35</v>
      </c>
      <c r="J108" s="149"/>
      <c r="K108" s="149"/>
      <c r="L108" s="149"/>
      <c r="M108" s="149">
        <v>3.35</v>
      </c>
      <c r="N108" s="147" t="s">
        <v>225</v>
      </c>
    </row>
    <row r="109" spans="1:14" ht="15" customHeight="1" x14ac:dyDescent="0.2">
      <c r="A109" s="145">
        <v>100</v>
      </c>
      <c r="B109" s="161" t="s">
        <v>226</v>
      </c>
      <c r="C109" s="146"/>
      <c r="D109" s="147">
        <v>25</v>
      </c>
      <c r="E109" s="152"/>
      <c r="F109" s="147">
        <v>25</v>
      </c>
      <c r="G109" s="148"/>
      <c r="H109" s="148"/>
      <c r="I109" s="149"/>
      <c r="J109" s="149"/>
      <c r="K109" s="149"/>
      <c r="L109" s="149"/>
      <c r="M109" s="149"/>
      <c r="N109" s="147" t="s">
        <v>227</v>
      </c>
    </row>
    <row r="110" spans="1:14" ht="15" customHeight="1" x14ac:dyDescent="0.2">
      <c r="A110" s="145">
        <v>101</v>
      </c>
      <c r="B110" s="146" t="s">
        <v>228</v>
      </c>
      <c r="C110" s="146">
        <v>80150020911</v>
      </c>
      <c r="D110" s="147">
        <v>59</v>
      </c>
      <c r="E110" s="152"/>
      <c r="F110" s="147">
        <v>59</v>
      </c>
      <c r="G110" s="148"/>
      <c r="H110" s="148"/>
      <c r="I110" s="149"/>
      <c r="J110" s="149"/>
      <c r="K110" s="149"/>
      <c r="L110" s="149"/>
      <c r="M110" s="149"/>
      <c r="N110" s="147"/>
    </row>
    <row r="111" spans="1:14" ht="15" customHeight="1" x14ac:dyDescent="0.2">
      <c r="A111" s="145">
        <v>102</v>
      </c>
      <c r="B111" s="146" t="s">
        <v>229</v>
      </c>
      <c r="C111" s="146"/>
      <c r="D111" s="147">
        <v>108.15</v>
      </c>
      <c r="E111" s="147">
        <v>99.94</v>
      </c>
      <c r="F111" s="147">
        <f>D111-G111*2.25</f>
        <v>99.9375</v>
      </c>
      <c r="G111" s="148">
        <v>3.65</v>
      </c>
      <c r="H111" s="148"/>
      <c r="I111" s="149"/>
      <c r="J111" s="149"/>
      <c r="K111" s="149"/>
      <c r="L111" s="149"/>
      <c r="M111" s="149"/>
      <c r="N111" s="147"/>
    </row>
    <row r="112" spans="1:14" ht="15" customHeight="1" x14ac:dyDescent="0.2">
      <c r="A112" s="145">
        <v>103</v>
      </c>
      <c r="B112" s="146" t="s">
        <v>230</v>
      </c>
      <c r="C112" s="146"/>
      <c r="D112" s="147">
        <v>81.94</v>
      </c>
      <c r="E112" s="147">
        <v>59.64</v>
      </c>
      <c r="F112" s="147">
        <f>D112-G112*2</f>
        <v>59.64</v>
      </c>
      <c r="G112" s="148">
        <v>11.15</v>
      </c>
      <c r="H112" s="148"/>
      <c r="I112" s="149"/>
      <c r="J112" s="149"/>
      <c r="K112" s="149"/>
      <c r="L112" s="149"/>
      <c r="M112" s="149"/>
      <c r="N112" s="147"/>
    </row>
    <row r="113" spans="1:14" ht="15" customHeight="1" x14ac:dyDescent="0.2">
      <c r="A113" s="145">
        <v>104</v>
      </c>
      <c r="B113" s="159" t="s">
        <v>231</v>
      </c>
      <c r="C113" s="159"/>
      <c r="D113" s="147">
        <v>36.799999999999997</v>
      </c>
      <c r="E113" s="147">
        <v>2.37</v>
      </c>
      <c r="F113" s="147">
        <f>D113-G113*2.2-I113</f>
        <v>2.370000000000001</v>
      </c>
      <c r="G113" s="148">
        <v>1.5</v>
      </c>
      <c r="H113" s="148"/>
      <c r="I113" s="149">
        <v>31.13</v>
      </c>
      <c r="J113" s="149"/>
      <c r="K113" s="149"/>
      <c r="L113" s="149">
        <v>12.13</v>
      </c>
      <c r="M113" s="149">
        <v>19</v>
      </c>
      <c r="N113" s="147" t="s">
        <v>232</v>
      </c>
    </row>
    <row r="114" spans="1:14" ht="15" customHeight="1" x14ac:dyDescent="0.2">
      <c r="A114" s="145">
        <v>105</v>
      </c>
      <c r="B114" s="146" t="s">
        <v>233</v>
      </c>
      <c r="C114" s="146"/>
      <c r="D114" s="147">
        <v>218</v>
      </c>
      <c r="E114" s="147">
        <v>194.55</v>
      </c>
      <c r="F114" s="147">
        <f>D114-G114*2.2-I114</f>
        <v>194.55</v>
      </c>
      <c r="G114" s="148">
        <v>8.5</v>
      </c>
      <c r="H114" s="148"/>
      <c r="I114" s="149">
        <v>4.75</v>
      </c>
      <c r="J114" s="149"/>
      <c r="K114" s="149"/>
      <c r="L114" s="149"/>
      <c r="M114" s="149">
        <v>4.75</v>
      </c>
      <c r="N114" s="147" t="s">
        <v>234</v>
      </c>
    </row>
    <row r="115" spans="1:14" ht="15" customHeight="1" x14ac:dyDescent="0.2">
      <c r="A115" s="145">
        <v>106</v>
      </c>
      <c r="B115" s="146" t="s">
        <v>235</v>
      </c>
      <c r="C115" s="146"/>
      <c r="D115" s="147">
        <v>310</v>
      </c>
      <c r="E115" s="152"/>
      <c r="F115" s="147">
        <f>D115-G115*2.2-I115</f>
        <v>300.54000000000002</v>
      </c>
      <c r="G115" s="148">
        <v>4.3</v>
      </c>
      <c r="H115" s="148"/>
      <c r="I115" s="149"/>
      <c r="J115" s="149"/>
      <c r="K115" s="149"/>
      <c r="L115" s="149"/>
      <c r="M115" s="149"/>
      <c r="N115" s="147"/>
    </row>
    <row r="116" spans="1:14" ht="15" customHeight="1" x14ac:dyDescent="0.2">
      <c r="A116" s="169">
        <v>107</v>
      </c>
      <c r="B116" s="170" t="s">
        <v>236</v>
      </c>
      <c r="C116" s="159">
        <v>80150023431</v>
      </c>
      <c r="D116" s="147">
        <v>285</v>
      </c>
      <c r="E116" s="147">
        <v>223.97</v>
      </c>
      <c r="F116" s="147">
        <v>223.97</v>
      </c>
      <c r="G116" s="148">
        <v>4.8</v>
      </c>
      <c r="H116" s="148"/>
      <c r="I116" s="149">
        <v>5</v>
      </c>
      <c r="J116" s="149"/>
      <c r="K116" s="149">
        <v>5</v>
      </c>
      <c r="L116" s="149">
        <v>5</v>
      </c>
      <c r="M116" s="149"/>
      <c r="N116" s="147" t="s">
        <v>237</v>
      </c>
    </row>
    <row r="117" spans="1:14" ht="15" customHeight="1" x14ac:dyDescent="0.2">
      <c r="A117" s="169"/>
      <c r="B117" s="170" t="s">
        <v>236</v>
      </c>
      <c r="C117" s="146"/>
      <c r="D117" s="147"/>
      <c r="E117" s="147"/>
      <c r="F117" s="147"/>
      <c r="G117" s="148"/>
      <c r="H117" s="148"/>
      <c r="I117" s="149">
        <v>36.049999999999997</v>
      </c>
      <c r="J117" s="149"/>
      <c r="K117" s="149"/>
      <c r="L117" s="149">
        <v>32.25</v>
      </c>
      <c r="M117" s="149">
        <v>3.8</v>
      </c>
      <c r="N117" s="147" t="s">
        <v>238</v>
      </c>
    </row>
    <row r="118" spans="1:14" ht="15" customHeight="1" x14ac:dyDescent="0.2">
      <c r="A118" s="169"/>
      <c r="B118" s="170" t="s">
        <v>236</v>
      </c>
      <c r="C118" s="146"/>
      <c r="D118" s="147"/>
      <c r="E118" s="147"/>
      <c r="F118" s="147"/>
      <c r="G118" s="148"/>
      <c r="H118" s="148"/>
      <c r="I118" s="149">
        <v>13.5</v>
      </c>
      <c r="J118" s="149">
        <v>13.5</v>
      </c>
      <c r="K118" s="149"/>
      <c r="L118" s="149">
        <v>13.5</v>
      </c>
      <c r="M118" s="149"/>
      <c r="N118" s="147" t="s">
        <v>239</v>
      </c>
    </row>
    <row r="119" spans="1:14" ht="15" customHeight="1" x14ac:dyDescent="0.2">
      <c r="A119" s="145">
        <v>108</v>
      </c>
      <c r="B119" s="159" t="s">
        <v>240</v>
      </c>
      <c r="C119" s="159"/>
      <c r="D119" s="147">
        <v>32</v>
      </c>
      <c r="E119" s="147">
        <v>19.809999999999999</v>
      </c>
      <c r="F119" s="147">
        <f>D119-G119*2.3</f>
        <v>19.810000000000002</v>
      </c>
      <c r="G119" s="148">
        <v>5.3</v>
      </c>
      <c r="H119" s="148"/>
      <c r="I119" s="149"/>
      <c r="J119" s="149"/>
      <c r="K119" s="149"/>
      <c r="L119" s="149"/>
      <c r="M119" s="149"/>
      <c r="N119" s="147"/>
    </row>
    <row r="120" spans="1:14" ht="15" customHeight="1" x14ac:dyDescent="0.2">
      <c r="A120" s="145">
        <v>109</v>
      </c>
      <c r="B120" s="146" t="s">
        <v>241</v>
      </c>
      <c r="C120" s="146"/>
      <c r="D120" s="147">
        <v>43</v>
      </c>
      <c r="E120" s="147"/>
      <c r="F120" s="147">
        <f>D120-G120*1.5</f>
        <v>40.6</v>
      </c>
      <c r="G120" s="148">
        <v>1.6</v>
      </c>
      <c r="H120" s="148"/>
      <c r="I120" s="149"/>
      <c r="J120" s="149"/>
      <c r="K120" s="149"/>
      <c r="L120" s="149"/>
      <c r="M120" s="149"/>
      <c r="N120" s="147"/>
    </row>
    <row r="121" spans="1:14" ht="15" customHeight="1" x14ac:dyDescent="0.2">
      <c r="A121" s="145">
        <v>110</v>
      </c>
      <c r="B121" s="146" t="s">
        <v>242</v>
      </c>
      <c r="C121" s="146">
        <v>80150020053</v>
      </c>
      <c r="D121" s="147">
        <v>136</v>
      </c>
      <c r="E121" s="147"/>
      <c r="F121" s="147">
        <v>136</v>
      </c>
      <c r="G121" s="148"/>
      <c r="H121" s="148"/>
      <c r="I121" s="149"/>
      <c r="J121" s="149"/>
      <c r="K121" s="149"/>
      <c r="L121" s="149"/>
      <c r="M121" s="149"/>
      <c r="N121" s="147"/>
    </row>
    <row r="122" spans="1:14" ht="15" customHeight="1" x14ac:dyDescent="0.2">
      <c r="A122" s="145">
        <v>111</v>
      </c>
      <c r="B122" s="146" t="s">
        <v>243</v>
      </c>
      <c r="C122" s="146">
        <v>80150031413</v>
      </c>
      <c r="D122" s="147">
        <v>120</v>
      </c>
      <c r="E122" s="147"/>
      <c r="F122" s="147">
        <v>120</v>
      </c>
      <c r="G122" s="148"/>
      <c r="H122" s="148"/>
      <c r="I122" s="149"/>
      <c r="J122" s="149"/>
      <c r="K122" s="149"/>
      <c r="L122" s="149"/>
      <c r="M122" s="149"/>
      <c r="N122" s="147"/>
    </row>
    <row r="123" spans="1:14" ht="15" customHeight="1" x14ac:dyDescent="0.2">
      <c r="A123" s="145">
        <v>112</v>
      </c>
      <c r="B123" s="146" t="s">
        <v>244</v>
      </c>
      <c r="C123" s="146">
        <v>80150031354</v>
      </c>
      <c r="D123" s="147">
        <v>84.45</v>
      </c>
      <c r="E123" s="147"/>
      <c r="F123" s="147">
        <v>84.45</v>
      </c>
      <c r="G123" s="148"/>
      <c r="H123" s="148"/>
      <c r="I123" s="149"/>
      <c r="J123" s="149"/>
      <c r="K123" s="149"/>
      <c r="L123" s="149"/>
      <c r="M123" s="149"/>
      <c r="N123" s="147"/>
    </row>
    <row r="124" spans="1:14" ht="15" customHeight="1" x14ac:dyDescent="0.2">
      <c r="A124" s="145">
        <v>113</v>
      </c>
      <c r="B124" s="146" t="s">
        <v>245</v>
      </c>
      <c r="C124" s="146">
        <v>80150031362</v>
      </c>
      <c r="D124" s="147">
        <v>87.22</v>
      </c>
      <c r="E124" s="147"/>
      <c r="F124" s="147">
        <v>87.22</v>
      </c>
      <c r="G124" s="148"/>
      <c r="H124" s="148"/>
      <c r="I124" s="149"/>
      <c r="J124" s="149"/>
      <c r="K124" s="149"/>
      <c r="L124" s="149"/>
      <c r="M124" s="149"/>
      <c r="N124" s="147"/>
    </row>
    <row r="125" spans="1:14" ht="15" customHeight="1" x14ac:dyDescent="0.2">
      <c r="A125" s="145">
        <v>114</v>
      </c>
      <c r="B125" s="146" t="s">
        <v>246</v>
      </c>
      <c r="C125" s="146">
        <v>80150030938</v>
      </c>
      <c r="D125" s="147">
        <v>86</v>
      </c>
      <c r="E125" s="147"/>
      <c r="F125" s="147">
        <v>86</v>
      </c>
      <c r="G125" s="148"/>
      <c r="H125" s="148"/>
      <c r="I125" s="149"/>
      <c r="J125" s="149"/>
      <c r="K125" s="149"/>
      <c r="L125" s="149"/>
      <c r="M125" s="149"/>
      <c r="N125" s="147"/>
    </row>
    <row r="126" spans="1:14" ht="15" customHeight="1" x14ac:dyDescent="0.2">
      <c r="A126" s="145">
        <v>115</v>
      </c>
      <c r="B126" s="146" t="s">
        <v>247</v>
      </c>
      <c r="C126" s="146"/>
      <c r="D126" s="147">
        <v>99.7</v>
      </c>
      <c r="E126" s="147">
        <v>85.57</v>
      </c>
      <c r="F126" s="147">
        <f>D126-G126*1.8</f>
        <v>85.570000000000007</v>
      </c>
      <c r="G126" s="148">
        <v>7.85</v>
      </c>
      <c r="H126" s="148"/>
      <c r="I126" s="149"/>
      <c r="J126" s="149"/>
      <c r="K126" s="149"/>
      <c r="L126" s="149"/>
      <c r="M126" s="149"/>
      <c r="N126" s="147"/>
    </row>
    <row r="127" spans="1:14" ht="15" customHeight="1" x14ac:dyDescent="0.2">
      <c r="A127" s="145">
        <v>116</v>
      </c>
      <c r="B127" s="146" t="s">
        <v>248</v>
      </c>
      <c r="C127" s="146">
        <v>80150022137</v>
      </c>
      <c r="D127" s="147">
        <v>32</v>
      </c>
      <c r="E127" s="147"/>
      <c r="F127" s="147">
        <v>32</v>
      </c>
      <c r="G127" s="148"/>
      <c r="H127" s="148"/>
      <c r="I127" s="149"/>
      <c r="J127" s="149"/>
      <c r="K127" s="149"/>
      <c r="L127" s="149"/>
      <c r="M127" s="149"/>
      <c r="N127" s="147"/>
    </row>
    <row r="128" spans="1:14" ht="15" customHeight="1" x14ac:dyDescent="0.2">
      <c r="A128" s="145">
        <v>117</v>
      </c>
      <c r="B128" s="157" t="s">
        <v>249</v>
      </c>
      <c r="C128" s="157"/>
      <c r="D128" s="147">
        <v>44</v>
      </c>
      <c r="E128" s="147">
        <v>31.39</v>
      </c>
      <c r="F128" s="147">
        <f>D128-G128*2.6-I128</f>
        <v>31.39</v>
      </c>
      <c r="G128" s="148">
        <v>4.8499999999999996</v>
      </c>
      <c r="H128" s="148"/>
      <c r="I128" s="149"/>
      <c r="J128" s="149"/>
      <c r="K128" s="149"/>
      <c r="L128" s="149"/>
      <c r="M128" s="149"/>
      <c r="N128" s="147"/>
    </row>
    <row r="129" spans="1:14" ht="15" customHeight="1" x14ac:dyDescent="0.2">
      <c r="A129" s="145">
        <v>118</v>
      </c>
      <c r="B129" s="157" t="s">
        <v>250</v>
      </c>
      <c r="C129" s="171">
        <v>80150022020</v>
      </c>
      <c r="D129" s="147">
        <v>40</v>
      </c>
      <c r="E129" s="147">
        <v>40</v>
      </c>
      <c r="F129" s="147">
        <v>40</v>
      </c>
      <c r="G129" s="148"/>
      <c r="H129" s="148"/>
      <c r="I129" s="149"/>
      <c r="J129" s="149"/>
      <c r="K129" s="149"/>
      <c r="L129" s="149"/>
      <c r="M129" s="149"/>
      <c r="N129" s="147"/>
    </row>
    <row r="130" spans="1:14" ht="15" customHeight="1" x14ac:dyDescent="0.2">
      <c r="A130" s="145">
        <v>119</v>
      </c>
      <c r="B130" s="146" t="s">
        <v>251</v>
      </c>
      <c r="C130" s="158">
        <v>80150021708</v>
      </c>
      <c r="D130" s="147">
        <v>33.5</v>
      </c>
      <c r="E130" s="147">
        <v>30.8</v>
      </c>
      <c r="F130" s="147">
        <f>D130-G130*1.8</f>
        <v>30.8</v>
      </c>
      <c r="G130" s="148">
        <v>1.5</v>
      </c>
      <c r="H130" s="148"/>
      <c r="I130" s="149"/>
      <c r="J130" s="149"/>
      <c r="K130" s="149"/>
      <c r="L130" s="149"/>
      <c r="M130" s="149"/>
      <c r="N130" s="147"/>
    </row>
    <row r="131" spans="1:14" ht="15" customHeight="1" x14ac:dyDescent="0.2">
      <c r="A131" s="145">
        <v>120</v>
      </c>
      <c r="B131" s="146" t="s">
        <v>252</v>
      </c>
      <c r="C131" s="158">
        <v>80150031821</v>
      </c>
      <c r="D131" s="147">
        <v>116</v>
      </c>
      <c r="E131" s="147">
        <v>113</v>
      </c>
      <c r="F131" s="147">
        <f>D131-J131</f>
        <v>113</v>
      </c>
      <c r="G131" s="148"/>
      <c r="H131" s="148"/>
      <c r="I131" s="149">
        <v>3</v>
      </c>
      <c r="J131" s="149">
        <v>3</v>
      </c>
      <c r="K131" s="149"/>
      <c r="L131" s="149">
        <v>3</v>
      </c>
      <c r="M131" s="149"/>
      <c r="N131" s="147" t="s">
        <v>178</v>
      </c>
    </row>
    <row r="132" spans="1:14" ht="15" customHeight="1" x14ac:dyDescent="0.2">
      <c r="A132" s="145">
        <v>121</v>
      </c>
      <c r="B132" s="146" t="s">
        <v>253</v>
      </c>
      <c r="C132" s="166"/>
      <c r="D132" s="147">
        <v>120</v>
      </c>
      <c r="E132" s="147">
        <v>114.08</v>
      </c>
      <c r="F132" s="147">
        <f>D132-G132*1.6</f>
        <v>114.08</v>
      </c>
      <c r="G132" s="148">
        <v>3.7</v>
      </c>
      <c r="H132" s="148"/>
      <c r="I132" s="149"/>
      <c r="J132" s="149"/>
      <c r="K132" s="149"/>
      <c r="L132" s="149"/>
      <c r="M132" s="149"/>
      <c r="N132" s="147"/>
    </row>
    <row r="133" spans="1:14" ht="15" customHeight="1" x14ac:dyDescent="0.2">
      <c r="A133" s="145">
        <v>122</v>
      </c>
      <c r="B133" s="146" t="s">
        <v>254</v>
      </c>
      <c r="C133" s="146"/>
      <c r="D133" s="147">
        <v>43.75</v>
      </c>
      <c r="E133" s="147">
        <v>24.5</v>
      </c>
      <c r="F133" s="147">
        <f>D133-G133*2.2</f>
        <v>24.5</v>
      </c>
      <c r="G133" s="148">
        <v>8.75</v>
      </c>
      <c r="H133" s="148"/>
      <c r="I133" s="149"/>
      <c r="J133" s="149"/>
      <c r="K133" s="149"/>
      <c r="L133" s="149"/>
      <c r="M133" s="149"/>
      <c r="N133" s="147"/>
    </row>
    <row r="134" spans="1:14" ht="15" customHeight="1" x14ac:dyDescent="0.2">
      <c r="A134" s="145">
        <v>123</v>
      </c>
      <c r="B134" s="146" t="s">
        <v>255</v>
      </c>
      <c r="C134" s="146">
        <v>80150030158</v>
      </c>
      <c r="D134" s="147">
        <v>11.8</v>
      </c>
      <c r="E134" s="147">
        <v>11.8</v>
      </c>
      <c r="F134" s="147">
        <v>11.8</v>
      </c>
      <c r="G134" s="148"/>
      <c r="H134" s="148"/>
      <c r="I134" s="149"/>
      <c r="J134" s="149"/>
      <c r="K134" s="149"/>
      <c r="L134" s="149"/>
      <c r="M134" s="149"/>
      <c r="N134" s="147"/>
    </row>
    <row r="135" spans="1:14" s="172" customFormat="1" ht="15" customHeight="1" x14ac:dyDescent="0.2">
      <c r="A135" s="145">
        <v>124</v>
      </c>
      <c r="B135" s="146" t="s">
        <v>256</v>
      </c>
      <c r="C135" s="146"/>
      <c r="D135" s="147">
        <v>39.700000000000003</v>
      </c>
      <c r="E135" s="147">
        <v>39.700000000000003</v>
      </c>
      <c r="F135" s="147">
        <v>39.700000000000003</v>
      </c>
      <c r="G135" s="148"/>
      <c r="H135" s="148"/>
      <c r="I135" s="149"/>
      <c r="J135" s="149"/>
      <c r="K135" s="149"/>
      <c r="L135" s="149"/>
      <c r="M135" s="149"/>
      <c r="N135" s="147"/>
    </row>
    <row r="136" spans="1:14" ht="15" customHeight="1" x14ac:dyDescent="0.2">
      <c r="A136" s="145">
        <v>125</v>
      </c>
      <c r="B136" s="146" t="s">
        <v>257</v>
      </c>
      <c r="C136" s="146">
        <v>80150030163</v>
      </c>
      <c r="D136" s="147">
        <v>18</v>
      </c>
      <c r="E136" s="147"/>
      <c r="F136" s="147">
        <v>18</v>
      </c>
      <c r="G136" s="148"/>
      <c r="H136" s="148"/>
      <c r="I136" s="149"/>
      <c r="J136" s="149"/>
      <c r="K136" s="149"/>
      <c r="L136" s="149"/>
      <c r="M136" s="149"/>
      <c r="N136" s="147"/>
    </row>
    <row r="137" spans="1:14" ht="15" customHeight="1" x14ac:dyDescent="0.2">
      <c r="A137" s="145">
        <v>126</v>
      </c>
      <c r="B137" s="146" t="s">
        <v>258</v>
      </c>
      <c r="C137" s="146">
        <v>80150032214</v>
      </c>
      <c r="D137" s="147">
        <v>91.65</v>
      </c>
      <c r="E137" s="147"/>
      <c r="F137" s="147">
        <v>91.65</v>
      </c>
      <c r="G137" s="148"/>
      <c r="H137" s="148"/>
      <c r="I137" s="149"/>
      <c r="J137" s="149"/>
      <c r="K137" s="149"/>
      <c r="L137" s="149"/>
      <c r="M137" s="149"/>
      <c r="N137" s="147"/>
    </row>
    <row r="138" spans="1:14" ht="15" customHeight="1" x14ac:dyDescent="0.2">
      <c r="A138" s="145">
        <v>127</v>
      </c>
      <c r="B138" s="146" t="s">
        <v>259</v>
      </c>
      <c r="C138" s="146"/>
      <c r="D138" s="147">
        <v>460</v>
      </c>
      <c r="E138" s="147">
        <v>387.83</v>
      </c>
      <c r="F138" s="147">
        <f>D138-G138*2.2-I138</f>
        <v>387.83</v>
      </c>
      <c r="G138" s="148">
        <v>12.35</v>
      </c>
      <c r="H138" s="148"/>
      <c r="I138" s="149">
        <v>45</v>
      </c>
      <c r="J138" s="149"/>
      <c r="K138" s="149"/>
      <c r="L138" s="149"/>
      <c r="M138" s="149">
        <v>45</v>
      </c>
      <c r="N138" s="147" t="s">
        <v>223</v>
      </c>
    </row>
    <row r="139" spans="1:14" s="172" customFormat="1" ht="15" customHeight="1" x14ac:dyDescent="0.2">
      <c r="A139" s="145">
        <v>128</v>
      </c>
      <c r="B139" s="146" t="s">
        <v>260</v>
      </c>
      <c r="C139" s="146">
        <v>80150023053</v>
      </c>
      <c r="D139" s="147">
        <v>16.7</v>
      </c>
      <c r="E139" s="147">
        <v>13.37</v>
      </c>
      <c r="F139" s="147">
        <f>D139-G139*1.8</f>
        <v>13.37</v>
      </c>
      <c r="G139" s="148">
        <v>1.85</v>
      </c>
      <c r="H139" s="148"/>
      <c r="I139" s="149"/>
      <c r="J139" s="149"/>
      <c r="K139" s="149"/>
      <c r="L139" s="149"/>
      <c r="M139" s="149"/>
      <c r="N139" s="147"/>
    </row>
    <row r="140" spans="1:14" ht="15" customHeight="1" x14ac:dyDescent="0.2">
      <c r="A140" s="145">
        <v>129</v>
      </c>
      <c r="B140" s="146" t="s">
        <v>261</v>
      </c>
      <c r="C140" s="146"/>
      <c r="D140" s="147">
        <v>125.1</v>
      </c>
      <c r="E140" s="147">
        <v>79.989999999999995</v>
      </c>
      <c r="F140" s="147">
        <f>D140-G140*2.6</f>
        <v>79.989999999999981</v>
      </c>
      <c r="G140" s="148">
        <v>17.350000000000001</v>
      </c>
      <c r="H140" s="148"/>
      <c r="I140" s="149"/>
      <c r="J140" s="149"/>
      <c r="K140" s="149"/>
      <c r="L140" s="149"/>
      <c r="M140" s="149"/>
      <c r="N140" s="147"/>
    </row>
    <row r="141" spans="1:14" ht="15" customHeight="1" x14ac:dyDescent="0.2">
      <c r="A141" s="145">
        <v>130</v>
      </c>
      <c r="B141" s="146" t="s">
        <v>262</v>
      </c>
      <c r="C141" s="146"/>
      <c r="D141" s="147">
        <v>42</v>
      </c>
      <c r="E141" s="147"/>
      <c r="F141" s="147">
        <v>42</v>
      </c>
      <c r="G141" s="148"/>
      <c r="H141" s="148"/>
      <c r="I141" s="149"/>
      <c r="J141" s="149"/>
      <c r="K141" s="149"/>
      <c r="L141" s="149"/>
      <c r="M141" s="149"/>
      <c r="N141" s="147"/>
    </row>
    <row r="142" spans="1:14" ht="15" customHeight="1" x14ac:dyDescent="0.2">
      <c r="A142" s="145">
        <v>131</v>
      </c>
      <c r="B142" s="146" t="s">
        <v>263</v>
      </c>
      <c r="C142" s="146"/>
      <c r="D142" s="147">
        <v>95</v>
      </c>
      <c r="E142" s="147"/>
      <c r="F142" s="147">
        <v>95</v>
      </c>
      <c r="G142" s="148"/>
      <c r="H142" s="148"/>
      <c r="I142" s="149"/>
      <c r="J142" s="149"/>
      <c r="K142" s="149"/>
      <c r="L142" s="149"/>
      <c r="M142" s="149"/>
      <c r="N142" s="147"/>
    </row>
    <row r="143" spans="1:14" ht="15" customHeight="1" x14ac:dyDescent="0.2">
      <c r="A143" s="145">
        <v>132</v>
      </c>
      <c r="B143" s="146" t="s">
        <v>264</v>
      </c>
      <c r="C143" s="146"/>
      <c r="D143" s="147">
        <v>60</v>
      </c>
      <c r="E143" s="147">
        <v>26.25</v>
      </c>
      <c r="F143" s="147">
        <f>D143-G143*2.7</f>
        <v>26.25</v>
      </c>
      <c r="G143" s="148">
        <v>12.5</v>
      </c>
      <c r="H143" s="148"/>
      <c r="I143" s="149"/>
      <c r="J143" s="149"/>
      <c r="K143" s="149"/>
      <c r="L143" s="149"/>
      <c r="M143" s="149"/>
      <c r="N143" s="147"/>
    </row>
    <row r="144" spans="1:14" ht="15" customHeight="1" x14ac:dyDescent="0.2">
      <c r="A144" s="145">
        <v>133</v>
      </c>
      <c r="B144" s="146" t="s">
        <v>265</v>
      </c>
      <c r="C144" s="146">
        <v>80150023123</v>
      </c>
      <c r="D144" s="147">
        <v>7.25</v>
      </c>
      <c r="E144" s="147">
        <v>6.8</v>
      </c>
      <c r="F144" s="147">
        <f>D144-G144*1.8</f>
        <v>6.8</v>
      </c>
      <c r="G144" s="148">
        <v>0.25</v>
      </c>
      <c r="H144" s="148"/>
      <c r="I144" s="149"/>
      <c r="J144" s="149"/>
      <c r="K144" s="149"/>
      <c r="L144" s="149"/>
      <c r="M144" s="149"/>
      <c r="N144" s="147"/>
    </row>
    <row r="145" spans="1:15" ht="15" customHeight="1" x14ac:dyDescent="0.2">
      <c r="A145" s="145">
        <v>134</v>
      </c>
      <c r="B145" s="146" t="s">
        <v>266</v>
      </c>
      <c r="C145" s="173"/>
      <c r="D145" s="147">
        <v>32</v>
      </c>
      <c r="E145" s="152"/>
      <c r="F145" s="147">
        <v>32</v>
      </c>
      <c r="G145" s="148"/>
      <c r="H145" s="148"/>
      <c r="I145" s="149"/>
      <c r="J145" s="149"/>
      <c r="K145" s="149"/>
      <c r="L145" s="149"/>
      <c r="M145" s="149"/>
      <c r="N145" s="147"/>
    </row>
    <row r="146" spans="1:15" ht="15" customHeight="1" x14ac:dyDescent="0.2">
      <c r="A146" s="145">
        <v>135</v>
      </c>
      <c r="B146" s="146" t="s">
        <v>267</v>
      </c>
      <c r="C146" s="174"/>
      <c r="D146" s="147">
        <v>600</v>
      </c>
      <c r="E146" s="152"/>
      <c r="F146" s="147">
        <v>600</v>
      </c>
      <c r="G146" s="148"/>
      <c r="H146" s="148"/>
      <c r="I146" s="149"/>
      <c r="J146" s="149"/>
      <c r="K146" s="149"/>
      <c r="L146" s="149"/>
      <c r="M146" s="149"/>
      <c r="N146" s="147"/>
    </row>
    <row r="147" spans="1:15" ht="15" customHeight="1" x14ac:dyDescent="0.2">
      <c r="A147" s="145">
        <v>136</v>
      </c>
      <c r="B147" s="146" t="s">
        <v>268</v>
      </c>
      <c r="C147" s="173"/>
      <c r="D147" s="147">
        <v>5.09</v>
      </c>
      <c r="E147" s="147">
        <v>4.43</v>
      </c>
      <c r="F147" s="147">
        <f>D147-G147*2.2</f>
        <v>4.43</v>
      </c>
      <c r="G147" s="148">
        <v>0.3</v>
      </c>
      <c r="H147" s="148"/>
      <c r="I147" s="149"/>
      <c r="J147" s="149"/>
      <c r="K147" s="149"/>
      <c r="L147" s="149"/>
      <c r="M147" s="149"/>
      <c r="N147" s="147"/>
    </row>
    <row r="148" spans="1:15" ht="15" customHeight="1" x14ac:dyDescent="0.2">
      <c r="A148" s="145">
        <v>137</v>
      </c>
      <c r="B148" s="146" t="s">
        <v>269</v>
      </c>
      <c r="C148" s="146">
        <v>80150040422</v>
      </c>
      <c r="D148" s="147">
        <v>22</v>
      </c>
      <c r="E148" s="152"/>
      <c r="F148" s="147">
        <v>22</v>
      </c>
      <c r="G148" s="148"/>
      <c r="H148" s="148"/>
      <c r="I148" s="149"/>
      <c r="J148" s="149"/>
      <c r="K148" s="149"/>
      <c r="L148" s="149"/>
      <c r="M148" s="149"/>
      <c r="N148" s="147"/>
    </row>
    <row r="149" spans="1:15" s="167" customFormat="1" ht="15" customHeight="1" x14ac:dyDescent="0.2">
      <c r="A149" s="145">
        <v>138</v>
      </c>
      <c r="B149" s="159" t="s">
        <v>270</v>
      </c>
      <c r="C149" s="146">
        <v>80940040452</v>
      </c>
      <c r="D149" s="147">
        <v>225</v>
      </c>
      <c r="E149" s="152"/>
      <c r="F149" s="147">
        <v>225</v>
      </c>
      <c r="G149" s="148"/>
      <c r="H149" s="148"/>
      <c r="I149" s="149"/>
      <c r="J149" s="149"/>
      <c r="K149" s="149"/>
      <c r="L149" s="149"/>
      <c r="M149" s="149"/>
      <c r="N149" s="147"/>
      <c r="O149" s="175"/>
    </row>
    <row r="150" spans="1:15" s="167" customFormat="1" ht="15" customHeight="1" x14ac:dyDescent="0.2">
      <c r="A150" s="145">
        <v>139</v>
      </c>
      <c r="B150" s="159" t="s">
        <v>271</v>
      </c>
      <c r="C150" s="146">
        <v>80150030314</v>
      </c>
      <c r="D150" s="147">
        <v>91.85</v>
      </c>
      <c r="E150" s="152"/>
      <c r="F150" s="147">
        <v>91.85</v>
      </c>
      <c r="G150" s="148"/>
      <c r="H150" s="148"/>
      <c r="I150" s="149"/>
      <c r="J150" s="149"/>
      <c r="K150" s="149"/>
      <c r="L150" s="149"/>
      <c r="M150" s="149"/>
      <c r="N150" s="147"/>
      <c r="O150" s="175"/>
    </row>
    <row r="151" spans="1:15" ht="15" customHeight="1" x14ac:dyDescent="0.2">
      <c r="A151" s="145">
        <v>140</v>
      </c>
      <c r="B151" s="159" t="s">
        <v>272</v>
      </c>
      <c r="C151" s="146">
        <v>80150023084</v>
      </c>
      <c r="D151" s="147">
        <v>14</v>
      </c>
      <c r="E151" s="147">
        <v>3.79</v>
      </c>
      <c r="F151" s="147">
        <f>D151-G151*2.6-I151</f>
        <v>3.79</v>
      </c>
      <c r="G151" s="148">
        <v>1.35</v>
      </c>
      <c r="H151" s="148"/>
      <c r="I151" s="149">
        <v>6.7</v>
      </c>
      <c r="J151" s="149"/>
      <c r="K151" s="149"/>
      <c r="L151" s="149">
        <v>6.7</v>
      </c>
      <c r="M151" s="149"/>
      <c r="N151" s="147" t="s">
        <v>273</v>
      </c>
      <c r="O151" s="176"/>
    </row>
    <row r="152" spans="1:15" ht="15" customHeight="1" x14ac:dyDescent="0.2">
      <c r="A152" s="145">
        <v>141</v>
      </c>
      <c r="B152" s="146" t="s">
        <v>274</v>
      </c>
      <c r="C152" s="146"/>
      <c r="D152" s="147">
        <v>47.9</v>
      </c>
      <c r="E152" s="147">
        <v>34.78</v>
      </c>
      <c r="F152" s="147">
        <f>D152-G152*2.5</f>
        <v>34.774999999999999</v>
      </c>
      <c r="G152" s="148">
        <v>5.25</v>
      </c>
      <c r="H152" s="148"/>
      <c r="I152" s="149"/>
      <c r="J152" s="149"/>
      <c r="K152" s="149"/>
      <c r="L152" s="149"/>
      <c r="M152" s="149"/>
      <c r="N152" s="147"/>
    </row>
    <row r="153" spans="1:15" ht="15" customHeight="1" x14ac:dyDescent="0.2">
      <c r="A153" s="145">
        <v>142</v>
      </c>
      <c r="B153" s="146" t="s">
        <v>275</v>
      </c>
      <c r="C153" s="157"/>
      <c r="D153" s="147">
        <v>27.55</v>
      </c>
      <c r="E153" s="147">
        <v>27.55</v>
      </c>
      <c r="F153" s="147">
        <v>27.55</v>
      </c>
      <c r="G153" s="148"/>
      <c r="H153" s="148"/>
      <c r="I153" s="149"/>
      <c r="J153" s="149"/>
      <c r="K153" s="149"/>
      <c r="L153" s="149"/>
      <c r="M153" s="149"/>
      <c r="N153" s="147"/>
    </row>
    <row r="154" spans="1:15" ht="15" customHeight="1" x14ac:dyDescent="0.2">
      <c r="A154" s="145">
        <v>143</v>
      </c>
      <c r="B154" s="146" t="s">
        <v>276</v>
      </c>
      <c r="C154" s="146">
        <v>80940040454</v>
      </c>
      <c r="D154" s="147">
        <v>13.1</v>
      </c>
      <c r="E154" s="147">
        <v>12.72</v>
      </c>
      <c r="F154" s="147">
        <f>D154-G154*1.8</f>
        <v>12.722</v>
      </c>
      <c r="G154" s="148">
        <v>0.21</v>
      </c>
      <c r="H154" s="148"/>
      <c r="I154" s="149"/>
      <c r="J154" s="149"/>
      <c r="K154" s="149"/>
      <c r="L154" s="149"/>
      <c r="M154" s="149"/>
      <c r="N154" s="147" t="s">
        <v>277</v>
      </c>
    </row>
    <row r="155" spans="1:15" ht="15" customHeight="1" x14ac:dyDescent="0.2">
      <c r="A155" s="145">
        <v>144</v>
      </c>
      <c r="B155" s="159" t="s">
        <v>278</v>
      </c>
      <c r="C155" s="159"/>
      <c r="D155" s="147">
        <v>97.85</v>
      </c>
      <c r="E155" s="147">
        <v>69.849999999999994</v>
      </c>
      <c r="F155" s="147">
        <f>D155-G155*2.5-I155</f>
        <v>69.849999999999994</v>
      </c>
      <c r="G155" s="148">
        <v>1.2</v>
      </c>
      <c r="H155" s="148"/>
      <c r="I155" s="149">
        <v>25</v>
      </c>
      <c r="J155" s="149"/>
      <c r="K155" s="149"/>
      <c r="L155" s="149">
        <v>13</v>
      </c>
      <c r="M155" s="149">
        <v>12</v>
      </c>
      <c r="N155" s="147" t="s">
        <v>232</v>
      </c>
    </row>
    <row r="156" spans="1:15" ht="15" customHeight="1" x14ac:dyDescent="0.2">
      <c r="A156" s="145">
        <v>145</v>
      </c>
      <c r="B156" s="159" t="s">
        <v>279</v>
      </c>
      <c r="C156" s="159">
        <v>80940040743</v>
      </c>
      <c r="D156" s="147">
        <v>55</v>
      </c>
      <c r="E156" s="147">
        <v>55</v>
      </c>
      <c r="F156" s="147">
        <v>55</v>
      </c>
      <c r="G156" s="148"/>
      <c r="H156" s="148"/>
      <c r="I156" s="177"/>
      <c r="J156" s="148"/>
      <c r="K156" s="148"/>
      <c r="L156" s="177"/>
      <c r="M156" s="177"/>
      <c r="N156" s="147"/>
    </row>
    <row r="157" spans="1:15" ht="15" customHeight="1" x14ac:dyDescent="0.2">
      <c r="A157" s="178"/>
      <c r="B157" s="179" t="s">
        <v>280</v>
      </c>
      <c r="C157" s="179"/>
      <c r="D157" s="180">
        <f>SUM(D8:D156)</f>
        <v>11684.87</v>
      </c>
      <c r="E157" s="180">
        <f>SUM(E8:E156)</f>
        <v>5232.8200000000015</v>
      </c>
      <c r="F157" s="180">
        <f>SUM(F8:F156)</f>
        <v>10229.977300000002</v>
      </c>
      <c r="G157" s="177">
        <f>SUM(G8:G156)</f>
        <v>382.00000000000011</v>
      </c>
      <c r="H157" s="177">
        <f>SUM(H8:H156)</f>
        <v>14.19</v>
      </c>
      <c r="I157" s="177">
        <f>SUM(I10:I156)</f>
        <v>614.34</v>
      </c>
      <c r="J157" s="148">
        <f>SUM(J8:J156)</f>
        <v>147.75</v>
      </c>
      <c r="K157" s="148">
        <f>SUM(K7:K156)</f>
        <v>17.510000000000002</v>
      </c>
      <c r="L157" s="177">
        <f>SUM(L10:L156)</f>
        <v>398.09</v>
      </c>
      <c r="M157" s="177">
        <f>SUM(M8:M156)</f>
        <v>216.25</v>
      </c>
      <c r="N157" s="147"/>
    </row>
    <row r="158" spans="1:15" ht="15" x14ac:dyDescent="0.25">
      <c r="B158" s="110"/>
      <c r="C158" s="108"/>
      <c r="D158" s="106"/>
      <c r="E158" s="181"/>
      <c r="F158" s="181"/>
      <c r="G158" s="108"/>
      <c r="H158" s="108"/>
    </row>
    <row r="159" spans="1:15" ht="51.75" customHeight="1" x14ac:dyDescent="0.2">
      <c r="B159" s="270" t="s">
        <v>80</v>
      </c>
      <c r="C159" s="270"/>
      <c r="D159" s="270"/>
      <c r="E159" s="270"/>
      <c r="F159" s="270"/>
      <c r="G159" s="270"/>
      <c r="H159" s="270"/>
      <c r="I159" s="270"/>
      <c r="J159" s="270"/>
      <c r="K159" s="270"/>
      <c r="L159" s="270"/>
      <c r="M159" s="270"/>
      <c r="N159" s="270"/>
    </row>
    <row r="160" spans="1:15" x14ac:dyDescent="0.2">
      <c r="C160" s="182"/>
      <c r="D160" s="183"/>
      <c r="E160" s="184"/>
      <c r="F160" s="183"/>
      <c r="G160" s="183"/>
      <c r="H160" s="183"/>
      <c r="I160" s="183"/>
      <c r="J160" s="184"/>
    </row>
    <row r="161" spans="2:10" x14ac:dyDescent="0.2">
      <c r="C161" s="182"/>
      <c r="D161" s="183"/>
      <c r="E161" s="184"/>
      <c r="F161" s="183"/>
      <c r="G161" s="183"/>
      <c r="H161" s="183"/>
      <c r="I161" s="183"/>
      <c r="J161" s="184"/>
    </row>
    <row r="162" spans="2:10" x14ac:dyDescent="0.2">
      <c r="B162" s="185"/>
      <c r="C162" s="185"/>
      <c r="D162" s="186"/>
      <c r="E162" s="185"/>
      <c r="F162" s="187"/>
      <c r="G162" s="187"/>
      <c r="H162" s="124"/>
      <c r="I162" s="187"/>
      <c r="J162" s="188"/>
    </row>
    <row r="163" spans="2:10" x14ac:dyDescent="0.2">
      <c r="C163" s="183" t="s">
        <v>91</v>
      </c>
      <c r="D163" s="189"/>
      <c r="F163" s="4"/>
      <c r="G163" s="4"/>
      <c r="I163" s="189"/>
    </row>
    <row r="164" spans="2:10" x14ac:dyDescent="0.2">
      <c r="C164" s="190"/>
      <c r="D164" s="189"/>
      <c r="E164" s="188"/>
      <c r="F164" s="189"/>
      <c r="G164" s="189"/>
      <c r="H164" s="189"/>
      <c r="I164" s="189"/>
      <c r="J164" s="188"/>
    </row>
    <row r="165" spans="2:10" x14ac:dyDescent="0.2">
      <c r="B165" s="191" t="s">
        <v>84</v>
      </c>
      <c r="C165" s="189"/>
      <c r="D165" s="188"/>
      <c r="E165" s="189"/>
      <c r="H165" s="189"/>
      <c r="I165" s="189"/>
      <c r="J165" s="188"/>
    </row>
  </sheetData>
  <mergeCells count="10">
    <mergeCell ref="B159:N159"/>
    <mergeCell ref="B3:I3"/>
    <mergeCell ref="A5:A7"/>
    <mergeCell ref="B5:B7"/>
    <mergeCell ref="C5:C7"/>
    <mergeCell ref="D5:D6"/>
    <mergeCell ref="E5:E6"/>
    <mergeCell ref="F5:F6"/>
    <mergeCell ref="G5:H5"/>
    <mergeCell ref="I5:L5"/>
  </mergeCells>
  <pageMargins left="0.25" right="0.25" top="0.75" bottom="0.75" header="0.3" footer="0.3"/>
  <pageSetup paperSize="9" scale="88"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80" zoomScaleNormal="80" workbookViewId="0">
      <selection activeCell="B9" sqref="B9"/>
    </sheetView>
  </sheetViews>
  <sheetFormatPr defaultRowHeight="15" outlineLevelCol="1" x14ac:dyDescent="0.25"/>
  <cols>
    <col min="1" max="1" width="4.85546875" style="4" customWidth="1"/>
    <col min="2" max="2" width="61" style="4" customWidth="1"/>
    <col min="3" max="4" width="12.85546875" style="4" customWidth="1"/>
    <col min="5" max="5" width="12.85546875" style="4" hidden="1" customWidth="1" outlineLevel="1"/>
    <col min="6" max="6" width="14.140625" style="4" customWidth="1" outlineLevel="1"/>
    <col min="7" max="7" width="10.5703125" style="4" customWidth="1" outlineLevel="1"/>
    <col min="8" max="8" width="14.42578125" style="4" customWidth="1" outlineLevel="1"/>
    <col min="257" max="257" width="4.85546875" customWidth="1"/>
    <col min="258" max="258" width="61" customWidth="1"/>
    <col min="259" max="260" width="12.85546875" customWidth="1"/>
    <col min="261" max="261" width="0" hidden="1" customWidth="1"/>
    <col min="262" max="262" width="14.140625" customWidth="1"/>
    <col min="263" max="263" width="10.5703125" customWidth="1"/>
    <col min="264" max="264" width="14.42578125" customWidth="1"/>
    <col min="513" max="513" width="4.85546875" customWidth="1"/>
    <col min="514" max="514" width="61" customWidth="1"/>
    <col min="515" max="516" width="12.85546875" customWidth="1"/>
    <col min="517" max="517" width="0" hidden="1" customWidth="1"/>
    <col min="518" max="518" width="14.140625" customWidth="1"/>
    <col min="519" max="519" width="10.5703125" customWidth="1"/>
    <col min="520" max="520" width="14.42578125" customWidth="1"/>
    <col min="769" max="769" width="4.85546875" customWidth="1"/>
    <col min="770" max="770" width="61" customWidth="1"/>
    <col min="771" max="772" width="12.85546875" customWidth="1"/>
    <col min="773" max="773" width="0" hidden="1" customWidth="1"/>
    <col min="774" max="774" width="14.140625" customWidth="1"/>
    <col min="775" max="775" width="10.5703125" customWidth="1"/>
    <col min="776" max="776" width="14.42578125" customWidth="1"/>
    <col min="1025" max="1025" width="4.85546875" customWidth="1"/>
    <col min="1026" max="1026" width="61" customWidth="1"/>
    <col min="1027" max="1028" width="12.85546875" customWidth="1"/>
    <col min="1029" max="1029" width="0" hidden="1" customWidth="1"/>
    <col min="1030" max="1030" width="14.140625" customWidth="1"/>
    <col min="1031" max="1031" width="10.5703125" customWidth="1"/>
    <col min="1032" max="1032" width="14.42578125" customWidth="1"/>
    <col min="1281" max="1281" width="4.85546875" customWidth="1"/>
    <col min="1282" max="1282" width="61" customWidth="1"/>
    <col min="1283" max="1284" width="12.85546875" customWidth="1"/>
    <col min="1285" max="1285" width="0" hidden="1" customWidth="1"/>
    <col min="1286" max="1286" width="14.140625" customWidth="1"/>
    <col min="1287" max="1287" width="10.5703125" customWidth="1"/>
    <col min="1288" max="1288" width="14.42578125" customWidth="1"/>
    <col min="1537" max="1537" width="4.85546875" customWidth="1"/>
    <col min="1538" max="1538" width="61" customWidth="1"/>
    <col min="1539" max="1540" width="12.85546875" customWidth="1"/>
    <col min="1541" max="1541" width="0" hidden="1" customWidth="1"/>
    <col min="1542" max="1542" width="14.140625" customWidth="1"/>
    <col min="1543" max="1543" width="10.5703125" customWidth="1"/>
    <col min="1544" max="1544" width="14.42578125" customWidth="1"/>
    <col min="1793" max="1793" width="4.85546875" customWidth="1"/>
    <col min="1794" max="1794" width="61" customWidth="1"/>
    <col min="1795" max="1796" width="12.85546875" customWidth="1"/>
    <col min="1797" max="1797" width="0" hidden="1" customWidth="1"/>
    <col min="1798" max="1798" width="14.140625" customWidth="1"/>
    <col min="1799" max="1799" width="10.5703125" customWidth="1"/>
    <col min="1800" max="1800" width="14.42578125" customWidth="1"/>
    <col min="2049" max="2049" width="4.85546875" customWidth="1"/>
    <col min="2050" max="2050" width="61" customWidth="1"/>
    <col min="2051" max="2052" width="12.85546875" customWidth="1"/>
    <col min="2053" max="2053" width="0" hidden="1" customWidth="1"/>
    <col min="2054" max="2054" width="14.140625" customWidth="1"/>
    <col min="2055" max="2055" width="10.5703125" customWidth="1"/>
    <col min="2056" max="2056" width="14.42578125" customWidth="1"/>
    <col min="2305" max="2305" width="4.85546875" customWidth="1"/>
    <col min="2306" max="2306" width="61" customWidth="1"/>
    <col min="2307" max="2308" width="12.85546875" customWidth="1"/>
    <col min="2309" max="2309" width="0" hidden="1" customWidth="1"/>
    <col min="2310" max="2310" width="14.140625" customWidth="1"/>
    <col min="2311" max="2311" width="10.5703125" customWidth="1"/>
    <col min="2312" max="2312" width="14.42578125" customWidth="1"/>
    <col min="2561" max="2561" width="4.85546875" customWidth="1"/>
    <col min="2562" max="2562" width="61" customWidth="1"/>
    <col min="2563" max="2564" width="12.85546875" customWidth="1"/>
    <col min="2565" max="2565" width="0" hidden="1" customWidth="1"/>
    <col min="2566" max="2566" width="14.140625" customWidth="1"/>
    <col min="2567" max="2567" width="10.5703125" customWidth="1"/>
    <col min="2568" max="2568" width="14.42578125" customWidth="1"/>
    <col min="2817" max="2817" width="4.85546875" customWidth="1"/>
    <col min="2818" max="2818" width="61" customWidth="1"/>
    <col min="2819" max="2820" width="12.85546875" customWidth="1"/>
    <col min="2821" max="2821" width="0" hidden="1" customWidth="1"/>
    <col min="2822" max="2822" width="14.140625" customWidth="1"/>
    <col min="2823" max="2823" width="10.5703125" customWidth="1"/>
    <col min="2824" max="2824" width="14.42578125" customWidth="1"/>
    <col min="3073" max="3073" width="4.85546875" customWidth="1"/>
    <col min="3074" max="3074" width="61" customWidth="1"/>
    <col min="3075" max="3076" width="12.85546875" customWidth="1"/>
    <col min="3077" max="3077" width="0" hidden="1" customWidth="1"/>
    <col min="3078" max="3078" width="14.140625" customWidth="1"/>
    <col min="3079" max="3079" width="10.5703125" customWidth="1"/>
    <col min="3080" max="3080" width="14.42578125" customWidth="1"/>
    <col min="3329" max="3329" width="4.85546875" customWidth="1"/>
    <col min="3330" max="3330" width="61" customWidth="1"/>
    <col min="3331" max="3332" width="12.85546875" customWidth="1"/>
    <col min="3333" max="3333" width="0" hidden="1" customWidth="1"/>
    <col min="3334" max="3334" width="14.140625" customWidth="1"/>
    <col min="3335" max="3335" width="10.5703125" customWidth="1"/>
    <col min="3336" max="3336" width="14.42578125" customWidth="1"/>
    <col min="3585" max="3585" width="4.85546875" customWidth="1"/>
    <col min="3586" max="3586" width="61" customWidth="1"/>
    <col min="3587" max="3588" width="12.85546875" customWidth="1"/>
    <col min="3589" max="3589" width="0" hidden="1" customWidth="1"/>
    <col min="3590" max="3590" width="14.140625" customWidth="1"/>
    <col min="3591" max="3591" width="10.5703125" customWidth="1"/>
    <col min="3592" max="3592" width="14.42578125" customWidth="1"/>
    <col min="3841" max="3841" width="4.85546875" customWidth="1"/>
    <col min="3842" max="3842" width="61" customWidth="1"/>
    <col min="3843" max="3844" width="12.85546875" customWidth="1"/>
    <col min="3845" max="3845" width="0" hidden="1" customWidth="1"/>
    <col min="3846" max="3846" width="14.140625" customWidth="1"/>
    <col min="3847" max="3847" width="10.5703125" customWidth="1"/>
    <col min="3848" max="3848" width="14.42578125" customWidth="1"/>
    <col min="4097" max="4097" width="4.85546875" customWidth="1"/>
    <col min="4098" max="4098" width="61" customWidth="1"/>
    <col min="4099" max="4100" width="12.85546875" customWidth="1"/>
    <col min="4101" max="4101" width="0" hidden="1" customWidth="1"/>
    <col min="4102" max="4102" width="14.140625" customWidth="1"/>
    <col min="4103" max="4103" width="10.5703125" customWidth="1"/>
    <col min="4104" max="4104" width="14.42578125" customWidth="1"/>
    <col min="4353" max="4353" width="4.85546875" customWidth="1"/>
    <col min="4354" max="4354" width="61" customWidth="1"/>
    <col min="4355" max="4356" width="12.85546875" customWidth="1"/>
    <col min="4357" max="4357" width="0" hidden="1" customWidth="1"/>
    <col min="4358" max="4358" width="14.140625" customWidth="1"/>
    <col min="4359" max="4359" width="10.5703125" customWidth="1"/>
    <col min="4360" max="4360" width="14.42578125" customWidth="1"/>
    <col min="4609" max="4609" width="4.85546875" customWidth="1"/>
    <col min="4610" max="4610" width="61" customWidth="1"/>
    <col min="4611" max="4612" width="12.85546875" customWidth="1"/>
    <col min="4613" max="4613" width="0" hidden="1" customWidth="1"/>
    <col min="4614" max="4614" width="14.140625" customWidth="1"/>
    <col min="4615" max="4615" width="10.5703125" customWidth="1"/>
    <col min="4616" max="4616" width="14.42578125" customWidth="1"/>
    <col min="4865" max="4865" width="4.85546875" customWidth="1"/>
    <col min="4866" max="4866" width="61" customWidth="1"/>
    <col min="4867" max="4868" width="12.85546875" customWidth="1"/>
    <col min="4869" max="4869" width="0" hidden="1" customWidth="1"/>
    <col min="4870" max="4870" width="14.140625" customWidth="1"/>
    <col min="4871" max="4871" width="10.5703125" customWidth="1"/>
    <col min="4872" max="4872" width="14.42578125" customWidth="1"/>
    <col min="5121" max="5121" width="4.85546875" customWidth="1"/>
    <col min="5122" max="5122" width="61" customWidth="1"/>
    <col min="5123" max="5124" width="12.85546875" customWidth="1"/>
    <col min="5125" max="5125" width="0" hidden="1" customWidth="1"/>
    <col min="5126" max="5126" width="14.140625" customWidth="1"/>
    <col min="5127" max="5127" width="10.5703125" customWidth="1"/>
    <col min="5128" max="5128" width="14.42578125" customWidth="1"/>
    <col min="5377" max="5377" width="4.85546875" customWidth="1"/>
    <col min="5378" max="5378" width="61" customWidth="1"/>
    <col min="5379" max="5380" width="12.85546875" customWidth="1"/>
    <col min="5381" max="5381" width="0" hidden="1" customWidth="1"/>
    <col min="5382" max="5382" width="14.140625" customWidth="1"/>
    <col min="5383" max="5383" width="10.5703125" customWidth="1"/>
    <col min="5384" max="5384" width="14.42578125" customWidth="1"/>
    <col min="5633" max="5633" width="4.85546875" customWidth="1"/>
    <col min="5634" max="5634" width="61" customWidth="1"/>
    <col min="5635" max="5636" width="12.85546875" customWidth="1"/>
    <col min="5637" max="5637" width="0" hidden="1" customWidth="1"/>
    <col min="5638" max="5638" width="14.140625" customWidth="1"/>
    <col min="5639" max="5639" width="10.5703125" customWidth="1"/>
    <col min="5640" max="5640" width="14.42578125" customWidth="1"/>
    <col min="5889" max="5889" width="4.85546875" customWidth="1"/>
    <col min="5890" max="5890" width="61" customWidth="1"/>
    <col min="5891" max="5892" width="12.85546875" customWidth="1"/>
    <col min="5893" max="5893" width="0" hidden="1" customWidth="1"/>
    <col min="5894" max="5894" width="14.140625" customWidth="1"/>
    <col min="5895" max="5895" width="10.5703125" customWidth="1"/>
    <col min="5896" max="5896" width="14.42578125" customWidth="1"/>
    <col min="6145" max="6145" width="4.85546875" customWidth="1"/>
    <col min="6146" max="6146" width="61" customWidth="1"/>
    <col min="6147" max="6148" width="12.85546875" customWidth="1"/>
    <col min="6149" max="6149" width="0" hidden="1" customWidth="1"/>
    <col min="6150" max="6150" width="14.140625" customWidth="1"/>
    <col min="6151" max="6151" width="10.5703125" customWidth="1"/>
    <col min="6152" max="6152" width="14.42578125" customWidth="1"/>
    <col min="6401" max="6401" width="4.85546875" customWidth="1"/>
    <col min="6402" max="6402" width="61" customWidth="1"/>
    <col min="6403" max="6404" width="12.85546875" customWidth="1"/>
    <col min="6405" max="6405" width="0" hidden="1" customWidth="1"/>
    <col min="6406" max="6406" width="14.140625" customWidth="1"/>
    <col min="6407" max="6407" width="10.5703125" customWidth="1"/>
    <col min="6408" max="6408" width="14.42578125" customWidth="1"/>
    <col min="6657" max="6657" width="4.85546875" customWidth="1"/>
    <col min="6658" max="6658" width="61" customWidth="1"/>
    <col min="6659" max="6660" width="12.85546875" customWidth="1"/>
    <col min="6661" max="6661" width="0" hidden="1" customWidth="1"/>
    <col min="6662" max="6662" width="14.140625" customWidth="1"/>
    <col min="6663" max="6663" width="10.5703125" customWidth="1"/>
    <col min="6664" max="6664" width="14.42578125" customWidth="1"/>
    <col min="6913" max="6913" width="4.85546875" customWidth="1"/>
    <col min="6914" max="6914" width="61" customWidth="1"/>
    <col min="6915" max="6916" width="12.85546875" customWidth="1"/>
    <col min="6917" max="6917" width="0" hidden="1" customWidth="1"/>
    <col min="6918" max="6918" width="14.140625" customWidth="1"/>
    <col min="6919" max="6919" width="10.5703125" customWidth="1"/>
    <col min="6920" max="6920" width="14.42578125" customWidth="1"/>
    <col min="7169" max="7169" width="4.85546875" customWidth="1"/>
    <col min="7170" max="7170" width="61" customWidth="1"/>
    <col min="7171" max="7172" width="12.85546875" customWidth="1"/>
    <col min="7173" max="7173" width="0" hidden="1" customWidth="1"/>
    <col min="7174" max="7174" width="14.140625" customWidth="1"/>
    <col min="7175" max="7175" width="10.5703125" customWidth="1"/>
    <col min="7176" max="7176" width="14.42578125" customWidth="1"/>
    <col min="7425" max="7425" width="4.85546875" customWidth="1"/>
    <col min="7426" max="7426" width="61" customWidth="1"/>
    <col min="7427" max="7428" width="12.85546875" customWidth="1"/>
    <col min="7429" max="7429" width="0" hidden="1" customWidth="1"/>
    <col min="7430" max="7430" width="14.140625" customWidth="1"/>
    <col min="7431" max="7431" width="10.5703125" customWidth="1"/>
    <col min="7432" max="7432" width="14.42578125" customWidth="1"/>
    <col min="7681" max="7681" width="4.85546875" customWidth="1"/>
    <col min="7682" max="7682" width="61" customWidth="1"/>
    <col min="7683" max="7684" width="12.85546875" customWidth="1"/>
    <col min="7685" max="7685" width="0" hidden="1" customWidth="1"/>
    <col min="7686" max="7686" width="14.140625" customWidth="1"/>
    <col min="7687" max="7687" width="10.5703125" customWidth="1"/>
    <col min="7688" max="7688" width="14.42578125" customWidth="1"/>
    <col min="7937" max="7937" width="4.85546875" customWidth="1"/>
    <col min="7938" max="7938" width="61" customWidth="1"/>
    <col min="7939" max="7940" width="12.85546875" customWidth="1"/>
    <col min="7941" max="7941" width="0" hidden="1" customWidth="1"/>
    <col min="7942" max="7942" width="14.140625" customWidth="1"/>
    <col min="7943" max="7943" width="10.5703125" customWidth="1"/>
    <col min="7944" max="7944" width="14.42578125" customWidth="1"/>
    <col min="8193" max="8193" width="4.85546875" customWidth="1"/>
    <col min="8194" max="8194" width="61" customWidth="1"/>
    <col min="8195" max="8196" width="12.85546875" customWidth="1"/>
    <col min="8197" max="8197" width="0" hidden="1" customWidth="1"/>
    <col min="8198" max="8198" width="14.140625" customWidth="1"/>
    <col min="8199" max="8199" width="10.5703125" customWidth="1"/>
    <col min="8200" max="8200" width="14.42578125" customWidth="1"/>
    <col min="8449" max="8449" width="4.85546875" customWidth="1"/>
    <col min="8450" max="8450" width="61" customWidth="1"/>
    <col min="8451" max="8452" width="12.85546875" customWidth="1"/>
    <col min="8453" max="8453" width="0" hidden="1" customWidth="1"/>
    <col min="8454" max="8454" width="14.140625" customWidth="1"/>
    <col min="8455" max="8455" width="10.5703125" customWidth="1"/>
    <col min="8456" max="8456" width="14.42578125" customWidth="1"/>
    <col min="8705" max="8705" width="4.85546875" customWidth="1"/>
    <col min="8706" max="8706" width="61" customWidth="1"/>
    <col min="8707" max="8708" width="12.85546875" customWidth="1"/>
    <col min="8709" max="8709" width="0" hidden="1" customWidth="1"/>
    <col min="8710" max="8710" width="14.140625" customWidth="1"/>
    <col min="8711" max="8711" width="10.5703125" customWidth="1"/>
    <col min="8712" max="8712" width="14.42578125" customWidth="1"/>
    <col min="8961" max="8961" width="4.85546875" customWidth="1"/>
    <col min="8962" max="8962" width="61" customWidth="1"/>
    <col min="8963" max="8964" width="12.85546875" customWidth="1"/>
    <col min="8965" max="8965" width="0" hidden="1" customWidth="1"/>
    <col min="8966" max="8966" width="14.140625" customWidth="1"/>
    <col min="8967" max="8967" width="10.5703125" customWidth="1"/>
    <col min="8968" max="8968" width="14.42578125" customWidth="1"/>
    <col min="9217" max="9217" width="4.85546875" customWidth="1"/>
    <col min="9218" max="9218" width="61" customWidth="1"/>
    <col min="9219" max="9220" width="12.85546875" customWidth="1"/>
    <col min="9221" max="9221" width="0" hidden="1" customWidth="1"/>
    <col min="9222" max="9222" width="14.140625" customWidth="1"/>
    <col min="9223" max="9223" width="10.5703125" customWidth="1"/>
    <col min="9224" max="9224" width="14.42578125" customWidth="1"/>
    <col min="9473" max="9473" width="4.85546875" customWidth="1"/>
    <col min="9474" max="9474" width="61" customWidth="1"/>
    <col min="9475" max="9476" width="12.85546875" customWidth="1"/>
    <col min="9477" max="9477" width="0" hidden="1" customWidth="1"/>
    <col min="9478" max="9478" width="14.140625" customWidth="1"/>
    <col min="9479" max="9479" width="10.5703125" customWidth="1"/>
    <col min="9480" max="9480" width="14.42578125" customWidth="1"/>
    <col min="9729" max="9729" width="4.85546875" customWidth="1"/>
    <col min="9730" max="9730" width="61" customWidth="1"/>
    <col min="9731" max="9732" width="12.85546875" customWidth="1"/>
    <col min="9733" max="9733" width="0" hidden="1" customWidth="1"/>
    <col min="9734" max="9734" width="14.140625" customWidth="1"/>
    <col min="9735" max="9735" width="10.5703125" customWidth="1"/>
    <col min="9736" max="9736" width="14.42578125" customWidth="1"/>
    <col min="9985" max="9985" width="4.85546875" customWidth="1"/>
    <col min="9986" max="9986" width="61" customWidth="1"/>
    <col min="9987" max="9988" width="12.85546875" customWidth="1"/>
    <col min="9989" max="9989" width="0" hidden="1" customWidth="1"/>
    <col min="9990" max="9990" width="14.140625" customWidth="1"/>
    <col min="9991" max="9991" width="10.5703125" customWidth="1"/>
    <col min="9992" max="9992" width="14.42578125" customWidth="1"/>
    <col min="10241" max="10241" width="4.85546875" customWidth="1"/>
    <col min="10242" max="10242" width="61" customWidth="1"/>
    <col min="10243" max="10244" width="12.85546875" customWidth="1"/>
    <col min="10245" max="10245" width="0" hidden="1" customWidth="1"/>
    <col min="10246" max="10246" width="14.140625" customWidth="1"/>
    <col min="10247" max="10247" width="10.5703125" customWidth="1"/>
    <col min="10248" max="10248" width="14.42578125" customWidth="1"/>
    <col min="10497" max="10497" width="4.85546875" customWidth="1"/>
    <col min="10498" max="10498" width="61" customWidth="1"/>
    <col min="10499" max="10500" width="12.85546875" customWidth="1"/>
    <col min="10501" max="10501" width="0" hidden="1" customWidth="1"/>
    <col min="10502" max="10502" width="14.140625" customWidth="1"/>
    <col min="10503" max="10503" width="10.5703125" customWidth="1"/>
    <col min="10504" max="10504" width="14.42578125" customWidth="1"/>
    <col min="10753" max="10753" width="4.85546875" customWidth="1"/>
    <col min="10754" max="10754" width="61" customWidth="1"/>
    <col min="10755" max="10756" width="12.85546875" customWidth="1"/>
    <col min="10757" max="10757" width="0" hidden="1" customWidth="1"/>
    <col min="10758" max="10758" width="14.140625" customWidth="1"/>
    <col min="10759" max="10759" width="10.5703125" customWidth="1"/>
    <col min="10760" max="10760" width="14.42578125" customWidth="1"/>
    <col min="11009" max="11009" width="4.85546875" customWidth="1"/>
    <col min="11010" max="11010" width="61" customWidth="1"/>
    <col min="11011" max="11012" width="12.85546875" customWidth="1"/>
    <col min="11013" max="11013" width="0" hidden="1" customWidth="1"/>
    <col min="11014" max="11014" width="14.140625" customWidth="1"/>
    <col min="11015" max="11015" width="10.5703125" customWidth="1"/>
    <col min="11016" max="11016" width="14.42578125" customWidth="1"/>
    <col min="11265" max="11265" width="4.85546875" customWidth="1"/>
    <col min="11266" max="11266" width="61" customWidth="1"/>
    <col min="11267" max="11268" width="12.85546875" customWidth="1"/>
    <col min="11269" max="11269" width="0" hidden="1" customWidth="1"/>
    <col min="11270" max="11270" width="14.140625" customWidth="1"/>
    <col min="11271" max="11271" width="10.5703125" customWidth="1"/>
    <col min="11272" max="11272" width="14.42578125" customWidth="1"/>
    <col min="11521" max="11521" width="4.85546875" customWidth="1"/>
    <col min="11522" max="11522" width="61" customWidth="1"/>
    <col min="11523" max="11524" width="12.85546875" customWidth="1"/>
    <col min="11525" max="11525" width="0" hidden="1" customWidth="1"/>
    <col min="11526" max="11526" width="14.140625" customWidth="1"/>
    <col min="11527" max="11527" width="10.5703125" customWidth="1"/>
    <col min="11528" max="11528" width="14.42578125" customWidth="1"/>
    <col min="11777" max="11777" width="4.85546875" customWidth="1"/>
    <col min="11778" max="11778" width="61" customWidth="1"/>
    <col min="11779" max="11780" width="12.85546875" customWidth="1"/>
    <col min="11781" max="11781" width="0" hidden="1" customWidth="1"/>
    <col min="11782" max="11782" width="14.140625" customWidth="1"/>
    <col min="11783" max="11783" width="10.5703125" customWidth="1"/>
    <col min="11784" max="11784" width="14.42578125" customWidth="1"/>
    <col min="12033" max="12033" width="4.85546875" customWidth="1"/>
    <col min="12034" max="12034" width="61" customWidth="1"/>
    <col min="12035" max="12036" width="12.85546875" customWidth="1"/>
    <col min="12037" max="12037" width="0" hidden="1" customWidth="1"/>
    <col min="12038" max="12038" width="14.140625" customWidth="1"/>
    <col min="12039" max="12039" width="10.5703125" customWidth="1"/>
    <col min="12040" max="12040" width="14.42578125" customWidth="1"/>
    <col min="12289" max="12289" width="4.85546875" customWidth="1"/>
    <col min="12290" max="12290" width="61" customWidth="1"/>
    <col min="12291" max="12292" width="12.85546875" customWidth="1"/>
    <col min="12293" max="12293" width="0" hidden="1" customWidth="1"/>
    <col min="12294" max="12294" width="14.140625" customWidth="1"/>
    <col min="12295" max="12295" width="10.5703125" customWidth="1"/>
    <col min="12296" max="12296" width="14.42578125" customWidth="1"/>
    <col min="12545" max="12545" width="4.85546875" customWidth="1"/>
    <col min="12546" max="12546" width="61" customWidth="1"/>
    <col min="12547" max="12548" width="12.85546875" customWidth="1"/>
    <col min="12549" max="12549" width="0" hidden="1" customWidth="1"/>
    <col min="12550" max="12550" width="14.140625" customWidth="1"/>
    <col min="12551" max="12551" width="10.5703125" customWidth="1"/>
    <col min="12552" max="12552" width="14.42578125" customWidth="1"/>
    <col min="12801" max="12801" width="4.85546875" customWidth="1"/>
    <col min="12802" max="12802" width="61" customWidth="1"/>
    <col min="12803" max="12804" width="12.85546875" customWidth="1"/>
    <col min="12805" max="12805" width="0" hidden="1" customWidth="1"/>
    <col min="12806" max="12806" width="14.140625" customWidth="1"/>
    <col min="12807" max="12807" width="10.5703125" customWidth="1"/>
    <col min="12808" max="12808" width="14.42578125" customWidth="1"/>
    <col min="13057" max="13057" width="4.85546875" customWidth="1"/>
    <col min="13058" max="13058" width="61" customWidth="1"/>
    <col min="13059" max="13060" width="12.85546875" customWidth="1"/>
    <col min="13061" max="13061" width="0" hidden="1" customWidth="1"/>
    <col min="13062" max="13062" width="14.140625" customWidth="1"/>
    <col min="13063" max="13063" width="10.5703125" customWidth="1"/>
    <col min="13064" max="13064" width="14.42578125" customWidth="1"/>
    <col min="13313" max="13313" width="4.85546875" customWidth="1"/>
    <col min="13314" max="13314" width="61" customWidth="1"/>
    <col min="13315" max="13316" width="12.85546875" customWidth="1"/>
    <col min="13317" max="13317" width="0" hidden="1" customWidth="1"/>
    <col min="13318" max="13318" width="14.140625" customWidth="1"/>
    <col min="13319" max="13319" width="10.5703125" customWidth="1"/>
    <col min="13320" max="13320" width="14.42578125" customWidth="1"/>
    <col min="13569" max="13569" width="4.85546875" customWidth="1"/>
    <col min="13570" max="13570" width="61" customWidth="1"/>
    <col min="13571" max="13572" width="12.85546875" customWidth="1"/>
    <col min="13573" max="13573" width="0" hidden="1" customWidth="1"/>
    <col min="13574" max="13574" width="14.140625" customWidth="1"/>
    <col min="13575" max="13575" width="10.5703125" customWidth="1"/>
    <col min="13576" max="13576" width="14.42578125" customWidth="1"/>
    <col min="13825" max="13825" width="4.85546875" customWidth="1"/>
    <col min="13826" max="13826" width="61" customWidth="1"/>
    <col min="13827" max="13828" width="12.85546875" customWidth="1"/>
    <col min="13829" max="13829" width="0" hidden="1" customWidth="1"/>
    <col min="13830" max="13830" width="14.140625" customWidth="1"/>
    <col min="13831" max="13831" width="10.5703125" customWidth="1"/>
    <col min="13832" max="13832" width="14.42578125" customWidth="1"/>
    <col min="14081" max="14081" width="4.85546875" customWidth="1"/>
    <col min="14082" max="14082" width="61" customWidth="1"/>
    <col min="14083" max="14084" width="12.85546875" customWidth="1"/>
    <col min="14085" max="14085" width="0" hidden="1" customWidth="1"/>
    <col min="14086" max="14086" width="14.140625" customWidth="1"/>
    <col min="14087" max="14087" width="10.5703125" customWidth="1"/>
    <col min="14088" max="14088" width="14.42578125" customWidth="1"/>
    <col min="14337" max="14337" width="4.85546875" customWidth="1"/>
    <col min="14338" max="14338" width="61" customWidth="1"/>
    <col min="14339" max="14340" width="12.85546875" customWidth="1"/>
    <col min="14341" max="14341" width="0" hidden="1" customWidth="1"/>
    <col min="14342" max="14342" width="14.140625" customWidth="1"/>
    <col min="14343" max="14343" width="10.5703125" customWidth="1"/>
    <col min="14344" max="14344" width="14.42578125" customWidth="1"/>
    <col min="14593" max="14593" width="4.85546875" customWidth="1"/>
    <col min="14594" max="14594" width="61" customWidth="1"/>
    <col min="14595" max="14596" width="12.85546875" customWidth="1"/>
    <col min="14597" max="14597" width="0" hidden="1" customWidth="1"/>
    <col min="14598" max="14598" width="14.140625" customWidth="1"/>
    <col min="14599" max="14599" width="10.5703125" customWidth="1"/>
    <col min="14600" max="14600" width="14.42578125" customWidth="1"/>
    <col min="14849" max="14849" width="4.85546875" customWidth="1"/>
    <col min="14850" max="14850" width="61" customWidth="1"/>
    <col min="14851" max="14852" width="12.85546875" customWidth="1"/>
    <col min="14853" max="14853" width="0" hidden="1" customWidth="1"/>
    <col min="14854" max="14854" width="14.140625" customWidth="1"/>
    <col min="14855" max="14855" width="10.5703125" customWidth="1"/>
    <col min="14856" max="14856" width="14.42578125" customWidth="1"/>
    <col min="15105" max="15105" width="4.85546875" customWidth="1"/>
    <col min="15106" max="15106" width="61" customWidth="1"/>
    <col min="15107" max="15108" width="12.85546875" customWidth="1"/>
    <col min="15109" max="15109" width="0" hidden="1" customWidth="1"/>
    <col min="15110" max="15110" width="14.140625" customWidth="1"/>
    <col min="15111" max="15111" width="10.5703125" customWidth="1"/>
    <col min="15112" max="15112" width="14.42578125" customWidth="1"/>
    <col min="15361" max="15361" width="4.85546875" customWidth="1"/>
    <col min="15362" max="15362" width="61" customWidth="1"/>
    <col min="15363" max="15364" width="12.85546875" customWidth="1"/>
    <col min="15365" max="15365" width="0" hidden="1" customWidth="1"/>
    <col min="15366" max="15366" width="14.140625" customWidth="1"/>
    <col min="15367" max="15367" width="10.5703125" customWidth="1"/>
    <col min="15368" max="15368" width="14.42578125" customWidth="1"/>
    <col min="15617" max="15617" width="4.85546875" customWidth="1"/>
    <col min="15618" max="15618" width="61" customWidth="1"/>
    <col min="15619" max="15620" width="12.85546875" customWidth="1"/>
    <col min="15621" max="15621" width="0" hidden="1" customWidth="1"/>
    <col min="15622" max="15622" width="14.140625" customWidth="1"/>
    <col min="15623" max="15623" width="10.5703125" customWidth="1"/>
    <col min="15624" max="15624" width="14.42578125" customWidth="1"/>
    <col min="15873" max="15873" width="4.85546875" customWidth="1"/>
    <col min="15874" max="15874" width="61" customWidth="1"/>
    <col min="15875" max="15876" width="12.85546875" customWidth="1"/>
    <col min="15877" max="15877" width="0" hidden="1" customWidth="1"/>
    <col min="15878" max="15878" width="14.140625" customWidth="1"/>
    <col min="15879" max="15879" width="10.5703125" customWidth="1"/>
    <col min="15880" max="15880" width="14.42578125" customWidth="1"/>
    <col min="16129" max="16129" width="4.85546875" customWidth="1"/>
    <col min="16130" max="16130" width="61" customWidth="1"/>
    <col min="16131" max="16132" width="12.85546875" customWidth="1"/>
    <col min="16133" max="16133" width="0" hidden="1" customWidth="1"/>
    <col min="16134" max="16134" width="14.140625" customWidth="1"/>
    <col min="16135" max="16135" width="10.5703125" customWidth="1"/>
    <col min="16136" max="16136" width="14.42578125" customWidth="1"/>
  </cols>
  <sheetData>
    <row r="1" spans="1:8" ht="15.75" x14ac:dyDescent="0.25">
      <c r="A1" s="2"/>
      <c r="B1" s="12"/>
      <c r="C1" s="2"/>
      <c r="D1" s="13"/>
      <c r="E1" s="2"/>
      <c r="F1" s="2"/>
      <c r="G1" s="2"/>
      <c r="H1" s="2"/>
    </row>
    <row r="2" spans="1:8" ht="24.75" customHeight="1" x14ac:dyDescent="0.25">
      <c r="A2" s="14"/>
      <c r="B2" s="14"/>
      <c r="F2" s="296" t="s">
        <v>73</v>
      </c>
      <c r="G2" s="296"/>
      <c r="H2" s="296"/>
    </row>
    <row r="3" spans="1:8" ht="20.25" customHeight="1" x14ac:dyDescent="0.3">
      <c r="A3" s="14"/>
      <c r="B3" s="297" t="s">
        <v>85</v>
      </c>
      <c r="C3" s="297"/>
      <c r="D3" s="297"/>
      <c r="E3" s="297"/>
      <c r="F3" s="297"/>
      <c r="G3" s="297"/>
      <c r="H3" s="14"/>
    </row>
    <row r="4" spans="1:8" ht="18.75" x14ac:dyDescent="0.25">
      <c r="A4" s="14"/>
      <c r="B4" s="2"/>
      <c r="C4" s="298"/>
      <c r="D4" s="298"/>
      <c r="E4" s="298"/>
      <c r="F4" s="298"/>
      <c r="G4" s="298"/>
      <c r="H4" s="298"/>
    </row>
    <row r="5" spans="1:8" ht="23.25" customHeight="1" thickBot="1" x14ac:dyDescent="0.3">
      <c r="A5" s="14"/>
      <c r="B5" s="299" t="s">
        <v>74</v>
      </c>
      <c r="C5" s="299"/>
      <c r="D5" s="299"/>
      <c r="E5" s="299"/>
      <c r="F5" s="299"/>
      <c r="G5" s="299"/>
      <c r="H5" s="299"/>
    </row>
    <row r="6" spans="1:8" ht="15" customHeight="1" x14ac:dyDescent="0.25">
      <c r="A6" s="292" t="s">
        <v>16</v>
      </c>
      <c r="B6" s="284" t="s">
        <v>17</v>
      </c>
      <c r="C6" s="284" t="s">
        <v>360</v>
      </c>
      <c r="D6" s="284" t="s">
        <v>18</v>
      </c>
      <c r="E6" s="284" t="s">
        <v>19</v>
      </c>
      <c r="F6" s="284" t="s">
        <v>20</v>
      </c>
      <c r="G6" s="284" t="s">
        <v>21</v>
      </c>
      <c r="H6" s="286" t="s">
        <v>22</v>
      </c>
    </row>
    <row r="7" spans="1:8" s="123" customFormat="1" ht="26.25" customHeight="1" thickBot="1" x14ac:dyDescent="0.3">
      <c r="A7" s="293"/>
      <c r="B7" s="285"/>
      <c r="C7" s="285"/>
      <c r="D7" s="285"/>
      <c r="E7" s="285"/>
      <c r="F7" s="285"/>
      <c r="G7" s="285"/>
      <c r="H7" s="287"/>
    </row>
    <row r="8" spans="1:8" s="123" customFormat="1" ht="27" customHeight="1" x14ac:dyDescent="0.25">
      <c r="A8" s="58" t="s">
        <v>28</v>
      </c>
      <c r="B8" s="59" t="s">
        <v>29</v>
      </c>
      <c r="C8" s="60"/>
      <c r="D8" s="60"/>
      <c r="E8" s="61"/>
      <c r="F8" s="62"/>
      <c r="G8" s="61"/>
      <c r="H8" s="63"/>
    </row>
    <row r="9" spans="1:8" s="123" customFormat="1" ht="17.25" customHeight="1" x14ac:dyDescent="0.25">
      <c r="A9" s="64" t="s">
        <v>30</v>
      </c>
      <c r="B9" s="65" t="s">
        <v>361</v>
      </c>
      <c r="C9" s="66" t="s">
        <v>75</v>
      </c>
      <c r="D9" s="67">
        <v>7222.91</v>
      </c>
      <c r="E9" s="68">
        <v>7.0000000000000007E-2</v>
      </c>
      <c r="F9" s="69">
        <v>365</v>
      </c>
      <c r="G9" s="68">
        <v>0</v>
      </c>
      <c r="H9" s="70">
        <f>D9*G9*F9</f>
        <v>0</v>
      </c>
    </row>
    <row r="10" spans="1:8" s="123" customFormat="1" ht="17.25" customHeight="1" x14ac:dyDescent="0.25">
      <c r="A10" s="64" t="s">
        <v>33</v>
      </c>
      <c r="B10" s="65" t="s">
        <v>34</v>
      </c>
      <c r="C10" s="71"/>
      <c r="D10" s="72"/>
      <c r="E10" s="68"/>
      <c r="F10" s="69"/>
      <c r="G10" s="68"/>
      <c r="H10" s="70"/>
    </row>
    <row r="11" spans="1:8" s="123" customFormat="1" ht="17.25" customHeight="1" x14ac:dyDescent="0.25">
      <c r="A11" s="64"/>
      <c r="B11" s="73" t="s">
        <v>35</v>
      </c>
      <c r="C11" s="72" t="s">
        <v>36</v>
      </c>
      <c r="D11" s="67">
        <v>367.81</v>
      </c>
      <c r="E11" s="68">
        <v>0.05</v>
      </c>
      <c r="F11" s="69">
        <v>40</v>
      </c>
      <c r="G11" s="68">
        <v>0</v>
      </c>
      <c r="H11" s="70">
        <f>D11*G11*F11</f>
        <v>0</v>
      </c>
    </row>
    <row r="12" spans="1:8" s="123" customFormat="1" ht="17.25" customHeight="1" x14ac:dyDescent="0.25">
      <c r="A12" s="64"/>
      <c r="B12" s="73" t="s">
        <v>37</v>
      </c>
      <c r="C12" s="72" t="s">
        <v>36</v>
      </c>
      <c r="D12" s="67">
        <v>367.81</v>
      </c>
      <c r="E12" s="68">
        <v>0.05</v>
      </c>
      <c r="F12" s="69">
        <v>40</v>
      </c>
      <c r="G12" s="68">
        <v>0</v>
      </c>
      <c r="H12" s="70">
        <f>D12*G12*F12</f>
        <v>0</v>
      </c>
    </row>
    <row r="13" spans="1:8" s="123" customFormat="1" ht="17.25" customHeight="1" x14ac:dyDescent="0.25">
      <c r="A13" s="64"/>
      <c r="B13" s="73" t="s">
        <v>38</v>
      </c>
      <c r="C13" s="72" t="s">
        <v>36</v>
      </c>
      <c r="D13" s="67">
        <v>382</v>
      </c>
      <c r="E13" s="68">
        <v>0.05</v>
      </c>
      <c r="F13" s="69">
        <v>10</v>
      </c>
      <c r="G13" s="68">
        <v>0</v>
      </c>
      <c r="H13" s="70">
        <f>D13*G13*F13</f>
        <v>0</v>
      </c>
    </row>
    <row r="14" spans="1:8" s="123" customFormat="1" ht="17.25" customHeight="1" x14ac:dyDescent="0.25">
      <c r="A14" s="74" t="s">
        <v>39</v>
      </c>
      <c r="B14" s="75" t="s">
        <v>76</v>
      </c>
      <c r="C14" s="71"/>
      <c r="D14" s="72"/>
      <c r="E14" s="68"/>
      <c r="F14" s="69"/>
      <c r="G14" s="68"/>
      <c r="H14" s="70"/>
    </row>
    <row r="15" spans="1:8" s="123" customFormat="1" ht="17.25" customHeight="1" x14ac:dyDescent="0.25">
      <c r="A15" s="64" t="s">
        <v>41</v>
      </c>
      <c r="B15" s="76" t="s">
        <v>42</v>
      </c>
      <c r="C15" s="71"/>
      <c r="D15" s="72"/>
      <c r="E15" s="68">
        <v>0.37</v>
      </c>
      <c r="F15" s="69"/>
      <c r="G15" s="68"/>
      <c r="H15" s="70"/>
    </row>
    <row r="16" spans="1:8" s="123" customFormat="1" ht="17.25" customHeight="1" x14ac:dyDescent="0.25">
      <c r="A16" s="64"/>
      <c r="B16" s="73" t="s">
        <v>43</v>
      </c>
      <c r="C16" s="71" t="s">
        <v>77</v>
      </c>
      <c r="D16" s="72">
        <v>396.33</v>
      </c>
      <c r="E16" s="68">
        <v>0.04</v>
      </c>
      <c r="F16" s="69">
        <v>40</v>
      </c>
      <c r="G16" s="68">
        <v>0</v>
      </c>
      <c r="H16" s="70">
        <f>D16*G16*F16</f>
        <v>0</v>
      </c>
    </row>
    <row r="17" spans="1:8" s="123" customFormat="1" ht="17.25" customHeight="1" x14ac:dyDescent="0.25">
      <c r="A17" s="64"/>
      <c r="B17" s="73" t="s">
        <v>37</v>
      </c>
      <c r="C17" s="71" t="s">
        <v>77</v>
      </c>
      <c r="D17" s="67">
        <v>216.25</v>
      </c>
      <c r="E17" s="68"/>
      <c r="F17" s="69">
        <v>40</v>
      </c>
      <c r="G17" s="68">
        <v>0</v>
      </c>
      <c r="H17" s="70">
        <f>D17*G17*F17</f>
        <v>0</v>
      </c>
    </row>
    <row r="18" spans="1:8" s="123" customFormat="1" ht="17.25" customHeight="1" x14ac:dyDescent="0.25">
      <c r="A18" s="64"/>
      <c r="B18" s="73" t="s">
        <v>45</v>
      </c>
      <c r="C18" s="71" t="s">
        <v>77</v>
      </c>
      <c r="D18" s="77">
        <v>400.13</v>
      </c>
      <c r="E18" s="78"/>
      <c r="F18" s="79">
        <v>10</v>
      </c>
      <c r="G18" s="68">
        <v>0</v>
      </c>
      <c r="H18" s="70">
        <f>D18*G18*F18</f>
        <v>0</v>
      </c>
    </row>
    <row r="19" spans="1:8" s="123" customFormat="1" ht="17.25" customHeight="1" x14ac:dyDescent="0.25">
      <c r="A19" s="74" t="s">
        <v>46</v>
      </c>
      <c r="B19" s="80" t="s">
        <v>47</v>
      </c>
      <c r="C19" s="71"/>
      <c r="D19" s="81"/>
      <c r="E19" s="82"/>
      <c r="F19" s="83"/>
      <c r="G19" s="68"/>
      <c r="H19" s="70"/>
    </row>
    <row r="20" spans="1:8" s="123" customFormat="1" ht="17.25" customHeight="1" x14ac:dyDescent="0.25">
      <c r="A20" s="64" t="s">
        <v>48</v>
      </c>
      <c r="B20" s="82" t="s">
        <v>49</v>
      </c>
      <c r="C20" s="84"/>
      <c r="D20" s="81"/>
      <c r="E20" s="68"/>
      <c r="F20" s="69"/>
      <c r="G20" s="68"/>
      <c r="H20" s="70"/>
    </row>
    <row r="21" spans="1:8" s="123" customFormat="1" ht="17.25" customHeight="1" x14ac:dyDescent="0.25">
      <c r="A21" s="64"/>
      <c r="B21" s="85" t="s">
        <v>50</v>
      </c>
      <c r="C21" s="71" t="s">
        <v>77</v>
      </c>
      <c r="D21" s="86">
        <v>4826.87</v>
      </c>
      <c r="E21" s="68"/>
      <c r="F21" s="69">
        <v>15</v>
      </c>
      <c r="G21" s="68">
        <v>0</v>
      </c>
      <c r="H21" s="70">
        <f>D21*G21*F21</f>
        <v>0</v>
      </c>
    </row>
    <row r="22" spans="1:8" s="123" customFormat="1" ht="17.25" customHeight="1" x14ac:dyDescent="0.25">
      <c r="A22" s="64"/>
      <c r="B22" s="85" t="s">
        <v>51</v>
      </c>
      <c r="C22" s="71" t="s">
        <v>77</v>
      </c>
      <c r="D22" s="86">
        <v>941.15</v>
      </c>
      <c r="E22" s="68"/>
      <c r="F22" s="69">
        <v>10</v>
      </c>
      <c r="G22" s="68">
        <v>0</v>
      </c>
      <c r="H22" s="70">
        <f>D22*G22*F22</f>
        <v>0</v>
      </c>
    </row>
    <row r="23" spans="1:8" s="123" customFormat="1" ht="17.25" customHeight="1" x14ac:dyDescent="0.25">
      <c r="A23" s="64"/>
      <c r="B23" s="73" t="s">
        <v>52</v>
      </c>
      <c r="C23" s="71" t="s">
        <v>77</v>
      </c>
      <c r="D23" s="86">
        <v>4355.6099999999997</v>
      </c>
      <c r="E23" s="68"/>
      <c r="F23" s="69">
        <v>5</v>
      </c>
      <c r="G23" s="68">
        <v>0</v>
      </c>
      <c r="H23" s="70">
        <f>D23*G23*F23</f>
        <v>0</v>
      </c>
    </row>
    <row r="24" spans="1:8" s="123" customFormat="1" ht="17.25" customHeight="1" x14ac:dyDescent="0.25">
      <c r="A24" s="64"/>
      <c r="B24" s="73" t="s">
        <v>53</v>
      </c>
      <c r="C24" s="71" t="s">
        <v>77</v>
      </c>
      <c r="D24" s="86">
        <v>877.21</v>
      </c>
      <c r="E24" s="68"/>
      <c r="F24" s="69">
        <v>3</v>
      </c>
      <c r="G24" s="68">
        <v>0</v>
      </c>
      <c r="H24" s="70">
        <f>D24*G24*F24</f>
        <v>0</v>
      </c>
    </row>
    <row r="25" spans="1:8" s="123" customFormat="1" ht="17.25" customHeight="1" x14ac:dyDescent="0.25">
      <c r="A25" s="64" t="s">
        <v>54</v>
      </c>
      <c r="B25" s="82" t="s">
        <v>55</v>
      </c>
      <c r="C25" s="71"/>
      <c r="D25" s="67"/>
      <c r="E25" s="68"/>
      <c r="F25" s="69"/>
      <c r="G25" s="68"/>
      <c r="H25" s="70"/>
    </row>
    <row r="26" spans="1:8" s="123" customFormat="1" ht="17.25" customHeight="1" x14ac:dyDescent="0.25">
      <c r="A26" s="64"/>
      <c r="B26" s="85" t="s">
        <v>56</v>
      </c>
      <c r="C26" s="71" t="s">
        <v>77</v>
      </c>
      <c r="D26" s="67">
        <v>2829.29</v>
      </c>
      <c r="E26" s="68"/>
      <c r="F26" s="69">
        <v>5</v>
      </c>
      <c r="G26" s="68">
        <v>0</v>
      </c>
      <c r="H26" s="70">
        <f>D26*G26*F26</f>
        <v>0</v>
      </c>
    </row>
    <row r="27" spans="1:8" s="123" customFormat="1" ht="17.25" customHeight="1" x14ac:dyDescent="0.25">
      <c r="A27" s="255"/>
      <c r="B27" s="85" t="s">
        <v>57</v>
      </c>
      <c r="C27" s="71" t="s">
        <v>77</v>
      </c>
      <c r="D27" s="67">
        <f>[1]Plausana!$F$157</f>
        <v>1632.67</v>
      </c>
      <c r="E27" s="68"/>
      <c r="F27" s="69">
        <v>3</v>
      </c>
      <c r="G27" s="68">
        <v>0</v>
      </c>
      <c r="H27" s="70">
        <f>D27*G27*F27</f>
        <v>0</v>
      </c>
    </row>
    <row r="28" spans="1:8" s="123" customFormat="1" ht="17.25" customHeight="1" x14ac:dyDescent="0.25">
      <c r="A28" s="74" t="s">
        <v>58</v>
      </c>
      <c r="B28" s="87" t="s">
        <v>362</v>
      </c>
      <c r="C28" s="71"/>
      <c r="D28" s="67"/>
      <c r="E28" s="68"/>
      <c r="F28" s="69"/>
      <c r="G28" s="68"/>
      <c r="H28" s="70"/>
    </row>
    <row r="29" spans="1:8" s="123" customFormat="1" ht="17.25" customHeight="1" x14ac:dyDescent="0.25">
      <c r="A29" s="255"/>
      <c r="B29" s="85" t="s">
        <v>363</v>
      </c>
      <c r="C29" s="71" t="s">
        <v>364</v>
      </c>
      <c r="D29" s="67">
        <v>1</v>
      </c>
      <c r="E29" s="68"/>
      <c r="F29" s="69">
        <v>1</v>
      </c>
      <c r="G29" s="68">
        <v>0</v>
      </c>
      <c r="H29" s="70">
        <f>D29*G29*F29</f>
        <v>0</v>
      </c>
    </row>
    <row r="30" spans="1:8" s="123" customFormat="1" ht="17.25" customHeight="1" x14ac:dyDescent="0.25">
      <c r="A30" s="255"/>
      <c r="B30" s="73" t="s">
        <v>365</v>
      </c>
      <c r="C30" s="71" t="s">
        <v>61</v>
      </c>
      <c r="D30" s="71">
        <v>177</v>
      </c>
      <c r="E30" s="68">
        <v>2.9</v>
      </c>
      <c r="F30" s="69">
        <v>1</v>
      </c>
      <c r="G30" s="68">
        <v>0</v>
      </c>
      <c r="H30" s="70">
        <f>D30*G30*F30</f>
        <v>0</v>
      </c>
    </row>
    <row r="31" spans="1:8" s="123" customFormat="1" ht="17.25" customHeight="1" x14ac:dyDescent="0.25">
      <c r="A31" s="255"/>
      <c r="B31" s="73" t="s">
        <v>366</v>
      </c>
      <c r="C31" s="71" t="s">
        <v>61</v>
      </c>
      <c r="D31" s="71">
        <v>113</v>
      </c>
      <c r="E31" s="68">
        <v>1.8</v>
      </c>
      <c r="F31" s="69">
        <v>1</v>
      </c>
      <c r="G31" s="68">
        <v>0</v>
      </c>
      <c r="H31" s="70">
        <f>D31*G31*F31</f>
        <v>0</v>
      </c>
    </row>
    <row r="32" spans="1:8" s="123" customFormat="1" ht="17.25" customHeight="1" x14ac:dyDescent="0.25">
      <c r="A32" s="89" t="s">
        <v>59</v>
      </c>
      <c r="B32" s="90" t="s">
        <v>64</v>
      </c>
      <c r="C32" s="91" t="s">
        <v>61</v>
      </c>
      <c r="D32" s="92">
        <v>1</v>
      </c>
      <c r="E32" s="93">
        <v>0.35</v>
      </c>
      <c r="F32" s="79">
        <v>2</v>
      </c>
      <c r="G32" s="94">
        <v>0</v>
      </c>
      <c r="H32" s="95">
        <f>D32*G32*F32</f>
        <v>0</v>
      </c>
    </row>
    <row r="33" spans="1:12" s="123" customFormat="1" ht="17.25" customHeight="1" thickBot="1" x14ac:dyDescent="0.3">
      <c r="A33" s="74" t="s">
        <v>63</v>
      </c>
      <c r="B33" s="87" t="s">
        <v>78</v>
      </c>
      <c r="C33" s="71" t="s">
        <v>79</v>
      </c>
      <c r="D33" s="67">
        <v>500</v>
      </c>
      <c r="E33" s="68"/>
      <c r="F33" s="69"/>
      <c r="G33" s="68">
        <v>0</v>
      </c>
      <c r="H33" s="70">
        <f>D33*G33*F33</f>
        <v>0</v>
      </c>
    </row>
    <row r="34" spans="1:12" s="123" customFormat="1" ht="17.25" customHeight="1" x14ac:dyDescent="0.25">
      <c r="A34" s="96"/>
      <c r="B34" s="288" t="s">
        <v>65</v>
      </c>
      <c r="C34" s="288"/>
      <c r="D34" s="288"/>
      <c r="E34" s="288"/>
      <c r="F34" s="288"/>
      <c r="G34" s="289"/>
      <c r="H34" s="97">
        <f>SUM(H10:H33)</f>
        <v>0</v>
      </c>
    </row>
    <row r="35" spans="1:12" s="123" customFormat="1" ht="17.25" customHeight="1" x14ac:dyDescent="0.25">
      <c r="A35" s="98"/>
      <c r="B35" s="290" t="s">
        <v>66</v>
      </c>
      <c r="C35" s="290"/>
      <c r="D35" s="290"/>
      <c r="E35" s="290"/>
      <c r="F35" s="290"/>
      <c r="G35" s="291"/>
      <c r="H35" s="99">
        <f>H34*0.21</f>
        <v>0</v>
      </c>
    </row>
    <row r="36" spans="1:12" s="123" customFormat="1" ht="17.25" customHeight="1" thickBot="1" x14ac:dyDescent="0.3">
      <c r="A36" s="100"/>
      <c r="B36" s="282" t="s">
        <v>67</v>
      </c>
      <c r="C36" s="282"/>
      <c r="D36" s="282"/>
      <c r="E36" s="282"/>
      <c r="F36" s="282"/>
      <c r="G36" s="283"/>
      <c r="H36" s="101">
        <f>H34+H35</f>
        <v>0</v>
      </c>
    </row>
    <row r="37" spans="1:12" s="123" customFormat="1" ht="17.25" customHeight="1" x14ac:dyDescent="0.25">
      <c r="A37" s="253"/>
      <c r="B37" s="300"/>
      <c r="C37" s="300"/>
      <c r="D37" s="300"/>
      <c r="E37" s="300"/>
      <c r="F37" s="300"/>
      <c r="G37" s="300"/>
      <c r="H37" s="254"/>
    </row>
    <row r="38" spans="1:12" ht="65.25" customHeight="1" x14ac:dyDescent="0.25">
      <c r="A38" s="294" t="s">
        <v>80</v>
      </c>
      <c r="B38" s="295"/>
      <c r="C38" s="295"/>
      <c r="D38" s="295"/>
      <c r="E38" s="295"/>
      <c r="F38" s="295"/>
      <c r="G38" s="295"/>
      <c r="H38" s="295"/>
    </row>
    <row r="39" spans="1:12" x14ac:dyDescent="0.25">
      <c r="A39" s="102"/>
      <c r="B39" s="103"/>
      <c r="C39" s="104"/>
      <c r="D39" s="103"/>
      <c r="E39" s="103"/>
      <c r="F39" s="103"/>
      <c r="G39" s="103"/>
      <c r="H39" s="104"/>
    </row>
    <row r="40" spans="1:12" x14ac:dyDescent="0.25">
      <c r="A40" s="102"/>
      <c r="B40" s="103"/>
      <c r="C40" s="104"/>
      <c r="D40" s="103"/>
      <c r="E40" s="103"/>
      <c r="F40" s="103"/>
      <c r="G40" s="103"/>
      <c r="H40" s="104"/>
    </row>
    <row r="41" spans="1:12" x14ac:dyDescent="0.25">
      <c r="A41" s="105"/>
      <c r="B41" s="105"/>
      <c r="C41" s="106"/>
      <c r="D41" s="105"/>
      <c r="E41" s="105" t="s">
        <v>81</v>
      </c>
      <c r="F41" s="105"/>
      <c r="G41" s="105"/>
      <c r="H41" s="106"/>
    </row>
    <row r="42" spans="1:12" x14ac:dyDescent="0.25">
      <c r="A42" s="107" t="s">
        <v>82</v>
      </c>
      <c r="B42" s="108"/>
      <c r="C42" s="106"/>
      <c r="F42" s="4" t="s">
        <v>83</v>
      </c>
      <c r="G42" s="108"/>
      <c r="H42" s="106"/>
    </row>
    <row r="43" spans="1:12" x14ac:dyDescent="0.25">
      <c r="A43" s="109"/>
      <c r="B43" s="108"/>
      <c r="C43" s="106"/>
      <c r="D43" s="108"/>
      <c r="E43" s="108"/>
      <c r="F43" s="108"/>
      <c r="G43" s="108"/>
      <c r="H43" s="106"/>
    </row>
    <row r="44" spans="1:12" x14ac:dyDescent="0.25">
      <c r="A44" s="110" t="s">
        <v>84</v>
      </c>
      <c r="B44" s="108"/>
      <c r="C44" s="106"/>
      <c r="D44" s="108"/>
      <c r="E44" s="108"/>
      <c r="F44" s="108"/>
      <c r="G44" s="108"/>
      <c r="H44" s="106"/>
      <c r="I44" s="4"/>
      <c r="J44" s="48"/>
      <c r="K44" s="51"/>
      <c r="L44" s="51"/>
    </row>
  </sheetData>
  <mergeCells count="17">
    <mergeCell ref="A38:H38"/>
    <mergeCell ref="F2:H2"/>
    <mergeCell ref="B3:G3"/>
    <mergeCell ref="C4:H4"/>
    <mergeCell ref="B5:H5"/>
    <mergeCell ref="B37:G37"/>
    <mergeCell ref="A6:A7"/>
    <mergeCell ref="B6:B7"/>
    <mergeCell ref="C6:C7"/>
    <mergeCell ref="D6:D7"/>
    <mergeCell ref="E6:E7"/>
    <mergeCell ref="B36:G36"/>
    <mergeCell ref="F6:F7"/>
    <mergeCell ref="G6:G7"/>
    <mergeCell ref="H6:H7"/>
    <mergeCell ref="B34:G34"/>
    <mergeCell ref="B35:G35"/>
  </mergeCells>
  <pageMargins left="0.7" right="0.7" top="0.75" bottom="0.75" header="0.3" footer="0.3"/>
  <pageSetup paperSize="9" scale="6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opLeftCell="A20" zoomScale="80" zoomScaleNormal="80" workbookViewId="0">
      <selection activeCell="C20" sqref="C20"/>
    </sheetView>
  </sheetViews>
  <sheetFormatPr defaultRowHeight="15" outlineLevelCol="1" x14ac:dyDescent="0.25"/>
  <cols>
    <col min="1" max="1" width="7.140625" style="4" customWidth="1"/>
    <col min="2" max="2" width="61.28515625" style="4" customWidth="1"/>
    <col min="3" max="3" width="10.5703125" style="4" customWidth="1"/>
    <col min="4" max="4" width="11.42578125" style="4" customWidth="1"/>
    <col min="5" max="5" width="12.85546875" style="4" hidden="1" customWidth="1" outlineLevel="1"/>
    <col min="6" max="6" width="12.85546875" style="4" customWidth="1" outlineLevel="1"/>
    <col min="7" max="7" width="11.140625" style="4" customWidth="1" outlineLevel="1"/>
    <col min="8" max="8" width="12.42578125" style="4" customWidth="1" outlineLevel="1"/>
    <col min="9" max="9" width="11.28515625" style="4" customWidth="1"/>
    <col min="10" max="10" width="10.28515625" style="4" customWidth="1"/>
    <col min="11" max="11" width="12.140625" style="4" customWidth="1"/>
    <col min="12" max="12" width="11.5703125" style="4" customWidth="1"/>
    <col min="13" max="13" width="11" style="4" customWidth="1"/>
    <col min="257" max="257" width="7.140625" customWidth="1"/>
    <col min="258" max="258" width="55.7109375" customWidth="1"/>
    <col min="259" max="259" width="10.5703125" customWidth="1"/>
    <col min="260" max="260" width="11.42578125" customWidth="1"/>
    <col min="261" max="261" width="0" hidden="1" customWidth="1"/>
    <col min="262" max="262" width="12.85546875" customWidth="1"/>
    <col min="263" max="263" width="11.140625" customWidth="1"/>
    <col min="264" max="264" width="12.42578125" customWidth="1"/>
    <col min="265" max="265" width="11.28515625" customWidth="1"/>
    <col min="266" max="266" width="10.28515625" customWidth="1"/>
    <col min="267" max="267" width="12.140625" customWidth="1"/>
    <col min="268" max="268" width="11.5703125" customWidth="1"/>
    <col min="269" max="269" width="11" customWidth="1"/>
    <col min="513" max="513" width="7.140625" customWidth="1"/>
    <col min="514" max="514" width="55.7109375" customWidth="1"/>
    <col min="515" max="515" width="10.5703125" customWidth="1"/>
    <col min="516" max="516" width="11.42578125" customWidth="1"/>
    <col min="517" max="517" width="0" hidden="1" customWidth="1"/>
    <col min="518" max="518" width="12.85546875" customWidth="1"/>
    <col min="519" max="519" width="11.140625" customWidth="1"/>
    <col min="520" max="520" width="12.42578125" customWidth="1"/>
    <col min="521" max="521" width="11.28515625" customWidth="1"/>
    <col min="522" max="522" width="10.28515625" customWidth="1"/>
    <col min="523" max="523" width="12.140625" customWidth="1"/>
    <col min="524" max="524" width="11.5703125" customWidth="1"/>
    <col min="525" max="525" width="11" customWidth="1"/>
    <col min="769" max="769" width="7.140625" customWidth="1"/>
    <col min="770" max="770" width="55.7109375" customWidth="1"/>
    <col min="771" max="771" width="10.5703125" customWidth="1"/>
    <col min="772" max="772" width="11.42578125" customWidth="1"/>
    <col min="773" max="773" width="0" hidden="1" customWidth="1"/>
    <col min="774" max="774" width="12.85546875" customWidth="1"/>
    <col min="775" max="775" width="11.140625" customWidth="1"/>
    <col min="776" max="776" width="12.42578125" customWidth="1"/>
    <col min="777" max="777" width="11.28515625" customWidth="1"/>
    <col min="778" max="778" width="10.28515625" customWidth="1"/>
    <col min="779" max="779" width="12.140625" customWidth="1"/>
    <col min="780" max="780" width="11.5703125" customWidth="1"/>
    <col min="781" max="781" width="11" customWidth="1"/>
    <col min="1025" max="1025" width="7.140625" customWidth="1"/>
    <col min="1026" max="1026" width="55.7109375" customWidth="1"/>
    <col min="1027" max="1027" width="10.5703125" customWidth="1"/>
    <col min="1028" max="1028" width="11.42578125" customWidth="1"/>
    <col min="1029" max="1029" width="0" hidden="1" customWidth="1"/>
    <col min="1030" max="1030" width="12.85546875" customWidth="1"/>
    <col min="1031" max="1031" width="11.140625" customWidth="1"/>
    <col min="1032" max="1032" width="12.42578125" customWidth="1"/>
    <col min="1033" max="1033" width="11.28515625" customWidth="1"/>
    <col min="1034" max="1034" width="10.28515625" customWidth="1"/>
    <col min="1035" max="1035" width="12.140625" customWidth="1"/>
    <col min="1036" max="1036" width="11.5703125" customWidth="1"/>
    <col min="1037" max="1037" width="11" customWidth="1"/>
    <col min="1281" max="1281" width="7.140625" customWidth="1"/>
    <col min="1282" max="1282" width="55.7109375" customWidth="1"/>
    <col min="1283" max="1283" width="10.5703125" customWidth="1"/>
    <col min="1284" max="1284" width="11.42578125" customWidth="1"/>
    <col min="1285" max="1285" width="0" hidden="1" customWidth="1"/>
    <col min="1286" max="1286" width="12.85546875" customWidth="1"/>
    <col min="1287" max="1287" width="11.140625" customWidth="1"/>
    <col min="1288" max="1288" width="12.42578125" customWidth="1"/>
    <col min="1289" max="1289" width="11.28515625" customWidth="1"/>
    <col min="1290" max="1290" width="10.28515625" customWidth="1"/>
    <col min="1291" max="1291" width="12.140625" customWidth="1"/>
    <col min="1292" max="1292" width="11.5703125" customWidth="1"/>
    <col min="1293" max="1293" width="11" customWidth="1"/>
    <col min="1537" max="1537" width="7.140625" customWidth="1"/>
    <col min="1538" max="1538" width="55.7109375" customWidth="1"/>
    <col min="1539" max="1539" width="10.5703125" customWidth="1"/>
    <col min="1540" max="1540" width="11.42578125" customWidth="1"/>
    <col min="1541" max="1541" width="0" hidden="1" customWidth="1"/>
    <col min="1542" max="1542" width="12.85546875" customWidth="1"/>
    <col min="1543" max="1543" width="11.140625" customWidth="1"/>
    <col min="1544" max="1544" width="12.42578125" customWidth="1"/>
    <col min="1545" max="1545" width="11.28515625" customWidth="1"/>
    <col min="1546" max="1546" width="10.28515625" customWidth="1"/>
    <col min="1547" max="1547" width="12.140625" customWidth="1"/>
    <col min="1548" max="1548" width="11.5703125" customWidth="1"/>
    <col min="1549" max="1549" width="11" customWidth="1"/>
    <col min="1793" max="1793" width="7.140625" customWidth="1"/>
    <col min="1794" max="1794" width="55.7109375" customWidth="1"/>
    <col min="1795" max="1795" width="10.5703125" customWidth="1"/>
    <col min="1796" max="1796" width="11.42578125" customWidth="1"/>
    <col min="1797" max="1797" width="0" hidden="1" customWidth="1"/>
    <col min="1798" max="1798" width="12.85546875" customWidth="1"/>
    <col min="1799" max="1799" width="11.140625" customWidth="1"/>
    <col min="1800" max="1800" width="12.42578125" customWidth="1"/>
    <col min="1801" max="1801" width="11.28515625" customWidth="1"/>
    <col min="1802" max="1802" width="10.28515625" customWidth="1"/>
    <col min="1803" max="1803" width="12.140625" customWidth="1"/>
    <col min="1804" max="1804" width="11.5703125" customWidth="1"/>
    <col min="1805" max="1805" width="11" customWidth="1"/>
    <col min="2049" max="2049" width="7.140625" customWidth="1"/>
    <col min="2050" max="2050" width="55.7109375" customWidth="1"/>
    <col min="2051" max="2051" width="10.5703125" customWidth="1"/>
    <col min="2052" max="2052" width="11.42578125" customWidth="1"/>
    <col min="2053" max="2053" width="0" hidden="1" customWidth="1"/>
    <col min="2054" max="2054" width="12.85546875" customWidth="1"/>
    <col min="2055" max="2055" width="11.140625" customWidth="1"/>
    <col min="2056" max="2056" width="12.42578125" customWidth="1"/>
    <col min="2057" max="2057" width="11.28515625" customWidth="1"/>
    <col min="2058" max="2058" width="10.28515625" customWidth="1"/>
    <col min="2059" max="2059" width="12.140625" customWidth="1"/>
    <col min="2060" max="2060" width="11.5703125" customWidth="1"/>
    <col min="2061" max="2061" width="11" customWidth="1"/>
    <col min="2305" max="2305" width="7.140625" customWidth="1"/>
    <col min="2306" max="2306" width="55.7109375" customWidth="1"/>
    <col min="2307" max="2307" width="10.5703125" customWidth="1"/>
    <col min="2308" max="2308" width="11.42578125" customWidth="1"/>
    <col min="2309" max="2309" width="0" hidden="1" customWidth="1"/>
    <col min="2310" max="2310" width="12.85546875" customWidth="1"/>
    <col min="2311" max="2311" width="11.140625" customWidth="1"/>
    <col min="2312" max="2312" width="12.42578125" customWidth="1"/>
    <col min="2313" max="2313" width="11.28515625" customWidth="1"/>
    <col min="2314" max="2314" width="10.28515625" customWidth="1"/>
    <col min="2315" max="2315" width="12.140625" customWidth="1"/>
    <col min="2316" max="2316" width="11.5703125" customWidth="1"/>
    <col min="2317" max="2317" width="11" customWidth="1"/>
    <col min="2561" max="2561" width="7.140625" customWidth="1"/>
    <col min="2562" max="2562" width="55.7109375" customWidth="1"/>
    <col min="2563" max="2563" width="10.5703125" customWidth="1"/>
    <col min="2564" max="2564" width="11.42578125" customWidth="1"/>
    <col min="2565" max="2565" width="0" hidden="1" customWidth="1"/>
    <col min="2566" max="2566" width="12.85546875" customWidth="1"/>
    <col min="2567" max="2567" width="11.140625" customWidth="1"/>
    <col min="2568" max="2568" width="12.42578125" customWidth="1"/>
    <col min="2569" max="2569" width="11.28515625" customWidth="1"/>
    <col min="2570" max="2570" width="10.28515625" customWidth="1"/>
    <col min="2571" max="2571" width="12.140625" customWidth="1"/>
    <col min="2572" max="2572" width="11.5703125" customWidth="1"/>
    <col min="2573" max="2573" width="11" customWidth="1"/>
    <col min="2817" max="2817" width="7.140625" customWidth="1"/>
    <col min="2818" max="2818" width="55.7109375" customWidth="1"/>
    <col min="2819" max="2819" width="10.5703125" customWidth="1"/>
    <col min="2820" max="2820" width="11.42578125" customWidth="1"/>
    <col min="2821" max="2821" width="0" hidden="1" customWidth="1"/>
    <col min="2822" max="2822" width="12.85546875" customWidth="1"/>
    <col min="2823" max="2823" width="11.140625" customWidth="1"/>
    <col min="2824" max="2824" width="12.42578125" customWidth="1"/>
    <col min="2825" max="2825" width="11.28515625" customWidth="1"/>
    <col min="2826" max="2826" width="10.28515625" customWidth="1"/>
    <col min="2827" max="2827" width="12.140625" customWidth="1"/>
    <col min="2828" max="2828" width="11.5703125" customWidth="1"/>
    <col min="2829" max="2829" width="11" customWidth="1"/>
    <col min="3073" max="3073" width="7.140625" customWidth="1"/>
    <col min="3074" max="3074" width="55.7109375" customWidth="1"/>
    <col min="3075" max="3075" width="10.5703125" customWidth="1"/>
    <col min="3076" max="3076" width="11.42578125" customWidth="1"/>
    <col min="3077" max="3077" width="0" hidden="1" customWidth="1"/>
    <col min="3078" max="3078" width="12.85546875" customWidth="1"/>
    <col min="3079" max="3079" width="11.140625" customWidth="1"/>
    <col min="3080" max="3080" width="12.42578125" customWidth="1"/>
    <col min="3081" max="3081" width="11.28515625" customWidth="1"/>
    <col min="3082" max="3082" width="10.28515625" customWidth="1"/>
    <col min="3083" max="3083" width="12.140625" customWidth="1"/>
    <col min="3084" max="3084" width="11.5703125" customWidth="1"/>
    <col min="3085" max="3085" width="11" customWidth="1"/>
    <col min="3329" max="3329" width="7.140625" customWidth="1"/>
    <col min="3330" max="3330" width="55.7109375" customWidth="1"/>
    <col min="3331" max="3331" width="10.5703125" customWidth="1"/>
    <col min="3332" max="3332" width="11.42578125" customWidth="1"/>
    <col min="3333" max="3333" width="0" hidden="1" customWidth="1"/>
    <col min="3334" max="3334" width="12.85546875" customWidth="1"/>
    <col min="3335" max="3335" width="11.140625" customWidth="1"/>
    <col min="3336" max="3336" width="12.42578125" customWidth="1"/>
    <col min="3337" max="3337" width="11.28515625" customWidth="1"/>
    <col min="3338" max="3338" width="10.28515625" customWidth="1"/>
    <col min="3339" max="3339" width="12.140625" customWidth="1"/>
    <col min="3340" max="3340" width="11.5703125" customWidth="1"/>
    <col min="3341" max="3341" width="11" customWidth="1"/>
    <col min="3585" max="3585" width="7.140625" customWidth="1"/>
    <col min="3586" max="3586" width="55.7109375" customWidth="1"/>
    <col min="3587" max="3587" width="10.5703125" customWidth="1"/>
    <col min="3588" max="3588" width="11.42578125" customWidth="1"/>
    <col min="3589" max="3589" width="0" hidden="1" customWidth="1"/>
    <col min="3590" max="3590" width="12.85546875" customWidth="1"/>
    <col min="3591" max="3591" width="11.140625" customWidth="1"/>
    <col min="3592" max="3592" width="12.42578125" customWidth="1"/>
    <col min="3593" max="3593" width="11.28515625" customWidth="1"/>
    <col min="3594" max="3594" width="10.28515625" customWidth="1"/>
    <col min="3595" max="3595" width="12.140625" customWidth="1"/>
    <col min="3596" max="3596" width="11.5703125" customWidth="1"/>
    <col min="3597" max="3597" width="11" customWidth="1"/>
    <col min="3841" max="3841" width="7.140625" customWidth="1"/>
    <col min="3842" max="3842" width="55.7109375" customWidth="1"/>
    <col min="3843" max="3843" width="10.5703125" customWidth="1"/>
    <col min="3844" max="3844" width="11.42578125" customWidth="1"/>
    <col min="3845" max="3845" width="0" hidden="1" customWidth="1"/>
    <col min="3846" max="3846" width="12.85546875" customWidth="1"/>
    <col min="3847" max="3847" width="11.140625" customWidth="1"/>
    <col min="3848" max="3848" width="12.42578125" customWidth="1"/>
    <col min="3849" max="3849" width="11.28515625" customWidth="1"/>
    <col min="3850" max="3850" width="10.28515625" customWidth="1"/>
    <col min="3851" max="3851" width="12.140625" customWidth="1"/>
    <col min="3852" max="3852" width="11.5703125" customWidth="1"/>
    <col min="3853" max="3853" width="11" customWidth="1"/>
    <col min="4097" max="4097" width="7.140625" customWidth="1"/>
    <col min="4098" max="4098" width="55.7109375" customWidth="1"/>
    <col min="4099" max="4099" width="10.5703125" customWidth="1"/>
    <col min="4100" max="4100" width="11.42578125" customWidth="1"/>
    <col min="4101" max="4101" width="0" hidden="1" customWidth="1"/>
    <col min="4102" max="4102" width="12.85546875" customWidth="1"/>
    <col min="4103" max="4103" width="11.140625" customWidth="1"/>
    <col min="4104" max="4104" width="12.42578125" customWidth="1"/>
    <col min="4105" max="4105" width="11.28515625" customWidth="1"/>
    <col min="4106" max="4106" width="10.28515625" customWidth="1"/>
    <col min="4107" max="4107" width="12.140625" customWidth="1"/>
    <col min="4108" max="4108" width="11.5703125" customWidth="1"/>
    <col min="4109" max="4109" width="11" customWidth="1"/>
    <col min="4353" max="4353" width="7.140625" customWidth="1"/>
    <col min="4354" max="4354" width="55.7109375" customWidth="1"/>
    <col min="4355" max="4355" width="10.5703125" customWidth="1"/>
    <col min="4356" max="4356" width="11.42578125" customWidth="1"/>
    <col min="4357" max="4357" width="0" hidden="1" customWidth="1"/>
    <col min="4358" max="4358" width="12.85546875" customWidth="1"/>
    <col min="4359" max="4359" width="11.140625" customWidth="1"/>
    <col min="4360" max="4360" width="12.42578125" customWidth="1"/>
    <col min="4361" max="4361" width="11.28515625" customWidth="1"/>
    <col min="4362" max="4362" width="10.28515625" customWidth="1"/>
    <col min="4363" max="4363" width="12.140625" customWidth="1"/>
    <col min="4364" max="4364" width="11.5703125" customWidth="1"/>
    <col min="4365" max="4365" width="11" customWidth="1"/>
    <col min="4609" max="4609" width="7.140625" customWidth="1"/>
    <col min="4610" max="4610" width="55.7109375" customWidth="1"/>
    <col min="4611" max="4611" width="10.5703125" customWidth="1"/>
    <col min="4612" max="4612" width="11.42578125" customWidth="1"/>
    <col min="4613" max="4613" width="0" hidden="1" customWidth="1"/>
    <col min="4614" max="4614" width="12.85546875" customWidth="1"/>
    <col min="4615" max="4615" width="11.140625" customWidth="1"/>
    <col min="4616" max="4616" width="12.42578125" customWidth="1"/>
    <col min="4617" max="4617" width="11.28515625" customWidth="1"/>
    <col min="4618" max="4618" width="10.28515625" customWidth="1"/>
    <col min="4619" max="4619" width="12.140625" customWidth="1"/>
    <col min="4620" max="4620" width="11.5703125" customWidth="1"/>
    <col min="4621" max="4621" width="11" customWidth="1"/>
    <col min="4865" max="4865" width="7.140625" customWidth="1"/>
    <col min="4866" max="4866" width="55.7109375" customWidth="1"/>
    <col min="4867" max="4867" width="10.5703125" customWidth="1"/>
    <col min="4868" max="4868" width="11.42578125" customWidth="1"/>
    <col min="4869" max="4869" width="0" hidden="1" customWidth="1"/>
    <col min="4870" max="4870" width="12.85546875" customWidth="1"/>
    <col min="4871" max="4871" width="11.140625" customWidth="1"/>
    <col min="4872" max="4872" width="12.42578125" customWidth="1"/>
    <col min="4873" max="4873" width="11.28515625" customWidth="1"/>
    <col min="4874" max="4874" width="10.28515625" customWidth="1"/>
    <col min="4875" max="4875" width="12.140625" customWidth="1"/>
    <col min="4876" max="4876" width="11.5703125" customWidth="1"/>
    <col min="4877" max="4877" width="11" customWidth="1"/>
    <col min="5121" max="5121" width="7.140625" customWidth="1"/>
    <col min="5122" max="5122" width="55.7109375" customWidth="1"/>
    <col min="5123" max="5123" width="10.5703125" customWidth="1"/>
    <col min="5124" max="5124" width="11.42578125" customWidth="1"/>
    <col min="5125" max="5125" width="0" hidden="1" customWidth="1"/>
    <col min="5126" max="5126" width="12.85546875" customWidth="1"/>
    <col min="5127" max="5127" width="11.140625" customWidth="1"/>
    <col min="5128" max="5128" width="12.42578125" customWidth="1"/>
    <col min="5129" max="5129" width="11.28515625" customWidth="1"/>
    <col min="5130" max="5130" width="10.28515625" customWidth="1"/>
    <col min="5131" max="5131" width="12.140625" customWidth="1"/>
    <col min="5132" max="5132" width="11.5703125" customWidth="1"/>
    <col min="5133" max="5133" width="11" customWidth="1"/>
    <col min="5377" max="5377" width="7.140625" customWidth="1"/>
    <col min="5378" max="5378" width="55.7109375" customWidth="1"/>
    <col min="5379" max="5379" width="10.5703125" customWidth="1"/>
    <col min="5380" max="5380" width="11.42578125" customWidth="1"/>
    <col min="5381" max="5381" width="0" hidden="1" customWidth="1"/>
    <col min="5382" max="5382" width="12.85546875" customWidth="1"/>
    <col min="5383" max="5383" width="11.140625" customWidth="1"/>
    <col min="5384" max="5384" width="12.42578125" customWidth="1"/>
    <col min="5385" max="5385" width="11.28515625" customWidth="1"/>
    <col min="5386" max="5386" width="10.28515625" customWidth="1"/>
    <col min="5387" max="5387" width="12.140625" customWidth="1"/>
    <col min="5388" max="5388" width="11.5703125" customWidth="1"/>
    <col min="5389" max="5389" width="11" customWidth="1"/>
    <col min="5633" max="5633" width="7.140625" customWidth="1"/>
    <col min="5634" max="5634" width="55.7109375" customWidth="1"/>
    <col min="5635" max="5635" width="10.5703125" customWidth="1"/>
    <col min="5636" max="5636" width="11.42578125" customWidth="1"/>
    <col min="5637" max="5637" width="0" hidden="1" customWidth="1"/>
    <col min="5638" max="5638" width="12.85546875" customWidth="1"/>
    <col min="5639" max="5639" width="11.140625" customWidth="1"/>
    <col min="5640" max="5640" width="12.42578125" customWidth="1"/>
    <col min="5641" max="5641" width="11.28515625" customWidth="1"/>
    <col min="5642" max="5642" width="10.28515625" customWidth="1"/>
    <col min="5643" max="5643" width="12.140625" customWidth="1"/>
    <col min="5644" max="5644" width="11.5703125" customWidth="1"/>
    <col min="5645" max="5645" width="11" customWidth="1"/>
    <col min="5889" max="5889" width="7.140625" customWidth="1"/>
    <col min="5890" max="5890" width="55.7109375" customWidth="1"/>
    <col min="5891" max="5891" width="10.5703125" customWidth="1"/>
    <col min="5892" max="5892" width="11.42578125" customWidth="1"/>
    <col min="5893" max="5893" width="0" hidden="1" customWidth="1"/>
    <col min="5894" max="5894" width="12.85546875" customWidth="1"/>
    <col min="5895" max="5895" width="11.140625" customWidth="1"/>
    <col min="5896" max="5896" width="12.42578125" customWidth="1"/>
    <col min="5897" max="5897" width="11.28515625" customWidth="1"/>
    <col min="5898" max="5898" width="10.28515625" customWidth="1"/>
    <col min="5899" max="5899" width="12.140625" customWidth="1"/>
    <col min="5900" max="5900" width="11.5703125" customWidth="1"/>
    <col min="5901" max="5901" width="11" customWidth="1"/>
    <col min="6145" max="6145" width="7.140625" customWidth="1"/>
    <col min="6146" max="6146" width="55.7109375" customWidth="1"/>
    <col min="6147" max="6147" width="10.5703125" customWidth="1"/>
    <col min="6148" max="6148" width="11.42578125" customWidth="1"/>
    <col min="6149" max="6149" width="0" hidden="1" customWidth="1"/>
    <col min="6150" max="6150" width="12.85546875" customWidth="1"/>
    <col min="6151" max="6151" width="11.140625" customWidth="1"/>
    <col min="6152" max="6152" width="12.42578125" customWidth="1"/>
    <col min="6153" max="6153" width="11.28515625" customWidth="1"/>
    <col min="6154" max="6154" width="10.28515625" customWidth="1"/>
    <col min="6155" max="6155" width="12.140625" customWidth="1"/>
    <col min="6156" max="6156" width="11.5703125" customWidth="1"/>
    <col min="6157" max="6157" width="11" customWidth="1"/>
    <col min="6401" max="6401" width="7.140625" customWidth="1"/>
    <col min="6402" max="6402" width="55.7109375" customWidth="1"/>
    <col min="6403" max="6403" width="10.5703125" customWidth="1"/>
    <col min="6404" max="6404" width="11.42578125" customWidth="1"/>
    <col min="6405" max="6405" width="0" hidden="1" customWidth="1"/>
    <col min="6406" max="6406" width="12.85546875" customWidth="1"/>
    <col min="6407" max="6407" width="11.140625" customWidth="1"/>
    <col min="6408" max="6408" width="12.42578125" customWidth="1"/>
    <col min="6409" max="6409" width="11.28515625" customWidth="1"/>
    <col min="6410" max="6410" width="10.28515625" customWidth="1"/>
    <col min="6411" max="6411" width="12.140625" customWidth="1"/>
    <col min="6412" max="6412" width="11.5703125" customWidth="1"/>
    <col min="6413" max="6413" width="11" customWidth="1"/>
    <col min="6657" max="6657" width="7.140625" customWidth="1"/>
    <col min="6658" max="6658" width="55.7109375" customWidth="1"/>
    <col min="6659" max="6659" width="10.5703125" customWidth="1"/>
    <col min="6660" max="6660" width="11.42578125" customWidth="1"/>
    <col min="6661" max="6661" width="0" hidden="1" customWidth="1"/>
    <col min="6662" max="6662" width="12.85546875" customWidth="1"/>
    <col min="6663" max="6663" width="11.140625" customWidth="1"/>
    <col min="6664" max="6664" width="12.42578125" customWidth="1"/>
    <col min="6665" max="6665" width="11.28515625" customWidth="1"/>
    <col min="6666" max="6666" width="10.28515625" customWidth="1"/>
    <col min="6667" max="6667" width="12.140625" customWidth="1"/>
    <col min="6668" max="6668" width="11.5703125" customWidth="1"/>
    <col min="6669" max="6669" width="11" customWidth="1"/>
    <col min="6913" max="6913" width="7.140625" customWidth="1"/>
    <col min="6914" max="6914" width="55.7109375" customWidth="1"/>
    <col min="6915" max="6915" width="10.5703125" customWidth="1"/>
    <col min="6916" max="6916" width="11.42578125" customWidth="1"/>
    <col min="6917" max="6917" width="0" hidden="1" customWidth="1"/>
    <col min="6918" max="6918" width="12.85546875" customWidth="1"/>
    <col min="6919" max="6919" width="11.140625" customWidth="1"/>
    <col min="6920" max="6920" width="12.42578125" customWidth="1"/>
    <col min="6921" max="6921" width="11.28515625" customWidth="1"/>
    <col min="6922" max="6922" width="10.28515625" customWidth="1"/>
    <col min="6923" max="6923" width="12.140625" customWidth="1"/>
    <col min="6924" max="6924" width="11.5703125" customWidth="1"/>
    <col min="6925" max="6925" width="11" customWidth="1"/>
    <col min="7169" max="7169" width="7.140625" customWidth="1"/>
    <col min="7170" max="7170" width="55.7109375" customWidth="1"/>
    <col min="7171" max="7171" width="10.5703125" customWidth="1"/>
    <col min="7172" max="7172" width="11.42578125" customWidth="1"/>
    <col min="7173" max="7173" width="0" hidden="1" customWidth="1"/>
    <col min="7174" max="7174" width="12.85546875" customWidth="1"/>
    <col min="7175" max="7175" width="11.140625" customWidth="1"/>
    <col min="7176" max="7176" width="12.42578125" customWidth="1"/>
    <col min="7177" max="7177" width="11.28515625" customWidth="1"/>
    <col min="7178" max="7178" width="10.28515625" customWidth="1"/>
    <col min="7179" max="7179" width="12.140625" customWidth="1"/>
    <col min="7180" max="7180" width="11.5703125" customWidth="1"/>
    <col min="7181" max="7181" width="11" customWidth="1"/>
    <col min="7425" max="7425" width="7.140625" customWidth="1"/>
    <col min="7426" max="7426" width="55.7109375" customWidth="1"/>
    <col min="7427" max="7427" width="10.5703125" customWidth="1"/>
    <col min="7428" max="7428" width="11.42578125" customWidth="1"/>
    <col min="7429" max="7429" width="0" hidden="1" customWidth="1"/>
    <col min="7430" max="7430" width="12.85546875" customWidth="1"/>
    <col min="7431" max="7431" width="11.140625" customWidth="1"/>
    <col min="7432" max="7432" width="12.42578125" customWidth="1"/>
    <col min="7433" max="7433" width="11.28515625" customWidth="1"/>
    <col min="7434" max="7434" width="10.28515625" customWidth="1"/>
    <col min="7435" max="7435" width="12.140625" customWidth="1"/>
    <col min="7436" max="7436" width="11.5703125" customWidth="1"/>
    <col min="7437" max="7437" width="11" customWidth="1"/>
    <col min="7681" max="7681" width="7.140625" customWidth="1"/>
    <col min="7682" max="7682" width="55.7109375" customWidth="1"/>
    <col min="7683" max="7683" width="10.5703125" customWidth="1"/>
    <col min="7684" max="7684" width="11.42578125" customWidth="1"/>
    <col min="7685" max="7685" width="0" hidden="1" customWidth="1"/>
    <col min="7686" max="7686" width="12.85546875" customWidth="1"/>
    <col min="7687" max="7687" width="11.140625" customWidth="1"/>
    <col min="7688" max="7688" width="12.42578125" customWidth="1"/>
    <col min="7689" max="7689" width="11.28515625" customWidth="1"/>
    <col min="7690" max="7690" width="10.28515625" customWidth="1"/>
    <col min="7691" max="7691" width="12.140625" customWidth="1"/>
    <col min="7692" max="7692" width="11.5703125" customWidth="1"/>
    <col min="7693" max="7693" width="11" customWidth="1"/>
    <col min="7937" max="7937" width="7.140625" customWidth="1"/>
    <col min="7938" max="7938" width="55.7109375" customWidth="1"/>
    <col min="7939" max="7939" width="10.5703125" customWidth="1"/>
    <col min="7940" max="7940" width="11.42578125" customWidth="1"/>
    <col min="7941" max="7941" width="0" hidden="1" customWidth="1"/>
    <col min="7942" max="7942" width="12.85546875" customWidth="1"/>
    <col min="7943" max="7943" width="11.140625" customWidth="1"/>
    <col min="7944" max="7944" width="12.42578125" customWidth="1"/>
    <col min="7945" max="7945" width="11.28515625" customWidth="1"/>
    <col min="7946" max="7946" width="10.28515625" customWidth="1"/>
    <col min="7947" max="7947" width="12.140625" customWidth="1"/>
    <col min="7948" max="7948" width="11.5703125" customWidth="1"/>
    <col min="7949" max="7949" width="11" customWidth="1"/>
    <col min="8193" max="8193" width="7.140625" customWidth="1"/>
    <col min="8194" max="8194" width="55.7109375" customWidth="1"/>
    <col min="8195" max="8195" width="10.5703125" customWidth="1"/>
    <col min="8196" max="8196" width="11.42578125" customWidth="1"/>
    <col min="8197" max="8197" width="0" hidden="1" customWidth="1"/>
    <col min="8198" max="8198" width="12.85546875" customWidth="1"/>
    <col min="8199" max="8199" width="11.140625" customWidth="1"/>
    <col min="8200" max="8200" width="12.42578125" customWidth="1"/>
    <col min="8201" max="8201" width="11.28515625" customWidth="1"/>
    <col min="8202" max="8202" width="10.28515625" customWidth="1"/>
    <col min="8203" max="8203" width="12.140625" customWidth="1"/>
    <col min="8204" max="8204" width="11.5703125" customWidth="1"/>
    <col min="8205" max="8205" width="11" customWidth="1"/>
    <col min="8449" max="8449" width="7.140625" customWidth="1"/>
    <col min="8450" max="8450" width="55.7109375" customWidth="1"/>
    <col min="8451" max="8451" width="10.5703125" customWidth="1"/>
    <col min="8452" max="8452" width="11.42578125" customWidth="1"/>
    <col min="8453" max="8453" width="0" hidden="1" customWidth="1"/>
    <col min="8454" max="8454" width="12.85546875" customWidth="1"/>
    <col min="8455" max="8455" width="11.140625" customWidth="1"/>
    <col min="8456" max="8456" width="12.42578125" customWidth="1"/>
    <col min="8457" max="8457" width="11.28515625" customWidth="1"/>
    <col min="8458" max="8458" width="10.28515625" customWidth="1"/>
    <col min="8459" max="8459" width="12.140625" customWidth="1"/>
    <col min="8460" max="8460" width="11.5703125" customWidth="1"/>
    <col min="8461" max="8461" width="11" customWidth="1"/>
    <col min="8705" max="8705" width="7.140625" customWidth="1"/>
    <col min="8706" max="8706" width="55.7109375" customWidth="1"/>
    <col min="8707" max="8707" width="10.5703125" customWidth="1"/>
    <col min="8708" max="8708" width="11.42578125" customWidth="1"/>
    <col min="8709" max="8709" width="0" hidden="1" customWidth="1"/>
    <col min="8710" max="8710" width="12.85546875" customWidth="1"/>
    <col min="8711" max="8711" width="11.140625" customWidth="1"/>
    <col min="8712" max="8712" width="12.42578125" customWidth="1"/>
    <col min="8713" max="8713" width="11.28515625" customWidth="1"/>
    <col min="8714" max="8714" width="10.28515625" customWidth="1"/>
    <col min="8715" max="8715" width="12.140625" customWidth="1"/>
    <col min="8716" max="8716" width="11.5703125" customWidth="1"/>
    <col min="8717" max="8717" width="11" customWidth="1"/>
    <col min="8961" max="8961" width="7.140625" customWidth="1"/>
    <col min="8962" max="8962" width="55.7109375" customWidth="1"/>
    <col min="8963" max="8963" width="10.5703125" customWidth="1"/>
    <col min="8964" max="8964" width="11.42578125" customWidth="1"/>
    <col min="8965" max="8965" width="0" hidden="1" customWidth="1"/>
    <col min="8966" max="8966" width="12.85546875" customWidth="1"/>
    <col min="8967" max="8967" width="11.140625" customWidth="1"/>
    <col min="8968" max="8968" width="12.42578125" customWidth="1"/>
    <col min="8969" max="8969" width="11.28515625" customWidth="1"/>
    <col min="8970" max="8970" width="10.28515625" customWidth="1"/>
    <col min="8971" max="8971" width="12.140625" customWidth="1"/>
    <col min="8972" max="8972" width="11.5703125" customWidth="1"/>
    <col min="8973" max="8973" width="11" customWidth="1"/>
    <col min="9217" max="9217" width="7.140625" customWidth="1"/>
    <col min="9218" max="9218" width="55.7109375" customWidth="1"/>
    <col min="9219" max="9219" width="10.5703125" customWidth="1"/>
    <col min="9220" max="9220" width="11.42578125" customWidth="1"/>
    <col min="9221" max="9221" width="0" hidden="1" customWidth="1"/>
    <col min="9222" max="9222" width="12.85546875" customWidth="1"/>
    <col min="9223" max="9223" width="11.140625" customWidth="1"/>
    <col min="9224" max="9224" width="12.42578125" customWidth="1"/>
    <col min="9225" max="9225" width="11.28515625" customWidth="1"/>
    <col min="9226" max="9226" width="10.28515625" customWidth="1"/>
    <col min="9227" max="9227" width="12.140625" customWidth="1"/>
    <col min="9228" max="9228" width="11.5703125" customWidth="1"/>
    <col min="9229" max="9229" width="11" customWidth="1"/>
    <col min="9473" max="9473" width="7.140625" customWidth="1"/>
    <col min="9474" max="9474" width="55.7109375" customWidth="1"/>
    <col min="9475" max="9475" width="10.5703125" customWidth="1"/>
    <col min="9476" max="9476" width="11.42578125" customWidth="1"/>
    <col min="9477" max="9477" width="0" hidden="1" customWidth="1"/>
    <col min="9478" max="9478" width="12.85546875" customWidth="1"/>
    <col min="9479" max="9479" width="11.140625" customWidth="1"/>
    <col min="9480" max="9480" width="12.42578125" customWidth="1"/>
    <col min="9481" max="9481" width="11.28515625" customWidth="1"/>
    <col min="9482" max="9482" width="10.28515625" customWidth="1"/>
    <col min="9483" max="9483" width="12.140625" customWidth="1"/>
    <col min="9484" max="9484" width="11.5703125" customWidth="1"/>
    <col min="9485" max="9485" width="11" customWidth="1"/>
    <col min="9729" max="9729" width="7.140625" customWidth="1"/>
    <col min="9730" max="9730" width="55.7109375" customWidth="1"/>
    <col min="9731" max="9731" width="10.5703125" customWidth="1"/>
    <col min="9732" max="9732" width="11.42578125" customWidth="1"/>
    <col min="9733" max="9733" width="0" hidden="1" customWidth="1"/>
    <col min="9734" max="9734" width="12.85546875" customWidth="1"/>
    <col min="9735" max="9735" width="11.140625" customWidth="1"/>
    <col min="9736" max="9736" width="12.42578125" customWidth="1"/>
    <col min="9737" max="9737" width="11.28515625" customWidth="1"/>
    <col min="9738" max="9738" width="10.28515625" customWidth="1"/>
    <col min="9739" max="9739" width="12.140625" customWidth="1"/>
    <col min="9740" max="9740" width="11.5703125" customWidth="1"/>
    <col min="9741" max="9741" width="11" customWidth="1"/>
    <col min="9985" max="9985" width="7.140625" customWidth="1"/>
    <col min="9986" max="9986" width="55.7109375" customWidth="1"/>
    <col min="9987" max="9987" width="10.5703125" customWidth="1"/>
    <col min="9988" max="9988" width="11.42578125" customWidth="1"/>
    <col min="9989" max="9989" width="0" hidden="1" customWidth="1"/>
    <col min="9990" max="9990" width="12.85546875" customWidth="1"/>
    <col min="9991" max="9991" width="11.140625" customWidth="1"/>
    <col min="9992" max="9992" width="12.42578125" customWidth="1"/>
    <col min="9993" max="9993" width="11.28515625" customWidth="1"/>
    <col min="9994" max="9994" width="10.28515625" customWidth="1"/>
    <col min="9995" max="9995" width="12.140625" customWidth="1"/>
    <col min="9996" max="9996" width="11.5703125" customWidth="1"/>
    <col min="9997" max="9997" width="11" customWidth="1"/>
    <col min="10241" max="10241" width="7.140625" customWidth="1"/>
    <col min="10242" max="10242" width="55.7109375" customWidth="1"/>
    <col min="10243" max="10243" width="10.5703125" customWidth="1"/>
    <col min="10244" max="10244" width="11.42578125" customWidth="1"/>
    <col min="10245" max="10245" width="0" hidden="1" customWidth="1"/>
    <col min="10246" max="10246" width="12.85546875" customWidth="1"/>
    <col min="10247" max="10247" width="11.140625" customWidth="1"/>
    <col min="10248" max="10248" width="12.42578125" customWidth="1"/>
    <col min="10249" max="10249" width="11.28515625" customWidth="1"/>
    <col min="10250" max="10250" width="10.28515625" customWidth="1"/>
    <col min="10251" max="10251" width="12.140625" customWidth="1"/>
    <col min="10252" max="10252" width="11.5703125" customWidth="1"/>
    <col min="10253" max="10253" width="11" customWidth="1"/>
    <col min="10497" max="10497" width="7.140625" customWidth="1"/>
    <col min="10498" max="10498" width="55.7109375" customWidth="1"/>
    <col min="10499" max="10499" width="10.5703125" customWidth="1"/>
    <col min="10500" max="10500" width="11.42578125" customWidth="1"/>
    <col min="10501" max="10501" width="0" hidden="1" customWidth="1"/>
    <col min="10502" max="10502" width="12.85546875" customWidth="1"/>
    <col min="10503" max="10503" width="11.140625" customWidth="1"/>
    <col min="10504" max="10504" width="12.42578125" customWidth="1"/>
    <col min="10505" max="10505" width="11.28515625" customWidth="1"/>
    <col min="10506" max="10506" width="10.28515625" customWidth="1"/>
    <col min="10507" max="10507" width="12.140625" customWidth="1"/>
    <col min="10508" max="10508" width="11.5703125" customWidth="1"/>
    <col min="10509" max="10509" width="11" customWidth="1"/>
    <col min="10753" max="10753" width="7.140625" customWidth="1"/>
    <col min="10754" max="10754" width="55.7109375" customWidth="1"/>
    <col min="10755" max="10755" width="10.5703125" customWidth="1"/>
    <col min="10756" max="10756" width="11.42578125" customWidth="1"/>
    <col min="10757" max="10757" width="0" hidden="1" customWidth="1"/>
    <col min="10758" max="10758" width="12.85546875" customWidth="1"/>
    <col min="10759" max="10759" width="11.140625" customWidth="1"/>
    <col min="10760" max="10760" width="12.42578125" customWidth="1"/>
    <col min="10761" max="10761" width="11.28515625" customWidth="1"/>
    <col min="10762" max="10762" width="10.28515625" customWidth="1"/>
    <col min="10763" max="10763" width="12.140625" customWidth="1"/>
    <col min="10764" max="10764" width="11.5703125" customWidth="1"/>
    <col min="10765" max="10765" width="11" customWidth="1"/>
    <col min="11009" max="11009" width="7.140625" customWidth="1"/>
    <col min="11010" max="11010" width="55.7109375" customWidth="1"/>
    <col min="11011" max="11011" width="10.5703125" customWidth="1"/>
    <col min="11012" max="11012" width="11.42578125" customWidth="1"/>
    <col min="11013" max="11013" width="0" hidden="1" customWidth="1"/>
    <col min="11014" max="11014" width="12.85546875" customWidth="1"/>
    <col min="11015" max="11015" width="11.140625" customWidth="1"/>
    <col min="11016" max="11016" width="12.42578125" customWidth="1"/>
    <col min="11017" max="11017" width="11.28515625" customWidth="1"/>
    <col min="11018" max="11018" width="10.28515625" customWidth="1"/>
    <col min="11019" max="11019" width="12.140625" customWidth="1"/>
    <col min="11020" max="11020" width="11.5703125" customWidth="1"/>
    <col min="11021" max="11021" width="11" customWidth="1"/>
    <col min="11265" max="11265" width="7.140625" customWidth="1"/>
    <col min="11266" max="11266" width="55.7109375" customWidth="1"/>
    <col min="11267" max="11267" width="10.5703125" customWidth="1"/>
    <col min="11268" max="11268" width="11.42578125" customWidth="1"/>
    <col min="11269" max="11269" width="0" hidden="1" customWidth="1"/>
    <col min="11270" max="11270" width="12.85546875" customWidth="1"/>
    <col min="11271" max="11271" width="11.140625" customWidth="1"/>
    <col min="11272" max="11272" width="12.42578125" customWidth="1"/>
    <col min="11273" max="11273" width="11.28515625" customWidth="1"/>
    <col min="11274" max="11274" width="10.28515625" customWidth="1"/>
    <col min="11275" max="11275" width="12.140625" customWidth="1"/>
    <col min="11276" max="11276" width="11.5703125" customWidth="1"/>
    <col min="11277" max="11277" width="11" customWidth="1"/>
    <col min="11521" max="11521" width="7.140625" customWidth="1"/>
    <col min="11522" max="11522" width="55.7109375" customWidth="1"/>
    <col min="11523" max="11523" width="10.5703125" customWidth="1"/>
    <col min="11524" max="11524" width="11.42578125" customWidth="1"/>
    <col min="11525" max="11525" width="0" hidden="1" customWidth="1"/>
    <col min="11526" max="11526" width="12.85546875" customWidth="1"/>
    <col min="11527" max="11527" width="11.140625" customWidth="1"/>
    <col min="11528" max="11528" width="12.42578125" customWidth="1"/>
    <col min="11529" max="11529" width="11.28515625" customWidth="1"/>
    <col min="11530" max="11530" width="10.28515625" customWidth="1"/>
    <col min="11531" max="11531" width="12.140625" customWidth="1"/>
    <col min="11532" max="11532" width="11.5703125" customWidth="1"/>
    <col min="11533" max="11533" width="11" customWidth="1"/>
    <col min="11777" max="11777" width="7.140625" customWidth="1"/>
    <col min="11778" max="11778" width="55.7109375" customWidth="1"/>
    <col min="11779" max="11779" width="10.5703125" customWidth="1"/>
    <col min="11780" max="11780" width="11.42578125" customWidth="1"/>
    <col min="11781" max="11781" width="0" hidden="1" customWidth="1"/>
    <col min="11782" max="11782" width="12.85546875" customWidth="1"/>
    <col min="11783" max="11783" width="11.140625" customWidth="1"/>
    <col min="11784" max="11784" width="12.42578125" customWidth="1"/>
    <col min="11785" max="11785" width="11.28515625" customWidth="1"/>
    <col min="11786" max="11786" width="10.28515625" customWidth="1"/>
    <col min="11787" max="11787" width="12.140625" customWidth="1"/>
    <col min="11788" max="11788" width="11.5703125" customWidth="1"/>
    <col min="11789" max="11789" width="11" customWidth="1"/>
    <col min="12033" max="12033" width="7.140625" customWidth="1"/>
    <col min="12034" max="12034" width="55.7109375" customWidth="1"/>
    <col min="12035" max="12035" width="10.5703125" customWidth="1"/>
    <col min="12036" max="12036" width="11.42578125" customWidth="1"/>
    <col min="12037" max="12037" width="0" hidden="1" customWidth="1"/>
    <col min="12038" max="12038" width="12.85546875" customWidth="1"/>
    <col min="12039" max="12039" width="11.140625" customWidth="1"/>
    <col min="12040" max="12040" width="12.42578125" customWidth="1"/>
    <col min="12041" max="12041" width="11.28515625" customWidth="1"/>
    <col min="12042" max="12042" width="10.28515625" customWidth="1"/>
    <col min="12043" max="12043" width="12.140625" customWidth="1"/>
    <col min="12044" max="12044" width="11.5703125" customWidth="1"/>
    <col min="12045" max="12045" width="11" customWidth="1"/>
    <col min="12289" max="12289" width="7.140625" customWidth="1"/>
    <col min="12290" max="12290" width="55.7109375" customWidth="1"/>
    <col min="12291" max="12291" width="10.5703125" customWidth="1"/>
    <col min="12292" max="12292" width="11.42578125" customWidth="1"/>
    <col min="12293" max="12293" width="0" hidden="1" customWidth="1"/>
    <col min="12294" max="12294" width="12.85546875" customWidth="1"/>
    <col min="12295" max="12295" width="11.140625" customWidth="1"/>
    <col min="12296" max="12296" width="12.42578125" customWidth="1"/>
    <col min="12297" max="12297" width="11.28515625" customWidth="1"/>
    <col min="12298" max="12298" width="10.28515625" customWidth="1"/>
    <col min="12299" max="12299" width="12.140625" customWidth="1"/>
    <col min="12300" max="12300" width="11.5703125" customWidth="1"/>
    <col min="12301" max="12301" width="11" customWidth="1"/>
    <col min="12545" max="12545" width="7.140625" customWidth="1"/>
    <col min="12546" max="12546" width="55.7109375" customWidth="1"/>
    <col min="12547" max="12547" width="10.5703125" customWidth="1"/>
    <col min="12548" max="12548" width="11.42578125" customWidth="1"/>
    <col min="12549" max="12549" width="0" hidden="1" customWidth="1"/>
    <col min="12550" max="12550" width="12.85546875" customWidth="1"/>
    <col min="12551" max="12551" width="11.140625" customWidth="1"/>
    <col min="12552" max="12552" width="12.42578125" customWidth="1"/>
    <col min="12553" max="12553" width="11.28515625" customWidth="1"/>
    <col min="12554" max="12554" width="10.28515625" customWidth="1"/>
    <col min="12555" max="12555" width="12.140625" customWidth="1"/>
    <col min="12556" max="12556" width="11.5703125" customWidth="1"/>
    <col min="12557" max="12557" width="11" customWidth="1"/>
    <col min="12801" max="12801" width="7.140625" customWidth="1"/>
    <col min="12802" max="12802" width="55.7109375" customWidth="1"/>
    <col min="12803" max="12803" width="10.5703125" customWidth="1"/>
    <col min="12804" max="12804" width="11.42578125" customWidth="1"/>
    <col min="12805" max="12805" width="0" hidden="1" customWidth="1"/>
    <col min="12806" max="12806" width="12.85546875" customWidth="1"/>
    <col min="12807" max="12807" width="11.140625" customWidth="1"/>
    <col min="12808" max="12808" width="12.42578125" customWidth="1"/>
    <col min="12809" max="12809" width="11.28515625" customWidth="1"/>
    <col min="12810" max="12810" width="10.28515625" customWidth="1"/>
    <col min="12811" max="12811" width="12.140625" customWidth="1"/>
    <col min="12812" max="12812" width="11.5703125" customWidth="1"/>
    <col min="12813" max="12813" width="11" customWidth="1"/>
    <col min="13057" max="13057" width="7.140625" customWidth="1"/>
    <col min="13058" max="13058" width="55.7109375" customWidth="1"/>
    <col min="13059" max="13059" width="10.5703125" customWidth="1"/>
    <col min="13060" max="13060" width="11.42578125" customWidth="1"/>
    <col min="13061" max="13061" width="0" hidden="1" customWidth="1"/>
    <col min="13062" max="13062" width="12.85546875" customWidth="1"/>
    <col min="13063" max="13063" width="11.140625" customWidth="1"/>
    <col min="13064" max="13064" width="12.42578125" customWidth="1"/>
    <col min="13065" max="13065" width="11.28515625" customWidth="1"/>
    <col min="13066" max="13066" width="10.28515625" customWidth="1"/>
    <col min="13067" max="13067" width="12.140625" customWidth="1"/>
    <col min="13068" max="13068" width="11.5703125" customWidth="1"/>
    <col min="13069" max="13069" width="11" customWidth="1"/>
    <col min="13313" max="13313" width="7.140625" customWidth="1"/>
    <col min="13314" max="13314" width="55.7109375" customWidth="1"/>
    <col min="13315" max="13315" width="10.5703125" customWidth="1"/>
    <col min="13316" max="13316" width="11.42578125" customWidth="1"/>
    <col min="13317" max="13317" width="0" hidden="1" customWidth="1"/>
    <col min="13318" max="13318" width="12.85546875" customWidth="1"/>
    <col min="13319" max="13319" width="11.140625" customWidth="1"/>
    <col min="13320" max="13320" width="12.42578125" customWidth="1"/>
    <col min="13321" max="13321" width="11.28515625" customWidth="1"/>
    <col min="13322" max="13322" width="10.28515625" customWidth="1"/>
    <col min="13323" max="13323" width="12.140625" customWidth="1"/>
    <col min="13324" max="13324" width="11.5703125" customWidth="1"/>
    <col min="13325" max="13325" width="11" customWidth="1"/>
    <col min="13569" max="13569" width="7.140625" customWidth="1"/>
    <col min="13570" max="13570" width="55.7109375" customWidth="1"/>
    <col min="13571" max="13571" width="10.5703125" customWidth="1"/>
    <col min="13572" max="13572" width="11.42578125" customWidth="1"/>
    <col min="13573" max="13573" width="0" hidden="1" customWidth="1"/>
    <col min="13574" max="13574" width="12.85546875" customWidth="1"/>
    <col min="13575" max="13575" width="11.140625" customWidth="1"/>
    <col min="13576" max="13576" width="12.42578125" customWidth="1"/>
    <col min="13577" max="13577" width="11.28515625" customWidth="1"/>
    <col min="13578" max="13578" width="10.28515625" customWidth="1"/>
    <col min="13579" max="13579" width="12.140625" customWidth="1"/>
    <col min="13580" max="13580" width="11.5703125" customWidth="1"/>
    <col min="13581" max="13581" width="11" customWidth="1"/>
    <col min="13825" max="13825" width="7.140625" customWidth="1"/>
    <col min="13826" max="13826" width="55.7109375" customWidth="1"/>
    <col min="13827" max="13827" width="10.5703125" customWidth="1"/>
    <col min="13828" max="13828" width="11.42578125" customWidth="1"/>
    <col min="13829" max="13829" width="0" hidden="1" customWidth="1"/>
    <col min="13830" max="13830" width="12.85546875" customWidth="1"/>
    <col min="13831" max="13831" width="11.140625" customWidth="1"/>
    <col min="13832" max="13832" width="12.42578125" customWidth="1"/>
    <col min="13833" max="13833" width="11.28515625" customWidth="1"/>
    <col min="13834" max="13834" width="10.28515625" customWidth="1"/>
    <col min="13835" max="13835" width="12.140625" customWidth="1"/>
    <col min="13836" max="13836" width="11.5703125" customWidth="1"/>
    <col min="13837" max="13837" width="11" customWidth="1"/>
    <col min="14081" max="14081" width="7.140625" customWidth="1"/>
    <col min="14082" max="14082" width="55.7109375" customWidth="1"/>
    <col min="14083" max="14083" width="10.5703125" customWidth="1"/>
    <col min="14084" max="14084" width="11.42578125" customWidth="1"/>
    <col min="14085" max="14085" width="0" hidden="1" customWidth="1"/>
    <col min="14086" max="14086" width="12.85546875" customWidth="1"/>
    <col min="14087" max="14087" width="11.140625" customWidth="1"/>
    <col min="14088" max="14088" width="12.42578125" customWidth="1"/>
    <col min="14089" max="14089" width="11.28515625" customWidth="1"/>
    <col min="14090" max="14090" width="10.28515625" customWidth="1"/>
    <col min="14091" max="14091" width="12.140625" customWidth="1"/>
    <col min="14092" max="14092" width="11.5703125" customWidth="1"/>
    <col min="14093" max="14093" width="11" customWidth="1"/>
    <col min="14337" max="14337" width="7.140625" customWidth="1"/>
    <col min="14338" max="14338" width="55.7109375" customWidth="1"/>
    <col min="14339" max="14339" width="10.5703125" customWidth="1"/>
    <col min="14340" max="14340" width="11.42578125" customWidth="1"/>
    <col min="14341" max="14341" width="0" hidden="1" customWidth="1"/>
    <col min="14342" max="14342" width="12.85546875" customWidth="1"/>
    <col min="14343" max="14343" width="11.140625" customWidth="1"/>
    <col min="14344" max="14344" width="12.42578125" customWidth="1"/>
    <col min="14345" max="14345" width="11.28515625" customWidth="1"/>
    <col min="14346" max="14346" width="10.28515625" customWidth="1"/>
    <col min="14347" max="14347" width="12.140625" customWidth="1"/>
    <col min="14348" max="14348" width="11.5703125" customWidth="1"/>
    <col min="14349" max="14349" width="11" customWidth="1"/>
    <col min="14593" max="14593" width="7.140625" customWidth="1"/>
    <col min="14594" max="14594" width="55.7109375" customWidth="1"/>
    <col min="14595" max="14595" width="10.5703125" customWidth="1"/>
    <col min="14596" max="14596" width="11.42578125" customWidth="1"/>
    <col min="14597" max="14597" width="0" hidden="1" customWidth="1"/>
    <col min="14598" max="14598" width="12.85546875" customWidth="1"/>
    <col min="14599" max="14599" width="11.140625" customWidth="1"/>
    <col min="14600" max="14600" width="12.42578125" customWidth="1"/>
    <col min="14601" max="14601" width="11.28515625" customWidth="1"/>
    <col min="14602" max="14602" width="10.28515625" customWidth="1"/>
    <col min="14603" max="14603" width="12.140625" customWidth="1"/>
    <col min="14604" max="14604" width="11.5703125" customWidth="1"/>
    <col min="14605" max="14605" width="11" customWidth="1"/>
    <col min="14849" max="14849" width="7.140625" customWidth="1"/>
    <col min="14850" max="14850" width="55.7109375" customWidth="1"/>
    <col min="14851" max="14851" width="10.5703125" customWidth="1"/>
    <col min="14852" max="14852" width="11.42578125" customWidth="1"/>
    <col min="14853" max="14853" width="0" hidden="1" customWidth="1"/>
    <col min="14854" max="14854" width="12.85546875" customWidth="1"/>
    <col min="14855" max="14855" width="11.140625" customWidth="1"/>
    <col min="14856" max="14856" width="12.42578125" customWidth="1"/>
    <col min="14857" max="14857" width="11.28515625" customWidth="1"/>
    <col min="14858" max="14858" width="10.28515625" customWidth="1"/>
    <col min="14859" max="14859" width="12.140625" customWidth="1"/>
    <col min="14860" max="14860" width="11.5703125" customWidth="1"/>
    <col min="14861" max="14861" width="11" customWidth="1"/>
    <col min="15105" max="15105" width="7.140625" customWidth="1"/>
    <col min="15106" max="15106" width="55.7109375" customWidth="1"/>
    <col min="15107" max="15107" width="10.5703125" customWidth="1"/>
    <col min="15108" max="15108" width="11.42578125" customWidth="1"/>
    <col min="15109" max="15109" width="0" hidden="1" customWidth="1"/>
    <col min="15110" max="15110" width="12.85546875" customWidth="1"/>
    <col min="15111" max="15111" width="11.140625" customWidth="1"/>
    <col min="15112" max="15112" width="12.42578125" customWidth="1"/>
    <col min="15113" max="15113" width="11.28515625" customWidth="1"/>
    <col min="15114" max="15114" width="10.28515625" customWidth="1"/>
    <col min="15115" max="15115" width="12.140625" customWidth="1"/>
    <col min="15116" max="15116" width="11.5703125" customWidth="1"/>
    <col min="15117" max="15117" width="11" customWidth="1"/>
    <col min="15361" max="15361" width="7.140625" customWidth="1"/>
    <col min="15362" max="15362" width="55.7109375" customWidth="1"/>
    <col min="15363" max="15363" width="10.5703125" customWidth="1"/>
    <col min="15364" max="15364" width="11.42578125" customWidth="1"/>
    <col min="15365" max="15365" width="0" hidden="1" customWidth="1"/>
    <col min="15366" max="15366" width="12.85546875" customWidth="1"/>
    <col min="15367" max="15367" width="11.140625" customWidth="1"/>
    <col min="15368" max="15368" width="12.42578125" customWidth="1"/>
    <col min="15369" max="15369" width="11.28515625" customWidth="1"/>
    <col min="15370" max="15370" width="10.28515625" customWidth="1"/>
    <col min="15371" max="15371" width="12.140625" customWidth="1"/>
    <col min="15372" max="15372" width="11.5703125" customWidth="1"/>
    <col min="15373" max="15373" width="11" customWidth="1"/>
    <col min="15617" max="15617" width="7.140625" customWidth="1"/>
    <col min="15618" max="15618" width="55.7109375" customWidth="1"/>
    <col min="15619" max="15619" width="10.5703125" customWidth="1"/>
    <col min="15620" max="15620" width="11.42578125" customWidth="1"/>
    <col min="15621" max="15621" width="0" hidden="1" customWidth="1"/>
    <col min="15622" max="15622" width="12.85546875" customWidth="1"/>
    <col min="15623" max="15623" width="11.140625" customWidth="1"/>
    <col min="15624" max="15624" width="12.42578125" customWidth="1"/>
    <col min="15625" max="15625" width="11.28515625" customWidth="1"/>
    <col min="15626" max="15626" width="10.28515625" customWidth="1"/>
    <col min="15627" max="15627" width="12.140625" customWidth="1"/>
    <col min="15628" max="15628" width="11.5703125" customWidth="1"/>
    <col min="15629" max="15629" width="11" customWidth="1"/>
    <col min="15873" max="15873" width="7.140625" customWidth="1"/>
    <col min="15874" max="15874" width="55.7109375" customWidth="1"/>
    <col min="15875" max="15875" width="10.5703125" customWidth="1"/>
    <col min="15876" max="15876" width="11.42578125" customWidth="1"/>
    <col min="15877" max="15877" width="0" hidden="1" customWidth="1"/>
    <col min="15878" max="15878" width="12.85546875" customWidth="1"/>
    <col min="15879" max="15879" width="11.140625" customWidth="1"/>
    <col min="15880" max="15880" width="12.42578125" customWidth="1"/>
    <col min="15881" max="15881" width="11.28515625" customWidth="1"/>
    <col min="15882" max="15882" width="10.28515625" customWidth="1"/>
    <col min="15883" max="15883" width="12.140625" customWidth="1"/>
    <col min="15884" max="15884" width="11.5703125" customWidth="1"/>
    <col min="15885" max="15885" width="11" customWidth="1"/>
    <col min="16129" max="16129" width="7.140625" customWidth="1"/>
    <col min="16130" max="16130" width="55.7109375" customWidth="1"/>
    <col min="16131" max="16131" width="10.5703125" customWidth="1"/>
    <col min="16132" max="16132" width="11.42578125" customWidth="1"/>
    <col min="16133" max="16133" width="0" hidden="1" customWidth="1"/>
    <col min="16134" max="16134" width="12.85546875" customWidth="1"/>
    <col min="16135" max="16135" width="11.140625" customWidth="1"/>
    <col min="16136" max="16136" width="12.42578125" customWidth="1"/>
    <col min="16137" max="16137" width="11.28515625" customWidth="1"/>
    <col min="16138" max="16138" width="10.28515625" customWidth="1"/>
    <col min="16139" max="16139" width="12.140625" customWidth="1"/>
    <col min="16140" max="16140" width="11.5703125" customWidth="1"/>
    <col min="16141" max="16141" width="11" customWidth="1"/>
  </cols>
  <sheetData>
    <row r="1" spans="1:13" ht="15.75" x14ac:dyDescent="0.25">
      <c r="A1" s="1" t="s">
        <v>0</v>
      </c>
      <c r="B1" s="2"/>
      <c r="C1" s="2"/>
      <c r="D1" s="2"/>
      <c r="E1" s="3"/>
      <c r="F1" s="3"/>
      <c r="G1" s="3"/>
      <c r="H1" s="3"/>
      <c r="I1" s="3"/>
      <c r="J1" s="3"/>
      <c r="K1" s="2"/>
      <c r="M1" s="2"/>
    </row>
    <row r="2" spans="1:13" ht="15.75" x14ac:dyDescent="0.25">
      <c r="A2" s="5" t="s">
        <v>1</v>
      </c>
      <c r="B2" s="2"/>
      <c r="C2" s="2"/>
      <c r="D2" s="2"/>
      <c r="E2" s="3"/>
      <c r="F2" s="3"/>
      <c r="G2" s="3"/>
      <c r="H2" s="3"/>
      <c r="I2" s="3"/>
      <c r="J2" s="3"/>
      <c r="K2" s="2"/>
      <c r="L2" s="316" t="s">
        <v>71</v>
      </c>
      <c r="M2" s="316"/>
    </row>
    <row r="3" spans="1:13" ht="15.75" x14ac:dyDescent="0.25">
      <c r="A3" s="2" t="s">
        <v>2</v>
      </c>
      <c r="B3" s="2"/>
      <c r="C3" s="2"/>
      <c r="D3" s="2"/>
      <c r="E3" s="2"/>
      <c r="F3" s="2"/>
      <c r="G3" s="2"/>
      <c r="H3" s="3"/>
      <c r="I3" s="3"/>
      <c r="J3" s="3"/>
      <c r="K3" s="2"/>
      <c r="L3" s="2"/>
      <c r="M3" s="2"/>
    </row>
    <row r="4" spans="1:13" ht="18.75" x14ac:dyDescent="0.25">
      <c r="A4" s="2" t="s">
        <v>3</v>
      </c>
      <c r="B4" s="2"/>
      <c r="C4" s="2"/>
      <c r="D4" s="2" t="s">
        <v>4</v>
      </c>
      <c r="E4" s="317" t="s">
        <v>5</v>
      </c>
      <c r="F4" s="317"/>
      <c r="G4" s="317"/>
      <c r="H4" s="317"/>
      <c r="I4" s="317"/>
      <c r="J4" s="317"/>
      <c r="K4" s="317"/>
      <c r="L4" s="317"/>
      <c r="M4" s="317"/>
    </row>
    <row r="5" spans="1:13" ht="16.5" thickBot="1" x14ac:dyDescent="0.3">
      <c r="A5" s="3" t="s">
        <v>6</v>
      </c>
      <c r="B5" s="2"/>
      <c r="C5" s="2"/>
      <c r="D5" s="2"/>
      <c r="E5" s="2"/>
      <c r="F5" s="2"/>
      <c r="G5" s="2"/>
      <c r="H5" s="2"/>
      <c r="I5" s="2"/>
      <c r="J5" s="2"/>
      <c r="K5" s="2"/>
      <c r="L5" s="2"/>
      <c r="M5" s="2"/>
    </row>
    <row r="6" spans="1:13" ht="16.5" thickBot="1" x14ac:dyDescent="0.3">
      <c r="A6" s="2" t="s">
        <v>7</v>
      </c>
      <c r="B6" s="2"/>
      <c r="C6" s="2"/>
      <c r="D6" s="318" t="s">
        <v>8</v>
      </c>
      <c r="E6" s="318"/>
      <c r="F6" s="318"/>
      <c r="G6" s="318"/>
      <c r="H6" s="318"/>
      <c r="I6" s="319"/>
      <c r="J6" s="6"/>
      <c r="K6" s="7">
        <f>H44</f>
        <v>0</v>
      </c>
      <c r="L6" s="2"/>
      <c r="M6" s="2"/>
    </row>
    <row r="7" spans="1:13" ht="16.5" thickBot="1" x14ac:dyDescent="0.3">
      <c r="A7" s="2" t="s">
        <v>9</v>
      </c>
      <c r="B7" s="2"/>
      <c r="C7" s="2"/>
      <c r="D7" s="2"/>
      <c r="E7" s="2"/>
      <c r="F7" s="2"/>
      <c r="G7" s="2"/>
      <c r="H7" s="2"/>
      <c r="I7" s="2"/>
      <c r="J7" s="2"/>
      <c r="K7" s="8"/>
      <c r="L7" s="2"/>
      <c r="M7" s="2"/>
    </row>
    <row r="8" spans="1:13" ht="16.5" thickBot="1" x14ac:dyDescent="0.3">
      <c r="A8" s="3" t="s">
        <v>10</v>
      </c>
      <c r="B8" s="2"/>
      <c r="C8" s="9" t="s">
        <v>11</v>
      </c>
      <c r="E8" s="9"/>
      <c r="F8" s="9"/>
      <c r="G8" s="9"/>
      <c r="H8" s="9"/>
      <c r="I8" s="9"/>
      <c r="J8" s="9"/>
      <c r="K8" s="10">
        <f>L44</f>
        <v>0</v>
      </c>
      <c r="L8" s="2"/>
      <c r="M8" s="2"/>
    </row>
    <row r="9" spans="1:13" ht="16.5" thickBot="1" x14ac:dyDescent="0.3">
      <c r="A9" s="2"/>
      <c r="B9" s="2"/>
      <c r="C9" s="2"/>
      <c r="D9" s="319" t="s">
        <v>12</v>
      </c>
      <c r="E9" s="319"/>
      <c r="F9" s="319"/>
      <c r="G9" s="319"/>
      <c r="H9" s="319"/>
      <c r="I9" s="319"/>
      <c r="J9" s="6"/>
      <c r="K9" s="11"/>
      <c r="L9" s="2"/>
      <c r="M9" s="2"/>
    </row>
    <row r="10" spans="1:13" ht="16.5" thickBot="1" x14ac:dyDescent="0.3">
      <c r="A10" s="2"/>
      <c r="B10" s="12"/>
      <c r="C10" s="2"/>
      <c r="D10" s="13"/>
      <c r="E10" s="2"/>
      <c r="F10" s="2"/>
      <c r="G10" s="2"/>
      <c r="H10" s="2"/>
      <c r="I10" s="2"/>
      <c r="J10" s="2"/>
      <c r="K10" s="10">
        <f>M44</f>
        <v>0</v>
      </c>
      <c r="L10" s="2"/>
      <c r="M10" s="2"/>
    </row>
    <row r="11" spans="1:13" x14ac:dyDescent="0.25">
      <c r="A11" s="14"/>
      <c r="B11" s="14"/>
      <c r="M11" s="14"/>
    </row>
    <row r="12" spans="1:13" ht="20.25" x14ac:dyDescent="0.3">
      <c r="A12" s="14"/>
      <c r="B12" s="14"/>
      <c r="C12" s="15" t="s">
        <v>13</v>
      </c>
      <c r="D12" s="16"/>
      <c r="E12" s="16"/>
      <c r="F12" s="16"/>
      <c r="G12" s="16"/>
      <c r="H12" s="14"/>
      <c r="I12" s="14"/>
      <c r="J12" s="14"/>
      <c r="L12" s="14"/>
      <c r="M12" s="14"/>
    </row>
    <row r="13" spans="1:13" ht="19.5" thickBot="1" x14ac:dyDescent="0.3">
      <c r="A13" s="14"/>
      <c r="B13" s="2" t="s">
        <v>14</v>
      </c>
      <c r="C13" s="298" t="s">
        <v>15</v>
      </c>
      <c r="D13" s="298"/>
      <c r="E13" s="298"/>
      <c r="F13" s="298"/>
      <c r="G13" s="298"/>
      <c r="H13" s="298"/>
      <c r="I13" s="298"/>
      <c r="J13" s="298"/>
      <c r="K13" s="298"/>
      <c r="L13" s="14"/>
      <c r="M13" s="14"/>
    </row>
    <row r="14" spans="1:13" ht="26.25" customHeight="1" thickBot="1" x14ac:dyDescent="0.3">
      <c r="A14" s="301" t="s">
        <v>16</v>
      </c>
      <c r="B14" s="303" t="s">
        <v>17</v>
      </c>
      <c r="C14" s="305" t="s">
        <v>359</v>
      </c>
      <c r="D14" s="305" t="s">
        <v>18</v>
      </c>
      <c r="E14" s="305" t="s">
        <v>19</v>
      </c>
      <c r="F14" s="325" t="s">
        <v>20</v>
      </c>
      <c r="G14" s="305" t="s">
        <v>21</v>
      </c>
      <c r="H14" s="307" t="s">
        <v>22</v>
      </c>
      <c r="I14" s="309" t="s">
        <v>23</v>
      </c>
      <c r="J14" s="310"/>
      <c r="K14" s="311"/>
      <c r="L14" s="312" t="s">
        <v>24</v>
      </c>
      <c r="M14" s="314" t="s">
        <v>25</v>
      </c>
    </row>
    <row r="15" spans="1:13" ht="27" customHeight="1" thickBot="1" x14ac:dyDescent="0.3">
      <c r="A15" s="302"/>
      <c r="B15" s="304"/>
      <c r="C15" s="306"/>
      <c r="D15" s="306"/>
      <c r="E15" s="306"/>
      <c r="F15" s="326"/>
      <c r="G15" s="306"/>
      <c r="H15" s="308"/>
      <c r="I15" s="17" t="s">
        <v>18</v>
      </c>
      <c r="J15" s="18" t="s">
        <v>26</v>
      </c>
      <c r="K15" s="19" t="s">
        <v>27</v>
      </c>
      <c r="L15" s="313"/>
      <c r="M15" s="315"/>
    </row>
    <row r="16" spans="1:13" ht="12.75" customHeight="1" x14ac:dyDescent="0.25">
      <c r="A16" s="20" t="s">
        <v>28</v>
      </c>
      <c r="B16" s="358" t="s">
        <v>29</v>
      </c>
      <c r="C16" s="21"/>
      <c r="D16" s="21"/>
      <c r="E16" s="359"/>
      <c r="F16" s="360"/>
      <c r="G16" s="359"/>
      <c r="H16" s="360"/>
      <c r="I16" s="361"/>
      <c r="J16" s="362"/>
      <c r="K16" s="363"/>
      <c r="L16" s="364"/>
      <c r="M16" s="365"/>
    </row>
    <row r="17" spans="1:13" ht="12.75" customHeight="1" x14ac:dyDescent="0.25">
      <c r="A17" s="22" t="s">
        <v>30</v>
      </c>
      <c r="B17" s="23" t="s">
        <v>361</v>
      </c>
      <c r="C17" s="24" t="s">
        <v>32</v>
      </c>
      <c r="D17" s="24">
        <v>7222.91</v>
      </c>
      <c r="E17" s="366">
        <v>7.0000000000000007E-2</v>
      </c>
      <c r="F17" s="367">
        <v>365</v>
      </c>
      <c r="G17" s="366">
        <v>0</v>
      </c>
      <c r="H17" s="368">
        <f>D17*G17*F17</f>
        <v>0</v>
      </c>
      <c r="I17" s="369">
        <v>0</v>
      </c>
      <c r="J17" s="370"/>
      <c r="K17" s="371">
        <f>G17*I17*J17</f>
        <v>0</v>
      </c>
      <c r="L17" s="372">
        <v>0</v>
      </c>
      <c r="M17" s="373">
        <f>H17-L17</f>
        <v>0</v>
      </c>
    </row>
    <row r="18" spans="1:13" x14ac:dyDescent="0.25">
      <c r="A18" s="22" t="s">
        <v>33</v>
      </c>
      <c r="B18" s="23" t="s">
        <v>72</v>
      </c>
      <c r="C18" s="24"/>
      <c r="D18" s="24"/>
      <c r="E18" s="366"/>
      <c r="F18" s="367"/>
      <c r="G18" s="366"/>
      <c r="H18" s="368"/>
      <c r="I18" s="369"/>
      <c r="J18" s="370"/>
      <c r="K18" s="371"/>
      <c r="L18" s="372"/>
      <c r="M18" s="373"/>
    </row>
    <row r="19" spans="1:13" ht="13.5" customHeight="1" x14ac:dyDescent="0.25">
      <c r="A19" s="22"/>
      <c r="B19" s="25" t="s">
        <v>35</v>
      </c>
      <c r="C19" s="24" t="s">
        <v>36</v>
      </c>
      <c r="D19" s="26">
        <v>387.81</v>
      </c>
      <c r="E19" s="366">
        <v>0.05</v>
      </c>
      <c r="F19" s="367">
        <v>40</v>
      </c>
      <c r="G19" s="366">
        <v>0</v>
      </c>
      <c r="H19" s="368">
        <f>D19*G19*F19</f>
        <v>0</v>
      </c>
      <c r="I19" s="369">
        <v>0</v>
      </c>
      <c r="J19" s="370"/>
      <c r="K19" s="371">
        <f>G19*I19*J19</f>
        <v>0</v>
      </c>
      <c r="L19" s="372">
        <v>0</v>
      </c>
      <c r="M19" s="373">
        <f>H19-L19</f>
        <v>0</v>
      </c>
    </row>
    <row r="20" spans="1:13" x14ac:dyDescent="0.25">
      <c r="A20" s="22"/>
      <c r="B20" s="25" t="s">
        <v>37</v>
      </c>
      <c r="C20" s="24" t="s">
        <v>36</v>
      </c>
      <c r="D20" s="26">
        <v>367.81</v>
      </c>
      <c r="E20" s="366">
        <v>0.05</v>
      </c>
      <c r="F20" s="367">
        <v>40</v>
      </c>
      <c r="G20" s="366">
        <v>0</v>
      </c>
      <c r="H20" s="368">
        <f>D20*G20*F20</f>
        <v>0</v>
      </c>
      <c r="I20" s="369">
        <v>0</v>
      </c>
      <c r="J20" s="370"/>
      <c r="K20" s="371">
        <f>G20*I20*J20</f>
        <v>0</v>
      </c>
      <c r="L20" s="372">
        <v>0</v>
      </c>
      <c r="M20" s="373">
        <f>H20-L20</f>
        <v>0</v>
      </c>
    </row>
    <row r="21" spans="1:13" x14ac:dyDescent="0.25">
      <c r="A21" s="22"/>
      <c r="B21" s="25" t="s">
        <v>38</v>
      </c>
      <c r="C21" s="24" t="s">
        <v>36</v>
      </c>
      <c r="D21" s="26">
        <v>382</v>
      </c>
      <c r="E21" s="366">
        <v>0.05</v>
      </c>
      <c r="F21" s="367">
        <v>10</v>
      </c>
      <c r="G21" s="366">
        <v>0</v>
      </c>
      <c r="H21" s="368">
        <f>D21*G21*F21</f>
        <v>0</v>
      </c>
      <c r="I21" s="369">
        <v>0</v>
      </c>
      <c r="J21" s="370"/>
      <c r="K21" s="371">
        <f>G21*I21*J21</f>
        <v>0</v>
      </c>
      <c r="L21" s="372">
        <v>0</v>
      </c>
      <c r="M21" s="373">
        <f>H21-L21</f>
        <v>0</v>
      </c>
    </row>
    <row r="22" spans="1:13" x14ac:dyDescent="0.25">
      <c r="A22" s="27" t="s">
        <v>39</v>
      </c>
      <c r="B22" s="34" t="s">
        <v>40</v>
      </c>
      <c r="C22" s="24"/>
      <c r="D22" s="24"/>
      <c r="E22" s="366"/>
      <c r="F22" s="367"/>
      <c r="G22" s="366"/>
      <c r="H22" s="368"/>
      <c r="I22" s="369"/>
      <c r="J22" s="370"/>
      <c r="K22" s="371"/>
      <c r="L22" s="372"/>
      <c r="M22" s="373"/>
    </row>
    <row r="23" spans="1:13" x14ac:dyDescent="0.25">
      <c r="A23" s="22" t="s">
        <v>41</v>
      </c>
      <c r="B23" s="28" t="s">
        <v>42</v>
      </c>
      <c r="C23" s="24"/>
      <c r="D23" s="24"/>
      <c r="E23" s="366">
        <v>0.37</v>
      </c>
      <c r="F23" s="367"/>
      <c r="G23" s="366"/>
      <c r="H23" s="368"/>
      <c r="I23" s="369"/>
      <c r="J23" s="370"/>
      <c r="K23" s="371"/>
      <c r="L23" s="372"/>
      <c r="M23" s="373"/>
    </row>
    <row r="24" spans="1:13" x14ac:dyDescent="0.25">
      <c r="A24" s="22"/>
      <c r="B24" s="25" t="s">
        <v>43</v>
      </c>
      <c r="C24" s="24" t="s">
        <v>44</v>
      </c>
      <c r="D24" s="29">
        <v>396.33</v>
      </c>
      <c r="E24" s="366">
        <v>0.04</v>
      </c>
      <c r="F24" s="367">
        <v>40</v>
      </c>
      <c r="G24" s="366">
        <v>0</v>
      </c>
      <c r="H24" s="368">
        <f>D24*G24*F24</f>
        <v>0</v>
      </c>
      <c r="I24" s="369">
        <v>0</v>
      </c>
      <c r="J24" s="370"/>
      <c r="K24" s="371">
        <f>G24*I24*J24</f>
        <v>0</v>
      </c>
      <c r="L24" s="372">
        <v>0</v>
      </c>
      <c r="M24" s="373">
        <f>H24-L24</f>
        <v>0</v>
      </c>
    </row>
    <row r="25" spans="1:13" x14ac:dyDescent="0.25">
      <c r="A25" s="22"/>
      <c r="B25" s="25" t="s">
        <v>37</v>
      </c>
      <c r="C25" s="24" t="s">
        <v>44</v>
      </c>
      <c r="D25" s="26">
        <v>216.25</v>
      </c>
      <c r="E25" s="366"/>
      <c r="F25" s="367">
        <v>40</v>
      </c>
      <c r="G25" s="366">
        <v>0</v>
      </c>
      <c r="H25" s="368">
        <f>D25*G25*F25</f>
        <v>0</v>
      </c>
      <c r="I25" s="369">
        <v>0</v>
      </c>
      <c r="J25" s="374"/>
      <c r="K25" s="371">
        <f>G25*I25*J25</f>
        <v>0</v>
      </c>
      <c r="L25" s="372">
        <v>0</v>
      </c>
      <c r="M25" s="373">
        <f t="shared" ref="M25:M35" si="0">H25-L25</f>
        <v>0</v>
      </c>
    </row>
    <row r="26" spans="1:13" x14ac:dyDescent="0.25">
      <c r="A26" s="22"/>
      <c r="B26" s="25" t="s">
        <v>45</v>
      </c>
      <c r="C26" s="24" t="s">
        <v>44</v>
      </c>
      <c r="D26" s="30">
        <v>400.13</v>
      </c>
      <c r="E26" s="375"/>
      <c r="F26" s="376">
        <v>10</v>
      </c>
      <c r="G26" s="366">
        <v>0</v>
      </c>
      <c r="H26" s="368">
        <f>D26*G26*F26</f>
        <v>0</v>
      </c>
      <c r="I26" s="377">
        <v>0</v>
      </c>
      <c r="J26" s="366"/>
      <c r="K26" s="371">
        <f>G26*I26*J26</f>
        <v>0</v>
      </c>
      <c r="L26" s="372">
        <v>0</v>
      </c>
      <c r="M26" s="373">
        <f t="shared" si="0"/>
        <v>0</v>
      </c>
    </row>
    <row r="27" spans="1:13" x14ac:dyDescent="0.25">
      <c r="A27" s="27" t="s">
        <v>46</v>
      </c>
      <c r="B27" s="378" t="s">
        <v>47</v>
      </c>
      <c r="C27" s="24"/>
      <c r="D27" s="379"/>
      <c r="E27" s="379"/>
      <c r="F27" s="380"/>
      <c r="G27" s="366"/>
      <c r="H27" s="368"/>
      <c r="I27" s="381"/>
      <c r="J27" s="382"/>
      <c r="K27" s="371"/>
      <c r="L27" s="372"/>
      <c r="M27" s="373"/>
    </row>
    <row r="28" spans="1:13" x14ac:dyDescent="0.25">
      <c r="A28" s="22" t="s">
        <v>48</v>
      </c>
      <c r="B28" s="379" t="s">
        <v>49</v>
      </c>
      <c r="C28" s="383"/>
      <c r="D28" s="379"/>
      <c r="E28" s="366"/>
      <c r="F28" s="367"/>
      <c r="G28" s="366"/>
      <c r="H28" s="368"/>
      <c r="I28" s="369"/>
      <c r="J28" s="370"/>
      <c r="K28" s="371"/>
      <c r="L28" s="372"/>
      <c r="M28" s="373"/>
    </row>
    <row r="29" spans="1:13" x14ac:dyDescent="0.25">
      <c r="A29" s="22"/>
      <c r="B29" s="384" t="s">
        <v>50</v>
      </c>
      <c r="C29" s="24" t="s">
        <v>44</v>
      </c>
      <c r="D29" s="32">
        <v>4826.87</v>
      </c>
      <c r="E29" s="366"/>
      <c r="F29" s="367">
        <v>15</v>
      </c>
      <c r="G29" s="366">
        <v>0</v>
      </c>
      <c r="H29" s="368">
        <f>D29*G29*F29</f>
        <v>0</v>
      </c>
      <c r="I29" s="369">
        <v>0</v>
      </c>
      <c r="J29" s="370"/>
      <c r="K29" s="371">
        <f>G29*I29*J29</f>
        <v>0</v>
      </c>
      <c r="L29" s="372">
        <v>0</v>
      </c>
      <c r="M29" s="373">
        <f t="shared" si="0"/>
        <v>0</v>
      </c>
    </row>
    <row r="30" spans="1:13" x14ac:dyDescent="0.25">
      <c r="A30" s="22"/>
      <c r="B30" s="384" t="s">
        <v>51</v>
      </c>
      <c r="C30" s="24" t="s">
        <v>44</v>
      </c>
      <c r="D30" s="32">
        <v>941.15</v>
      </c>
      <c r="E30" s="366"/>
      <c r="F30" s="367">
        <v>10</v>
      </c>
      <c r="G30" s="366">
        <v>0</v>
      </c>
      <c r="H30" s="368">
        <f>D30*G30*F30</f>
        <v>0</v>
      </c>
      <c r="I30" s="369">
        <v>0</v>
      </c>
      <c r="J30" s="370"/>
      <c r="K30" s="371">
        <f>G30*I30*J30</f>
        <v>0</v>
      </c>
      <c r="L30" s="372">
        <v>0</v>
      </c>
      <c r="M30" s="373">
        <f t="shared" si="0"/>
        <v>0</v>
      </c>
    </row>
    <row r="31" spans="1:13" x14ac:dyDescent="0.25">
      <c r="A31" s="22"/>
      <c r="B31" s="25" t="s">
        <v>52</v>
      </c>
      <c r="C31" s="24" t="s">
        <v>44</v>
      </c>
      <c r="D31" s="32">
        <v>4355.6099999999997</v>
      </c>
      <c r="E31" s="366"/>
      <c r="F31" s="367">
        <v>5</v>
      </c>
      <c r="G31" s="366">
        <v>0</v>
      </c>
      <c r="H31" s="368">
        <f>D31*G31*F31</f>
        <v>0</v>
      </c>
      <c r="I31" s="369">
        <v>0</v>
      </c>
      <c r="J31" s="370"/>
      <c r="K31" s="371">
        <f>G31*I31*J31</f>
        <v>0</v>
      </c>
      <c r="L31" s="372">
        <v>0</v>
      </c>
      <c r="M31" s="373">
        <f t="shared" si="0"/>
        <v>0</v>
      </c>
    </row>
    <row r="32" spans="1:13" x14ac:dyDescent="0.25">
      <c r="A32" s="22"/>
      <c r="B32" s="25" t="s">
        <v>53</v>
      </c>
      <c r="C32" s="24" t="s">
        <v>44</v>
      </c>
      <c r="D32" s="32">
        <v>877.21</v>
      </c>
      <c r="E32" s="366"/>
      <c r="F32" s="367">
        <v>3</v>
      </c>
      <c r="G32" s="366">
        <v>0</v>
      </c>
      <c r="H32" s="368">
        <f>D32*G32*F32</f>
        <v>0</v>
      </c>
      <c r="I32" s="369">
        <v>0</v>
      </c>
      <c r="J32" s="370"/>
      <c r="K32" s="371">
        <f>G32*I32*J32</f>
        <v>0</v>
      </c>
      <c r="L32" s="372">
        <v>0</v>
      </c>
      <c r="M32" s="373">
        <f t="shared" si="0"/>
        <v>0</v>
      </c>
    </row>
    <row r="33" spans="1:14" x14ac:dyDescent="0.25">
      <c r="A33" s="22" t="s">
        <v>54</v>
      </c>
      <c r="B33" s="379" t="s">
        <v>55</v>
      </c>
      <c r="C33" s="24"/>
      <c r="D33" s="33"/>
      <c r="E33" s="366"/>
      <c r="F33" s="367"/>
      <c r="G33" s="366"/>
      <c r="H33" s="368"/>
      <c r="I33" s="369"/>
      <c r="J33" s="370"/>
      <c r="K33" s="371"/>
      <c r="L33" s="372"/>
      <c r="M33" s="373"/>
    </row>
    <row r="34" spans="1:14" x14ac:dyDescent="0.25">
      <c r="A34" s="22"/>
      <c r="B34" s="384" t="s">
        <v>56</v>
      </c>
      <c r="C34" s="24" t="s">
        <v>44</v>
      </c>
      <c r="D34" s="26">
        <v>2829.29</v>
      </c>
      <c r="E34" s="366"/>
      <c r="F34" s="367">
        <v>5</v>
      </c>
      <c r="G34" s="366">
        <v>0</v>
      </c>
      <c r="H34" s="368">
        <f>D34*G34*F34</f>
        <v>0</v>
      </c>
      <c r="I34" s="369">
        <v>0</v>
      </c>
      <c r="J34" s="370"/>
      <c r="K34" s="371">
        <f>G34*I34*J34</f>
        <v>0</v>
      </c>
      <c r="L34" s="372">
        <v>0</v>
      </c>
      <c r="M34" s="373">
        <f t="shared" si="0"/>
        <v>0</v>
      </c>
    </row>
    <row r="35" spans="1:14" x14ac:dyDescent="0.25">
      <c r="A35" s="385"/>
      <c r="B35" s="384" t="s">
        <v>57</v>
      </c>
      <c r="C35" s="24" t="s">
        <v>44</v>
      </c>
      <c r="D35" s="26">
        <f>[1]Plausana!$F$157</f>
        <v>1632.67</v>
      </c>
      <c r="E35" s="366"/>
      <c r="F35" s="367">
        <v>3</v>
      </c>
      <c r="G35" s="366">
        <v>0</v>
      </c>
      <c r="H35" s="368">
        <f>D35*G35*F35</f>
        <v>0</v>
      </c>
      <c r="I35" s="369">
        <v>0</v>
      </c>
      <c r="J35" s="370"/>
      <c r="K35" s="371">
        <f>G35*I35*J35</f>
        <v>0</v>
      </c>
      <c r="L35" s="372">
        <v>0</v>
      </c>
      <c r="M35" s="373">
        <f t="shared" si="0"/>
        <v>0</v>
      </c>
    </row>
    <row r="36" spans="1:14" ht="15" customHeight="1" x14ac:dyDescent="0.25">
      <c r="A36" s="27" t="s">
        <v>58</v>
      </c>
      <c r="B36" s="34" t="s">
        <v>31</v>
      </c>
      <c r="C36" s="24"/>
      <c r="D36" s="35"/>
      <c r="E36" s="366"/>
      <c r="F36" s="367"/>
      <c r="G36" s="366"/>
      <c r="H36" s="368"/>
      <c r="I36" s="369"/>
      <c r="J36" s="370"/>
      <c r="K36" s="371"/>
      <c r="L36" s="372"/>
      <c r="M36" s="373"/>
    </row>
    <row r="37" spans="1:14" ht="15" customHeight="1" x14ac:dyDescent="0.25">
      <c r="A37" s="27"/>
      <c r="B37" s="25" t="s">
        <v>363</v>
      </c>
      <c r="C37" s="24" t="s">
        <v>364</v>
      </c>
      <c r="D37" s="35">
        <v>1</v>
      </c>
      <c r="E37" s="366"/>
      <c r="F37" s="367">
        <v>1</v>
      </c>
      <c r="G37" s="366">
        <v>0</v>
      </c>
      <c r="H37" s="368">
        <f>D37*G37*F37</f>
        <v>0</v>
      </c>
      <c r="I37" s="369">
        <v>0</v>
      </c>
      <c r="J37" s="370"/>
      <c r="K37" s="371">
        <f>G37*I37*J37</f>
        <v>0</v>
      </c>
      <c r="L37" s="372">
        <v>0</v>
      </c>
      <c r="M37" s="373">
        <f t="shared" ref="M37" si="1">H37-L37</f>
        <v>0</v>
      </c>
    </row>
    <row r="38" spans="1:14" x14ac:dyDescent="0.25">
      <c r="A38" s="22"/>
      <c r="B38" s="25" t="s">
        <v>60</v>
      </c>
      <c r="C38" s="24" t="s">
        <v>61</v>
      </c>
      <c r="D38" s="29">
        <v>177</v>
      </c>
      <c r="E38" s="366">
        <v>2.9</v>
      </c>
      <c r="F38" s="367">
        <v>1</v>
      </c>
      <c r="G38" s="366">
        <v>0</v>
      </c>
      <c r="H38" s="368">
        <f>D38*G38*F38</f>
        <v>0</v>
      </c>
      <c r="I38" s="369">
        <v>0</v>
      </c>
      <c r="J38" s="370"/>
      <c r="K38" s="371">
        <f>G38*I38*J38</f>
        <v>0</v>
      </c>
      <c r="L38" s="372">
        <v>0</v>
      </c>
      <c r="M38" s="373">
        <f>H38-L38</f>
        <v>0</v>
      </c>
    </row>
    <row r="39" spans="1:14" ht="12.75" customHeight="1" x14ac:dyDescent="0.25">
      <c r="A39" s="22"/>
      <c r="B39" s="25" t="s">
        <v>62</v>
      </c>
      <c r="C39" s="24" t="s">
        <v>61</v>
      </c>
      <c r="D39" s="29">
        <v>113</v>
      </c>
      <c r="E39" s="366">
        <v>1.8</v>
      </c>
      <c r="F39" s="367">
        <v>1</v>
      </c>
      <c r="G39" s="366">
        <v>0</v>
      </c>
      <c r="H39" s="368">
        <f>D39*G39*F39</f>
        <v>0</v>
      </c>
      <c r="I39" s="369">
        <v>0</v>
      </c>
      <c r="J39" s="370"/>
      <c r="K39" s="371">
        <f>G39*I39*J39</f>
        <v>0</v>
      </c>
      <c r="L39" s="372">
        <v>0</v>
      </c>
      <c r="M39" s="373">
        <f>H39-L39</f>
        <v>0</v>
      </c>
    </row>
    <row r="40" spans="1:14" x14ac:dyDescent="0.25">
      <c r="A40" s="27" t="s">
        <v>59</v>
      </c>
      <c r="B40" s="36" t="s">
        <v>64</v>
      </c>
      <c r="C40" s="24" t="s">
        <v>61</v>
      </c>
      <c r="D40" s="386">
        <v>1</v>
      </c>
      <c r="E40" s="366"/>
      <c r="F40" s="367">
        <v>2</v>
      </c>
      <c r="G40" s="366">
        <v>0</v>
      </c>
      <c r="H40" s="368">
        <f>D40*G40*F40</f>
        <v>0</v>
      </c>
      <c r="I40" s="369">
        <v>0</v>
      </c>
      <c r="J40" s="370"/>
      <c r="K40" s="371">
        <f>G40*I40*J40</f>
        <v>0</v>
      </c>
      <c r="L40" s="372">
        <v>0</v>
      </c>
      <c r="M40" s="373">
        <f>H40-L40</f>
        <v>0</v>
      </c>
    </row>
    <row r="41" spans="1:14" ht="12.75" customHeight="1" thickBot="1" x14ac:dyDescent="0.3">
      <c r="A41" s="37" t="s">
        <v>63</v>
      </c>
      <c r="B41" s="38" t="s">
        <v>78</v>
      </c>
      <c r="C41" s="24" t="s">
        <v>367</v>
      </c>
      <c r="D41" s="39">
        <v>500</v>
      </c>
      <c r="E41" s="387">
        <v>0.35</v>
      </c>
      <c r="F41" s="388"/>
      <c r="G41" s="389">
        <v>0</v>
      </c>
      <c r="H41" s="390">
        <f>D41*G41*F41</f>
        <v>0</v>
      </c>
      <c r="I41" s="391">
        <v>0</v>
      </c>
      <c r="J41" s="392"/>
      <c r="K41" s="393">
        <f>G41*I41*J41</f>
        <v>0</v>
      </c>
      <c r="L41" s="394">
        <v>0</v>
      </c>
      <c r="M41" s="395">
        <f>H41-L41</f>
        <v>0</v>
      </c>
    </row>
    <row r="42" spans="1:14" ht="13.5" customHeight="1" x14ac:dyDescent="0.25">
      <c r="A42" s="40"/>
      <c r="B42" s="320" t="s">
        <v>65</v>
      </c>
      <c r="C42" s="321"/>
      <c r="D42" s="321"/>
      <c r="E42" s="321"/>
      <c r="F42" s="321"/>
      <c r="G42" s="322"/>
      <c r="H42" s="396">
        <f>SUM(H18:H41)</f>
        <v>0</v>
      </c>
      <c r="I42" s="397"/>
      <c r="J42" s="398"/>
      <c r="K42" s="399">
        <f>SUM(K18:K41)</f>
        <v>0</v>
      </c>
      <c r="L42" s="400">
        <f>SUM(L18:L41)</f>
        <v>0</v>
      </c>
      <c r="M42" s="401">
        <f>SUM(M18:M41)</f>
        <v>0</v>
      </c>
    </row>
    <row r="43" spans="1:14" x14ac:dyDescent="0.25">
      <c r="A43" s="383"/>
      <c r="B43" s="402" t="s">
        <v>66</v>
      </c>
      <c r="C43" s="403"/>
      <c r="D43" s="403"/>
      <c r="E43" s="403"/>
      <c r="F43" s="403"/>
      <c r="G43" s="404"/>
      <c r="H43" s="405">
        <f>H42*0.21</f>
        <v>0</v>
      </c>
      <c r="I43" s="406"/>
      <c r="J43" s="407"/>
      <c r="K43" s="408">
        <f>ROUND(K42*0.21,2)</f>
        <v>0</v>
      </c>
      <c r="L43" s="409">
        <f>ROUND(L42*0.21,2)</f>
        <v>0</v>
      </c>
      <c r="M43" s="410">
        <f>ROUND(M42*0.21,2)</f>
        <v>0</v>
      </c>
      <c r="N43" s="41"/>
    </row>
    <row r="44" spans="1:14" ht="17.25" customHeight="1" thickBot="1" x14ac:dyDescent="0.3">
      <c r="A44" s="31"/>
      <c r="B44" s="323" t="s">
        <v>67</v>
      </c>
      <c r="C44" s="324"/>
      <c r="D44" s="324"/>
      <c r="E44" s="324"/>
      <c r="F44" s="324"/>
      <c r="G44" s="324"/>
      <c r="H44" s="42">
        <f>H42+H43</f>
        <v>0</v>
      </c>
      <c r="I44" s="43"/>
      <c r="J44" s="44"/>
      <c r="K44" s="45">
        <f>ROUND(K42+K43,2)</f>
        <v>0</v>
      </c>
      <c r="L44" s="46">
        <f>ROUND(L42+L43,2)</f>
        <v>0</v>
      </c>
      <c r="M44" s="47">
        <f>ROUND(M42+M43,2)</f>
        <v>0</v>
      </c>
      <c r="N44" s="41"/>
    </row>
    <row r="45" spans="1:14" x14ac:dyDescent="0.25">
      <c r="A45" s="31"/>
      <c r="C45" s="48"/>
      <c r="E45" s="49"/>
      <c r="F45" s="49"/>
      <c r="G45" s="49"/>
      <c r="H45" s="50"/>
      <c r="I45" s="50"/>
      <c r="J45" s="50"/>
      <c r="K45" s="50"/>
      <c r="L45" s="50"/>
      <c r="M45" s="50"/>
      <c r="N45" s="41"/>
    </row>
    <row r="46" spans="1:14" x14ac:dyDescent="0.25">
      <c r="K46" s="51"/>
      <c r="N46" s="4"/>
    </row>
    <row r="47" spans="1:14" x14ac:dyDescent="0.25">
      <c r="B47" s="52" t="s">
        <v>68</v>
      </c>
      <c r="H47" s="52" t="s">
        <v>69</v>
      </c>
      <c r="I47" s="53"/>
      <c r="J47" s="53"/>
      <c r="K47" s="53"/>
      <c r="N47" s="4"/>
    </row>
    <row r="48" spans="1:14" x14ac:dyDescent="0.25">
      <c r="E48" s="54"/>
      <c r="F48" s="54"/>
      <c r="G48" s="54"/>
      <c r="K48" s="51"/>
      <c r="N48" s="4"/>
    </row>
    <row r="49" spans="2:18" x14ac:dyDescent="0.25">
      <c r="B49" s="4" t="s">
        <v>70</v>
      </c>
      <c r="E49" s="54"/>
      <c r="F49" s="54"/>
      <c r="G49" s="54"/>
      <c r="H49" s="4" t="s">
        <v>70</v>
      </c>
      <c r="N49" s="4"/>
    </row>
    <row r="50" spans="2:18" x14ac:dyDescent="0.25">
      <c r="E50" s="54"/>
      <c r="F50" s="54"/>
      <c r="G50" s="54"/>
      <c r="H50" s="55"/>
      <c r="I50" s="31"/>
      <c r="J50" s="31"/>
      <c r="K50" s="31"/>
      <c r="N50" s="4"/>
    </row>
    <row r="51" spans="2:18" x14ac:dyDescent="0.25">
      <c r="H51" s="56"/>
      <c r="I51" s="56"/>
      <c r="J51" s="56"/>
      <c r="K51" s="31"/>
      <c r="N51" s="4"/>
      <c r="O51" s="4"/>
      <c r="P51" s="48"/>
      <c r="Q51" s="51"/>
      <c r="R51" s="51"/>
    </row>
  </sheetData>
  <mergeCells count="19">
    <mergeCell ref="B42:G42"/>
    <mergeCell ref="B43:G43"/>
    <mergeCell ref="B44:G44"/>
    <mergeCell ref="F14:F15"/>
    <mergeCell ref="G14:G15"/>
    <mergeCell ref="H14:H15"/>
    <mergeCell ref="I14:K14"/>
    <mergeCell ref="L14:L15"/>
    <mergeCell ref="M14:M15"/>
    <mergeCell ref="L2:M2"/>
    <mergeCell ref="E4:M4"/>
    <mergeCell ref="D6:I6"/>
    <mergeCell ref="D9:I9"/>
    <mergeCell ref="C13:K13"/>
    <mergeCell ref="A14:A15"/>
    <mergeCell ref="B14:B15"/>
    <mergeCell ref="C14:C15"/>
    <mergeCell ref="D14:D15"/>
    <mergeCell ref="E14:E15"/>
  </mergeCells>
  <pageMargins left="0.7" right="0.7" top="0.75" bottom="0.75" header="0.3" footer="0.3"/>
  <pageSetup paperSize="9" scale="64"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9"/>
  <sheetViews>
    <sheetView topLeftCell="A119" workbookViewId="0">
      <selection activeCell="D133" sqref="D133"/>
    </sheetView>
  </sheetViews>
  <sheetFormatPr defaultRowHeight="12.75" x14ac:dyDescent="0.2"/>
  <cols>
    <col min="1" max="1" width="1.5703125" style="124" customWidth="1"/>
    <col min="2" max="2" width="4.5703125" style="124" customWidth="1"/>
    <col min="3" max="3" width="41.7109375" style="125" customWidth="1"/>
    <col min="4" max="4" width="8.28515625" style="163" customWidth="1"/>
    <col min="5" max="11" width="4.28515625" style="124" customWidth="1"/>
    <col min="12" max="13" width="9.140625" style="124" customWidth="1"/>
    <col min="14" max="256" width="9.140625" style="124"/>
    <col min="257" max="257" width="6.140625" style="124" customWidth="1"/>
    <col min="258" max="258" width="4.5703125" style="124" customWidth="1"/>
    <col min="259" max="259" width="41.7109375" style="124" customWidth="1"/>
    <col min="260" max="260" width="8.28515625" style="124" customWidth="1"/>
    <col min="261" max="261" width="5.5703125" style="124" customWidth="1"/>
    <col min="262" max="267" width="5.7109375" style="124" customWidth="1"/>
    <col min="268" max="512" width="9.140625" style="124"/>
    <col min="513" max="513" width="6.140625" style="124" customWidth="1"/>
    <col min="514" max="514" width="4.5703125" style="124" customWidth="1"/>
    <col min="515" max="515" width="41.7109375" style="124" customWidth="1"/>
    <col min="516" max="516" width="8.28515625" style="124" customWidth="1"/>
    <col min="517" max="517" width="5.5703125" style="124" customWidth="1"/>
    <col min="518" max="523" width="5.7109375" style="124" customWidth="1"/>
    <col min="524" max="768" width="9.140625" style="124"/>
    <col min="769" max="769" width="6.140625" style="124" customWidth="1"/>
    <col min="770" max="770" width="4.5703125" style="124" customWidth="1"/>
    <col min="771" max="771" width="41.7109375" style="124" customWidth="1"/>
    <col min="772" max="772" width="8.28515625" style="124" customWidth="1"/>
    <col min="773" max="773" width="5.5703125" style="124" customWidth="1"/>
    <col min="774" max="779" width="5.7109375" style="124" customWidth="1"/>
    <col min="780" max="1024" width="9.140625" style="124"/>
    <col min="1025" max="1025" width="6.140625" style="124" customWidth="1"/>
    <col min="1026" max="1026" width="4.5703125" style="124" customWidth="1"/>
    <col min="1027" max="1027" width="41.7109375" style="124" customWidth="1"/>
    <col min="1028" max="1028" width="8.28515625" style="124" customWidth="1"/>
    <col min="1029" max="1029" width="5.5703125" style="124" customWidth="1"/>
    <col min="1030" max="1035" width="5.7109375" style="124" customWidth="1"/>
    <col min="1036" max="1280" width="9.140625" style="124"/>
    <col min="1281" max="1281" width="6.140625" style="124" customWidth="1"/>
    <col min="1282" max="1282" width="4.5703125" style="124" customWidth="1"/>
    <col min="1283" max="1283" width="41.7109375" style="124" customWidth="1"/>
    <col min="1284" max="1284" width="8.28515625" style="124" customWidth="1"/>
    <col min="1285" max="1285" width="5.5703125" style="124" customWidth="1"/>
    <col min="1286" max="1291" width="5.7109375" style="124" customWidth="1"/>
    <col min="1292" max="1536" width="9.140625" style="124"/>
    <col min="1537" max="1537" width="6.140625" style="124" customWidth="1"/>
    <col min="1538" max="1538" width="4.5703125" style="124" customWidth="1"/>
    <col min="1539" max="1539" width="41.7109375" style="124" customWidth="1"/>
    <col min="1540" max="1540" width="8.28515625" style="124" customWidth="1"/>
    <col min="1541" max="1541" width="5.5703125" style="124" customWidth="1"/>
    <col min="1542" max="1547" width="5.7109375" style="124" customWidth="1"/>
    <col min="1548" max="1792" width="9.140625" style="124"/>
    <col min="1793" max="1793" width="6.140625" style="124" customWidth="1"/>
    <col min="1794" max="1794" width="4.5703125" style="124" customWidth="1"/>
    <col min="1795" max="1795" width="41.7109375" style="124" customWidth="1"/>
    <col min="1796" max="1796" width="8.28515625" style="124" customWidth="1"/>
    <col min="1797" max="1797" width="5.5703125" style="124" customWidth="1"/>
    <col min="1798" max="1803" width="5.7109375" style="124" customWidth="1"/>
    <col min="1804" max="2048" width="9.140625" style="124"/>
    <col min="2049" max="2049" width="6.140625" style="124" customWidth="1"/>
    <col min="2050" max="2050" width="4.5703125" style="124" customWidth="1"/>
    <col min="2051" max="2051" width="41.7109375" style="124" customWidth="1"/>
    <col min="2052" max="2052" width="8.28515625" style="124" customWidth="1"/>
    <col min="2053" max="2053" width="5.5703125" style="124" customWidth="1"/>
    <col min="2054" max="2059" width="5.7109375" style="124" customWidth="1"/>
    <col min="2060" max="2304" width="9.140625" style="124"/>
    <col min="2305" max="2305" width="6.140625" style="124" customWidth="1"/>
    <col min="2306" max="2306" width="4.5703125" style="124" customWidth="1"/>
    <col min="2307" max="2307" width="41.7109375" style="124" customWidth="1"/>
    <col min="2308" max="2308" width="8.28515625" style="124" customWidth="1"/>
    <col min="2309" max="2309" width="5.5703125" style="124" customWidth="1"/>
    <col min="2310" max="2315" width="5.7109375" style="124" customWidth="1"/>
    <col min="2316" max="2560" width="9.140625" style="124"/>
    <col min="2561" max="2561" width="6.140625" style="124" customWidth="1"/>
    <col min="2562" max="2562" width="4.5703125" style="124" customWidth="1"/>
    <col min="2563" max="2563" width="41.7109375" style="124" customWidth="1"/>
    <col min="2564" max="2564" width="8.28515625" style="124" customWidth="1"/>
    <col min="2565" max="2565" width="5.5703125" style="124" customWidth="1"/>
    <col min="2566" max="2571" width="5.7109375" style="124" customWidth="1"/>
    <col min="2572" max="2816" width="9.140625" style="124"/>
    <col min="2817" max="2817" width="6.140625" style="124" customWidth="1"/>
    <col min="2818" max="2818" width="4.5703125" style="124" customWidth="1"/>
    <col min="2819" max="2819" width="41.7109375" style="124" customWidth="1"/>
    <col min="2820" max="2820" width="8.28515625" style="124" customWidth="1"/>
    <col min="2821" max="2821" width="5.5703125" style="124" customWidth="1"/>
    <col min="2822" max="2827" width="5.7109375" style="124" customWidth="1"/>
    <col min="2828" max="3072" width="9.140625" style="124"/>
    <col min="3073" max="3073" width="6.140625" style="124" customWidth="1"/>
    <col min="3074" max="3074" width="4.5703125" style="124" customWidth="1"/>
    <col min="3075" max="3075" width="41.7109375" style="124" customWidth="1"/>
    <col min="3076" max="3076" width="8.28515625" style="124" customWidth="1"/>
    <col min="3077" max="3077" width="5.5703125" style="124" customWidth="1"/>
    <col min="3078" max="3083" width="5.7109375" style="124" customWidth="1"/>
    <col min="3084" max="3328" width="9.140625" style="124"/>
    <col min="3329" max="3329" width="6.140625" style="124" customWidth="1"/>
    <col min="3330" max="3330" width="4.5703125" style="124" customWidth="1"/>
    <col min="3331" max="3331" width="41.7109375" style="124" customWidth="1"/>
    <col min="3332" max="3332" width="8.28515625" style="124" customWidth="1"/>
    <col min="3333" max="3333" width="5.5703125" style="124" customWidth="1"/>
    <col min="3334" max="3339" width="5.7109375" style="124" customWidth="1"/>
    <col min="3340" max="3584" width="9.140625" style="124"/>
    <col min="3585" max="3585" width="6.140625" style="124" customWidth="1"/>
    <col min="3586" max="3586" width="4.5703125" style="124" customWidth="1"/>
    <col min="3587" max="3587" width="41.7109375" style="124" customWidth="1"/>
    <col min="3588" max="3588" width="8.28515625" style="124" customWidth="1"/>
    <col min="3589" max="3589" width="5.5703125" style="124" customWidth="1"/>
    <col min="3590" max="3595" width="5.7109375" style="124" customWidth="1"/>
    <col min="3596" max="3840" width="9.140625" style="124"/>
    <col min="3841" max="3841" width="6.140625" style="124" customWidth="1"/>
    <col min="3842" max="3842" width="4.5703125" style="124" customWidth="1"/>
    <col min="3843" max="3843" width="41.7109375" style="124" customWidth="1"/>
    <col min="3844" max="3844" width="8.28515625" style="124" customWidth="1"/>
    <col min="3845" max="3845" width="5.5703125" style="124" customWidth="1"/>
    <col min="3846" max="3851" width="5.7109375" style="124" customWidth="1"/>
    <col min="3852" max="4096" width="9.140625" style="124"/>
    <col min="4097" max="4097" width="6.140625" style="124" customWidth="1"/>
    <col min="4098" max="4098" width="4.5703125" style="124" customWidth="1"/>
    <col min="4099" max="4099" width="41.7109375" style="124" customWidth="1"/>
    <col min="4100" max="4100" width="8.28515625" style="124" customWidth="1"/>
    <col min="4101" max="4101" width="5.5703125" style="124" customWidth="1"/>
    <col min="4102" max="4107" width="5.7109375" style="124" customWidth="1"/>
    <col min="4108" max="4352" width="9.140625" style="124"/>
    <col min="4353" max="4353" width="6.140625" style="124" customWidth="1"/>
    <col min="4354" max="4354" width="4.5703125" style="124" customWidth="1"/>
    <col min="4355" max="4355" width="41.7109375" style="124" customWidth="1"/>
    <col min="4356" max="4356" width="8.28515625" style="124" customWidth="1"/>
    <col min="4357" max="4357" width="5.5703125" style="124" customWidth="1"/>
    <col min="4358" max="4363" width="5.7109375" style="124" customWidth="1"/>
    <col min="4364" max="4608" width="9.140625" style="124"/>
    <col min="4609" max="4609" width="6.140625" style="124" customWidth="1"/>
    <col min="4610" max="4610" width="4.5703125" style="124" customWidth="1"/>
    <col min="4611" max="4611" width="41.7109375" style="124" customWidth="1"/>
    <col min="4612" max="4612" width="8.28515625" style="124" customWidth="1"/>
    <col min="4613" max="4613" width="5.5703125" style="124" customWidth="1"/>
    <col min="4614" max="4619" width="5.7109375" style="124" customWidth="1"/>
    <col min="4620" max="4864" width="9.140625" style="124"/>
    <col min="4865" max="4865" width="6.140625" style="124" customWidth="1"/>
    <col min="4866" max="4866" width="4.5703125" style="124" customWidth="1"/>
    <col min="4867" max="4867" width="41.7109375" style="124" customWidth="1"/>
    <col min="4868" max="4868" width="8.28515625" style="124" customWidth="1"/>
    <col min="4869" max="4869" width="5.5703125" style="124" customWidth="1"/>
    <col min="4870" max="4875" width="5.7109375" style="124" customWidth="1"/>
    <col min="4876" max="5120" width="9.140625" style="124"/>
    <col min="5121" max="5121" width="6.140625" style="124" customWidth="1"/>
    <col min="5122" max="5122" width="4.5703125" style="124" customWidth="1"/>
    <col min="5123" max="5123" width="41.7109375" style="124" customWidth="1"/>
    <col min="5124" max="5124" width="8.28515625" style="124" customWidth="1"/>
    <col min="5125" max="5125" width="5.5703125" style="124" customWidth="1"/>
    <col min="5126" max="5131" width="5.7109375" style="124" customWidth="1"/>
    <col min="5132" max="5376" width="9.140625" style="124"/>
    <col min="5377" max="5377" width="6.140625" style="124" customWidth="1"/>
    <col min="5378" max="5378" width="4.5703125" style="124" customWidth="1"/>
    <col min="5379" max="5379" width="41.7109375" style="124" customWidth="1"/>
    <col min="5380" max="5380" width="8.28515625" style="124" customWidth="1"/>
    <col min="5381" max="5381" width="5.5703125" style="124" customWidth="1"/>
    <col min="5382" max="5387" width="5.7109375" style="124" customWidth="1"/>
    <col min="5388" max="5632" width="9.140625" style="124"/>
    <col min="5633" max="5633" width="6.140625" style="124" customWidth="1"/>
    <col min="5634" max="5634" width="4.5703125" style="124" customWidth="1"/>
    <col min="5635" max="5635" width="41.7109375" style="124" customWidth="1"/>
    <col min="5636" max="5636" width="8.28515625" style="124" customWidth="1"/>
    <col min="5637" max="5637" width="5.5703125" style="124" customWidth="1"/>
    <col min="5638" max="5643" width="5.7109375" style="124" customWidth="1"/>
    <col min="5644" max="5888" width="9.140625" style="124"/>
    <col min="5889" max="5889" width="6.140625" style="124" customWidth="1"/>
    <col min="5890" max="5890" width="4.5703125" style="124" customWidth="1"/>
    <col min="5891" max="5891" width="41.7109375" style="124" customWidth="1"/>
    <col min="5892" max="5892" width="8.28515625" style="124" customWidth="1"/>
    <col min="5893" max="5893" width="5.5703125" style="124" customWidth="1"/>
    <col min="5894" max="5899" width="5.7109375" style="124" customWidth="1"/>
    <col min="5900" max="6144" width="9.140625" style="124"/>
    <col min="6145" max="6145" width="6.140625" style="124" customWidth="1"/>
    <col min="6146" max="6146" width="4.5703125" style="124" customWidth="1"/>
    <col min="6147" max="6147" width="41.7109375" style="124" customWidth="1"/>
    <col min="6148" max="6148" width="8.28515625" style="124" customWidth="1"/>
    <col min="6149" max="6149" width="5.5703125" style="124" customWidth="1"/>
    <col min="6150" max="6155" width="5.7109375" style="124" customWidth="1"/>
    <col min="6156" max="6400" width="9.140625" style="124"/>
    <col min="6401" max="6401" width="6.140625" style="124" customWidth="1"/>
    <col min="6402" max="6402" width="4.5703125" style="124" customWidth="1"/>
    <col min="6403" max="6403" width="41.7109375" style="124" customWidth="1"/>
    <col min="6404" max="6404" width="8.28515625" style="124" customWidth="1"/>
    <col min="6405" max="6405" width="5.5703125" style="124" customWidth="1"/>
    <col min="6406" max="6411" width="5.7109375" style="124" customWidth="1"/>
    <col min="6412" max="6656" width="9.140625" style="124"/>
    <col min="6657" max="6657" width="6.140625" style="124" customWidth="1"/>
    <col min="6658" max="6658" width="4.5703125" style="124" customWidth="1"/>
    <col min="6659" max="6659" width="41.7109375" style="124" customWidth="1"/>
    <col min="6660" max="6660" width="8.28515625" style="124" customWidth="1"/>
    <col min="6661" max="6661" width="5.5703125" style="124" customWidth="1"/>
    <col min="6662" max="6667" width="5.7109375" style="124" customWidth="1"/>
    <col min="6668" max="6912" width="9.140625" style="124"/>
    <col min="6913" max="6913" width="6.140625" style="124" customWidth="1"/>
    <col min="6914" max="6914" width="4.5703125" style="124" customWidth="1"/>
    <col min="6915" max="6915" width="41.7109375" style="124" customWidth="1"/>
    <col min="6916" max="6916" width="8.28515625" style="124" customWidth="1"/>
    <col min="6917" max="6917" width="5.5703125" style="124" customWidth="1"/>
    <col min="6918" max="6923" width="5.7109375" style="124" customWidth="1"/>
    <col min="6924" max="7168" width="9.140625" style="124"/>
    <col min="7169" max="7169" width="6.140625" style="124" customWidth="1"/>
    <col min="7170" max="7170" width="4.5703125" style="124" customWidth="1"/>
    <col min="7171" max="7171" width="41.7109375" style="124" customWidth="1"/>
    <col min="7172" max="7172" width="8.28515625" style="124" customWidth="1"/>
    <col min="7173" max="7173" width="5.5703125" style="124" customWidth="1"/>
    <col min="7174" max="7179" width="5.7109375" style="124" customWidth="1"/>
    <col min="7180" max="7424" width="9.140625" style="124"/>
    <col min="7425" max="7425" width="6.140625" style="124" customWidth="1"/>
    <col min="7426" max="7426" width="4.5703125" style="124" customWidth="1"/>
    <col min="7427" max="7427" width="41.7109375" style="124" customWidth="1"/>
    <col min="7428" max="7428" width="8.28515625" style="124" customWidth="1"/>
    <col min="7429" max="7429" width="5.5703125" style="124" customWidth="1"/>
    <col min="7430" max="7435" width="5.7109375" style="124" customWidth="1"/>
    <col min="7436" max="7680" width="9.140625" style="124"/>
    <col min="7681" max="7681" width="6.140625" style="124" customWidth="1"/>
    <col min="7682" max="7682" width="4.5703125" style="124" customWidth="1"/>
    <col min="7683" max="7683" width="41.7109375" style="124" customWidth="1"/>
    <col min="7684" max="7684" width="8.28515625" style="124" customWidth="1"/>
    <col min="7685" max="7685" width="5.5703125" style="124" customWidth="1"/>
    <col min="7686" max="7691" width="5.7109375" style="124" customWidth="1"/>
    <col min="7692" max="7936" width="9.140625" style="124"/>
    <col min="7937" max="7937" width="6.140625" style="124" customWidth="1"/>
    <col min="7938" max="7938" width="4.5703125" style="124" customWidth="1"/>
    <col min="7939" max="7939" width="41.7109375" style="124" customWidth="1"/>
    <col min="7940" max="7940" width="8.28515625" style="124" customWidth="1"/>
    <col min="7941" max="7941" width="5.5703125" style="124" customWidth="1"/>
    <col min="7942" max="7947" width="5.7109375" style="124" customWidth="1"/>
    <col min="7948" max="8192" width="9.140625" style="124"/>
    <col min="8193" max="8193" width="6.140625" style="124" customWidth="1"/>
    <col min="8194" max="8194" width="4.5703125" style="124" customWidth="1"/>
    <col min="8195" max="8195" width="41.7109375" style="124" customWidth="1"/>
    <col min="8196" max="8196" width="8.28515625" style="124" customWidth="1"/>
    <col min="8197" max="8197" width="5.5703125" style="124" customWidth="1"/>
    <col min="8198" max="8203" width="5.7109375" style="124" customWidth="1"/>
    <col min="8204" max="8448" width="9.140625" style="124"/>
    <col min="8449" max="8449" width="6.140625" style="124" customWidth="1"/>
    <col min="8450" max="8450" width="4.5703125" style="124" customWidth="1"/>
    <col min="8451" max="8451" width="41.7109375" style="124" customWidth="1"/>
    <col min="8452" max="8452" width="8.28515625" style="124" customWidth="1"/>
    <col min="8453" max="8453" width="5.5703125" style="124" customWidth="1"/>
    <col min="8454" max="8459" width="5.7109375" style="124" customWidth="1"/>
    <col min="8460" max="8704" width="9.140625" style="124"/>
    <col min="8705" max="8705" width="6.140625" style="124" customWidth="1"/>
    <col min="8706" max="8706" width="4.5703125" style="124" customWidth="1"/>
    <col min="8707" max="8707" width="41.7109375" style="124" customWidth="1"/>
    <col min="8708" max="8708" width="8.28515625" style="124" customWidth="1"/>
    <col min="8709" max="8709" width="5.5703125" style="124" customWidth="1"/>
    <col min="8710" max="8715" width="5.7109375" style="124" customWidth="1"/>
    <col min="8716" max="8960" width="9.140625" style="124"/>
    <col min="8961" max="8961" width="6.140625" style="124" customWidth="1"/>
    <col min="8962" max="8962" width="4.5703125" style="124" customWidth="1"/>
    <col min="8963" max="8963" width="41.7109375" style="124" customWidth="1"/>
    <col min="8964" max="8964" width="8.28515625" style="124" customWidth="1"/>
    <col min="8965" max="8965" width="5.5703125" style="124" customWidth="1"/>
    <col min="8966" max="8971" width="5.7109375" style="124" customWidth="1"/>
    <col min="8972" max="9216" width="9.140625" style="124"/>
    <col min="9217" max="9217" width="6.140625" style="124" customWidth="1"/>
    <col min="9218" max="9218" width="4.5703125" style="124" customWidth="1"/>
    <col min="9219" max="9219" width="41.7109375" style="124" customWidth="1"/>
    <col min="9220" max="9220" width="8.28515625" style="124" customWidth="1"/>
    <col min="9221" max="9221" width="5.5703125" style="124" customWidth="1"/>
    <col min="9222" max="9227" width="5.7109375" style="124" customWidth="1"/>
    <col min="9228" max="9472" width="9.140625" style="124"/>
    <col min="9473" max="9473" width="6.140625" style="124" customWidth="1"/>
    <col min="9474" max="9474" width="4.5703125" style="124" customWidth="1"/>
    <col min="9475" max="9475" width="41.7109375" style="124" customWidth="1"/>
    <col min="9476" max="9476" width="8.28515625" style="124" customWidth="1"/>
    <col min="9477" max="9477" width="5.5703125" style="124" customWidth="1"/>
    <col min="9478" max="9483" width="5.7109375" style="124" customWidth="1"/>
    <col min="9484" max="9728" width="9.140625" style="124"/>
    <col min="9729" max="9729" width="6.140625" style="124" customWidth="1"/>
    <col min="9730" max="9730" width="4.5703125" style="124" customWidth="1"/>
    <col min="9731" max="9731" width="41.7109375" style="124" customWidth="1"/>
    <col min="9732" max="9732" width="8.28515625" style="124" customWidth="1"/>
    <col min="9733" max="9733" width="5.5703125" style="124" customWidth="1"/>
    <col min="9734" max="9739" width="5.7109375" style="124" customWidth="1"/>
    <col min="9740" max="9984" width="9.140625" style="124"/>
    <col min="9985" max="9985" width="6.140625" style="124" customWidth="1"/>
    <col min="9986" max="9986" width="4.5703125" style="124" customWidth="1"/>
    <col min="9987" max="9987" width="41.7109375" style="124" customWidth="1"/>
    <col min="9988" max="9988" width="8.28515625" style="124" customWidth="1"/>
    <col min="9989" max="9989" width="5.5703125" style="124" customWidth="1"/>
    <col min="9990" max="9995" width="5.7109375" style="124" customWidth="1"/>
    <col min="9996" max="10240" width="9.140625" style="124"/>
    <col min="10241" max="10241" width="6.140625" style="124" customWidth="1"/>
    <col min="10242" max="10242" width="4.5703125" style="124" customWidth="1"/>
    <col min="10243" max="10243" width="41.7109375" style="124" customWidth="1"/>
    <col min="10244" max="10244" width="8.28515625" style="124" customWidth="1"/>
    <col min="10245" max="10245" width="5.5703125" style="124" customWidth="1"/>
    <col min="10246" max="10251" width="5.7109375" style="124" customWidth="1"/>
    <col min="10252" max="10496" width="9.140625" style="124"/>
    <col min="10497" max="10497" width="6.140625" style="124" customWidth="1"/>
    <col min="10498" max="10498" width="4.5703125" style="124" customWidth="1"/>
    <col min="10499" max="10499" width="41.7109375" style="124" customWidth="1"/>
    <col min="10500" max="10500" width="8.28515625" style="124" customWidth="1"/>
    <col min="10501" max="10501" width="5.5703125" style="124" customWidth="1"/>
    <col min="10502" max="10507" width="5.7109375" style="124" customWidth="1"/>
    <col min="10508" max="10752" width="9.140625" style="124"/>
    <col min="10753" max="10753" width="6.140625" style="124" customWidth="1"/>
    <col min="10754" max="10754" width="4.5703125" style="124" customWidth="1"/>
    <col min="10755" max="10755" width="41.7109375" style="124" customWidth="1"/>
    <col min="10756" max="10756" width="8.28515625" style="124" customWidth="1"/>
    <col min="10757" max="10757" width="5.5703125" style="124" customWidth="1"/>
    <col min="10758" max="10763" width="5.7109375" style="124" customWidth="1"/>
    <col min="10764" max="11008" width="9.140625" style="124"/>
    <col min="11009" max="11009" width="6.140625" style="124" customWidth="1"/>
    <col min="11010" max="11010" width="4.5703125" style="124" customWidth="1"/>
    <col min="11011" max="11011" width="41.7109375" style="124" customWidth="1"/>
    <col min="11012" max="11012" width="8.28515625" style="124" customWidth="1"/>
    <col min="11013" max="11013" width="5.5703125" style="124" customWidth="1"/>
    <col min="11014" max="11019" width="5.7109375" style="124" customWidth="1"/>
    <col min="11020" max="11264" width="9.140625" style="124"/>
    <col min="11265" max="11265" width="6.140625" style="124" customWidth="1"/>
    <col min="11266" max="11266" width="4.5703125" style="124" customWidth="1"/>
    <col min="11267" max="11267" width="41.7109375" style="124" customWidth="1"/>
    <col min="11268" max="11268" width="8.28515625" style="124" customWidth="1"/>
    <col min="11269" max="11269" width="5.5703125" style="124" customWidth="1"/>
    <col min="11270" max="11275" width="5.7109375" style="124" customWidth="1"/>
    <col min="11276" max="11520" width="9.140625" style="124"/>
    <col min="11521" max="11521" width="6.140625" style="124" customWidth="1"/>
    <col min="11522" max="11522" width="4.5703125" style="124" customWidth="1"/>
    <col min="11523" max="11523" width="41.7109375" style="124" customWidth="1"/>
    <col min="11524" max="11524" width="8.28515625" style="124" customWidth="1"/>
    <col min="11525" max="11525" width="5.5703125" style="124" customWidth="1"/>
    <col min="11526" max="11531" width="5.7109375" style="124" customWidth="1"/>
    <col min="11532" max="11776" width="9.140625" style="124"/>
    <col min="11777" max="11777" width="6.140625" style="124" customWidth="1"/>
    <col min="11778" max="11778" width="4.5703125" style="124" customWidth="1"/>
    <col min="11779" max="11779" width="41.7109375" style="124" customWidth="1"/>
    <col min="11780" max="11780" width="8.28515625" style="124" customWidth="1"/>
    <col min="11781" max="11781" width="5.5703125" style="124" customWidth="1"/>
    <col min="11782" max="11787" width="5.7109375" style="124" customWidth="1"/>
    <col min="11788" max="12032" width="9.140625" style="124"/>
    <col min="12033" max="12033" width="6.140625" style="124" customWidth="1"/>
    <col min="12034" max="12034" width="4.5703125" style="124" customWidth="1"/>
    <col min="12035" max="12035" width="41.7109375" style="124" customWidth="1"/>
    <col min="12036" max="12036" width="8.28515625" style="124" customWidth="1"/>
    <col min="12037" max="12037" width="5.5703125" style="124" customWidth="1"/>
    <col min="12038" max="12043" width="5.7109375" style="124" customWidth="1"/>
    <col min="12044" max="12288" width="9.140625" style="124"/>
    <col min="12289" max="12289" width="6.140625" style="124" customWidth="1"/>
    <col min="12290" max="12290" width="4.5703125" style="124" customWidth="1"/>
    <col min="12291" max="12291" width="41.7109375" style="124" customWidth="1"/>
    <col min="12292" max="12292" width="8.28515625" style="124" customWidth="1"/>
    <col min="12293" max="12293" width="5.5703125" style="124" customWidth="1"/>
    <col min="12294" max="12299" width="5.7109375" style="124" customWidth="1"/>
    <col min="12300" max="12544" width="9.140625" style="124"/>
    <col min="12545" max="12545" width="6.140625" style="124" customWidth="1"/>
    <col min="12546" max="12546" width="4.5703125" style="124" customWidth="1"/>
    <col min="12547" max="12547" width="41.7109375" style="124" customWidth="1"/>
    <col min="12548" max="12548" width="8.28515625" style="124" customWidth="1"/>
    <col min="12549" max="12549" width="5.5703125" style="124" customWidth="1"/>
    <col min="12550" max="12555" width="5.7109375" style="124" customWidth="1"/>
    <col min="12556" max="12800" width="9.140625" style="124"/>
    <col min="12801" max="12801" width="6.140625" style="124" customWidth="1"/>
    <col min="12802" max="12802" width="4.5703125" style="124" customWidth="1"/>
    <col min="12803" max="12803" width="41.7109375" style="124" customWidth="1"/>
    <col min="12804" max="12804" width="8.28515625" style="124" customWidth="1"/>
    <col min="12805" max="12805" width="5.5703125" style="124" customWidth="1"/>
    <col min="12806" max="12811" width="5.7109375" style="124" customWidth="1"/>
    <col min="12812" max="13056" width="9.140625" style="124"/>
    <col min="13057" max="13057" width="6.140625" style="124" customWidth="1"/>
    <col min="13058" max="13058" width="4.5703125" style="124" customWidth="1"/>
    <col min="13059" max="13059" width="41.7109375" style="124" customWidth="1"/>
    <col min="13060" max="13060" width="8.28515625" style="124" customWidth="1"/>
    <col min="13061" max="13061" width="5.5703125" style="124" customWidth="1"/>
    <col min="13062" max="13067" width="5.7109375" style="124" customWidth="1"/>
    <col min="13068" max="13312" width="9.140625" style="124"/>
    <col min="13313" max="13313" width="6.140625" style="124" customWidth="1"/>
    <col min="13314" max="13314" width="4.5703125" style="124" customWidth="1"/>
    <col min="13315" max="13315" width="41.7109375" style="124" customWidth="1"/>
    <col min="13316" max="13316" width="8.28515625" style="124" customWidth="1"/>
    <col min="13317" max="13317" width="5.5703125" style="124" customWidth="1"/>
    <col min="13318" max="13323" width="5.7109375" style="124" customWidth="1"/>
    <col min="13324" max="13568" width="9.140625" style="124"/>
    <col min="13569" max="13569" width="6.140625" style="124" customWidth="1"/>
    <col min="13570" max="13570" width="4.5703125" style="124" customWidth="1"/>
    <col min="13571" max="13571" width="41.7109375" style="124" customWidth="1"/>
    <col min="13572" max="13572" width="8.28515625" style="124" customWidth="1"/>
    <col min="13573" max="13573" width="5.5703125" style="124" customWidth="1"/>
    <col min="13574" max="13579" width="5.7109375" style="124" customWidth="1"/>
    <col min="13580" max="13824" width="9.140625" style="124"/>
    <col min="13825" max="13825" width="6.140625" style="124" customWidth="1"/>
    <col min="13826" max="13826" width="4.5703125" style="124" customWidth="1"/>
    <col min="13827" max="13827" width="41.7109375" style="124" customWidth="1"/>
    <col min="13828" max="13828" width="8.28515625" style="124" customWidth="1"/>
    <col min="13829" max="13829" width="5.5703125" style="124" customWidth="1"/>
    <col min="13830" max="13835" width="5.7109375" style="124" customWidth="1"/>
    <col min="13836" max="14080" width="9.140625" style="124"/>
    <col min="14081" max="14081" width="6.140625" style="124" customWidth="1"/>
    <col min="14082" max="14082" width="4.5703125" style="124" customWidth="1"/>
    <col min="14083" max="14083" width="41.7109375" style="124" customWidth="1"/>
    <col min="14084" max="14084" width="8.28515625" style="124" customWidth="1"/>
    <col min="14085" max="14085" width="5.5703125" style="124" customWidth="1"/>
    <col min="14086" max="14091" width="5.7109375" style="124" customWidth="1"/>
    <col min="14092" max="14336" width="9.140625" style="124"/>
    <col min="14337" max="14337" width="6.140625" style="124" customWidth="1"/>
    <col min="14338" max="14338" width="4.5703125" style="124" customWidth="1"/>
    <col min="14339" max="14339" width="41.7109375" style="124" customWidth="1"/>
    <col min="14340" max="14340" width="8.28515625" style="124" customWidth="1"/>
    <col min="14341" max="14341" width="5.5703125" style="124" customWidth="1"/>
    <col min="14342" max="14347" width="5.7109375" style="124" customWidth="1"/>
    <col min="14348" max="14592" width="9.140625" style="124"/>
    <col min="14593" max="14593" width="6.140625" style="124" customWidth="1"/>
    <col min="14594" max="14594" width="4.5703125" style="124" customWidth="1"/>
    <col min="14595" max="14595" width="41.7109375" style="124" customWidth="1"/>
    <col min="14596" max="14596" width="8.28515625" style="124" customWidth="1"/>
    <col min="14597" max="14597" width="5.5703125" style="124" customWidth="1"/>
    <col min="14598" max="14603" width="5.7109375" style="124" customWidth="1"/>
    <col min="14604" max="14848" width="9.140625" style="124"/>
    <col min="14849" max="14849" width="6.140625" style="124" customWidth="1"/>
    <col min="14850" max="14850" width="4.5703125" style="124" customWidth="1"/>
    <col min="14851" max="14851" width="41.7109375" style="124" customWidth="1"/>
    <col min="14852" max="14852" width="8.28515625" style="124" customWidth="1"/>
    <col min="14853" max="14853" width="5.5703125" style="124" customWidth="1"/>
    <col min="14854" max="14859" width="5.7109375" style="124" customWidth="1"/>
    <col min="14860" max="15104" width="9.140625" style="124"/>
    <col min="15105" max="15105" width="6.140625" style="124" customWidth="1"/>
    <col min="15106" max="15106" width="4.5703125" style="124" customWidth="1"/>
    <col min="15107" max="15107" width="41.7109375" style="124" customWidth="1"/>
    <col min="15108" max="15108" width="8.28515625" style="124" customWidth="1"/>
    <col min="15109" max="15109" width="5.5703125" style="124" customWidth="1"/>
    <col min="15110" max="15115" width="5.7109375" style="124" customWidth="1"/>
    <col min="15116" max="15360" width="9.140625" style="124"/>
    <col min="15361" max="15361" width="6.140625" style="124" customWidth="1"/>
    <col min="15362" max="15362" width="4.5703125" style="124" customWidth="1"/>
    <col min="15363" max="15363" width="41.7109375" style="124" customWidth="1"/>
    <col min="15364" max="15364" width="8.28515625" style="124" customWidth="1"/>
    <col min="15365" max="15365" width="5.5703125" style="124" customWidth="1"/>
    <col min="15366" max="15371" width="5.7109375" style="124" customWidth="1"/>
    <col min="15372" max="15616" width="9.140625" style="124"/>
    <col min="15617" max="15617" width="6.140625" style="124" customWidth="1"/>
    <col min="15618" max="15618" width="4.5703125" style="124" customWidth="1"/>
    <col min="15619" max="15619" width="41.7109375" style="124" customWidth="1"/>
    <col min="15620" max="15620" width="8.28515625" style="124" customWidth="1"/>
    <col min="15621" max="15621" width="5.5703125" style="124" customWidth="1"/>
    <col min="15622" max="15627" width="5.7109375" style="124" customWidth="1"/>
    <col min="15628" max="15872" width="9.140625" style="124"/>
    <col min="15873" max="15873" width="6.140625" style="124" customWidth="1"/>
    <col min="15874" max="15874" width="4.5703125" style="124" customWidth="1"/>
    <col min="15875" max="15875" width="41.7109375" style="124" customWidth="1"/>
    <col min="15876" max="15876" width="8.28515625" style="124" customWidth="1"/>
    <col min="15877" max="15877" width="5.5703125" style="124" customWidth="1"/>
    <col min="15878" max="15883" width="5.7109375" style="124" customWidth="1"/>
    <col min="15884" max="16128" width="9.140625" style="124"/>
    <col min="16129" max="16129" width="6.140625" style="124" customWidth="1"/>
    <col min="16130" max="16130" width="4.5703125" style="124" customWidth="1"/>
    <col min="16131" max="16131" width="41.7109375" style="124" customWidth="1"/>
    <col min="16132" max="16132" width="8.28515625" style="124" customWidth="1"/>
    <col min="16133" max="16133" width="5.5703125" style="124" customWidth="1"/>
    <col min="16134" max="16139" width="5.7109375" style="124" customWidth="1"/>
    <col min="16140" max="16384" width="9.140625" style="124"/>
  </cols>
  <sheetData>
    <row r="2" spans="2:11" ht="16.5" customHeight="1" x14ac:dyDescent="0.2">
      <c r="F2" s="327" t="s">
        <v>371</v>
      </c>
      <c r="G2" s="327"/>
      <c r="H2" s="327"/>
      <c r="I2" s="327"/>
      <c r="J2" s="327"/>
      <c r="K2" s="327"/>
    </row>
    <row r="3" spans="2:11" ht="24" customHeight="1" x14ac:dyDescent="0.2">
      <c r="C3" s="329" t="s">
        <v>355</v>
      </c>
      <c r="D3" s="329"/>
      <c r="E3" s="329"/>
      <c r="F3" s="329"/>
      <c r="G3" s="329"/>
      <c r="H3" s="329"/>
      <c r="I3" s="329"/>
      <c r="J3" s="329"/>
      <c r="K3" s="329"/>
    </row>
    <row r="4" spans="2:11" ht="20.25" customHeight="1" x14ac:dyDescent="0.2">
      <c r="C4" s="329" t="s">
        <v>356</v>
      </c>
      <c r="D4" s="329"/>
      <c r="E4" s="329"/>
      <c r="F4" s="329"/>
      <c r="G4" s="329"/>
      <c r="H4" s="329"/>
      <c r="I4" s="329"/>
      <c r="J4" s="329"/>
      <c r="K4" s="329"/>
    </row>
    <row r="5" spans="2:11" ht="15" customHeight="1" x14ac:dyDescent="0.2">
      <c r="C5" s="330" t="s">
        <v>357</v>
      </c>
      <c r="D5" s="330"/>
      <c r="E5" s="330"/>
      <c r="F5" s="330"/>
      <c r="G5" s="330"/>
      <c r="H5" s="330"/>
      <c r="I5" s="330"/>
      <c r="J5" s="330"/>
      <c r="K5" s="330"/>
    </row>
    <row r="6" spans="2:11" ht="13.5" customHeight="1" x14ac:dyDescent="0.2">
      <c r="C6" s="133"/>
      <c r="D6" s="240"/>
    </row>
    <row r="7" spans="2:11" ht="40.5" customHeight="1" x14ac:dyDescent="0.2">
      <c r="B7" s="136" t="s">
        <v>96</v>
      </c>
      <c r="C7" s="136" t="s">
        <v>97</v>
      </c>
      <c r="D7" s="139" t="s">
        <v>99</v>
      </c>
      <c r="E7" s="331" t="s">
        <v>346</v>
      </c>
      <c r="F7" s="332"/>
      <c r="G7" s="332"/>
      <c r="H7" s="332"/>
      <c r="I7" s="332"/>
      <c r="J7" s="332"/>
      <c r="K7" s="333"/>
    </row>
    <row r="8" spans="2:11" ht="14.25" customHeight="1" x14ac:dyDescent="0.2">
      <c r="B8" s="196"/>
      <c r="C8" s="197"/>
      <c r="D8" s="143" t="s">
        <v>112</v>
      </c>
      <c r="E8" s="241">
        <v>1</v>
      </c>
      <c r="F8" s="241">
        <v>2</v>
      </c>
      <c r="G8" s="241">
        <v>3</v>
      </c>
      <c r="H8" s="241">
        <v>4</v>
      </c>
      <c r="I8" s="241">
        <v>5</v>
      </c>
      <c r="J8" s="241">
        <v>6</v>
      </c>
      <c r="K8" s="241">
        <v>7</v>
      </c>
    </row>
    <row r="9" spans="2:11" ht="12" customHeight="1" x14ac:dyDescent="0.2">
      <c r="B9" s="145">
        <v>1</v>
      </c>
      <c r="C9" s="146" t="s">
        <v>114</v>
      </c>
      <c r="D9" s="149">
        <v>7</v>
      </c>
      <c r="E9" s="208"/>
      <c r="F9" s="208"/>
      <c r="G9" s="208"/>
      <c r="H9" s="208"/>
      <c r="I9" s="208"/>
      <c r="J9" s="208"/>
      <c r="K9" s="208"/>
    </row>
    <row r="10" spans="2:11" ht="12" customHeight="1" x14ac:dyDescent="0.2">
      <c r="B10" s="145">
        <v>2</v>
      </c>
      <c r="C10" s="146" t="s">
        <v>115</v>
      </c>
      <c r="D10" s="149">
        <v>26.5</v>
      </c>
      <c r="E10" s="208"/>
      <c r="F10" s="208"/>
      <c r="G10" s="208"/>
      <c r="H10" s="208"/>
      <c r="I10" s="208"/>
      <c r="J10" s="208"/>
      <c r="K10" s="208"/>
    </row>
    <row r="11" spans="2:11" ht="12" customHeight="1" x14ac:dyDescent="0.2">
      <c r="B11" s="145">
        <v>4</v>
      </c>
      <c r="C11" s="146" t="s">
        <v>347</v>
      </c>
      <c r="D11" s="149">
        <v>10</v>
      </c>
      <c r="E11" s="208"/>
      <c r="F11" s="208"/>
      <c r="G11" s="208"/>
      <c r="H11" s="208"/>
      <c r="I11" s="208"/>
      <c r="J11" s="208"/>
      <c r="K11" s="208"/>
    </row>
    <row r="12" spans="2:11" ht="12" customHeight="1" x14ac:dyDescent="0.2">
      <c r="B12" s="145">
        <v>6</v>
      </c>
      <c r="C12" s="146" t="s">
        <v>120</v>
      </c>
      <c r="D12" s="149">
        <v>9.85</v>
      </c>
      <c r="E12" s="208"/>
      <c r="F12" s="208"/>
      <c r="G12" s="208"/>
      <c r="H12" s="208"/>
      <c r="I12" s="208"/>
      <c r="J12" s="208"/>
      <c r="K12" s="208"/>
    </row>
    <row r="13" spans="2:11" ht="12" customHeight="1" x14ac:dyDescent="0.2">
      <c r="B13" s="145">
        <v>8</v>
      </c>
      <c r="C13" s="146" t="s">
        <v>122</v>
      </c>
      <c r="D13" s="149">
        <v>40.5</v>
      </c>
      <c r="E13" s="208"/>
      <c r="F13" s="208"/>
      <c r="G13" s="208"/>
      <c r="H13" s="208"/>
      <c r="I13" s="208"/>
      <c r="J13" s="208"/>
      <c r="K13" s="208"/>
    </row>
    <row r="14" spans="2:11" ht="12" customHeight="1" x14ac:dyDescent="0.2">
      <c r="B14" s="145">
        <v>9</v>
      </c>
      <c r="C14" s="146" t="s">
        <v>123</v>
      </c>
      <c r="D14" s="149">
        <v>66</v>
      </c>
      <c r="E14" s="208"/>
      <c r="F14" s="208"/>
      <c r="G14" s="208"/>
      <c r="H14" s="208"/>
      <c r="I14" s="208"/>
      <c r="J14" s="208"/>
      <c r="K14" s="208"/>
    </row>
    <row r="15" spans="2:11" ht="12" customHeight="1" x14ac:dyDescent="0.2">
      <c r="B15" s="145">
        <v>10</v>
      </c>
      <c r="C15" s="146" t="s">
        <v>124</v>
      </c>
      <c r="D15" s="149">
        <v>45</v>
      </c>
      <c r="E15" s="208"/>
      <c r="F15" s="208"/>
      <c r="G15" s="208"/>
      <c r="H15" s="208"/>
      <c r="I15" s="208"/>
      <c r="J15" s="208"/>
      <c r="K15" s="208"/>
    </row>
    <row r="16" spans="2:11" ht="12" customHeight="1" x14ac:dyDescent="0.2">
      <c r="B16" s="145">
        <v>13</v>
      </c>
      <c r="C16" s="157" t="s">
        <v>127</v>
      </c>
      <c r="D16" s="149">
        <v>13.6</v>
      </c>
      <c r="E16" s="208"/>
      <c r="F16" s="208"/>
      <c r="G16" s="208"/>
      <c r="H16" s="208"/>
      <c r="I16" s="208"/>
      <c r="J16" s="208"/>
      <c r="K16" s="208"/>
    </row>
    <row r="17" spans="2:11" ht="12" customHeight="1" x14ac:dyDescent="0.2">
      <c r="B17" s="145">
        <v>14</v>
      </c>
      <c r="C17" s="146" t="s">
        <v>128</v>
      </c>
      <c r="D17" s="149">
        <v>57.5</v>
      </c>
      <c r="E17" s="208"/>
      <c r="F17" s="208"/>
      <c r="G17" s="208"/>
      <c r="H17" s="208"/>
      <c r="I17" s="208"/>
      <c r="J17" s="208"/>
      <c r="K17" s="208"/>
    </row>
    <row r="18" spans="2:11" ht="12" customHeight="1" x14ac:dyDescent="0.2">
      <c r="B18" s="145">
        <v>15</v>
      </c>
      <c r="C18" s="159" t="s">
        <v>129</v>
      </c>
      <c r="D18" s="149">
        <v>22.8</v>
      </c>
      <c r="E18" s="208"/>
      <c r="F18" s="208"/>
      <c r="G18" s="208"/>
      <c r="H18" s="208"/>
      <c r="I18" s="208"/>
      <c r="J18" s="208"/>
      <c r="K18" s="208"/>
    </row>
    <row r="19" spans="2:11" ht="12" customHeight="1" x14ac:dyDescent="0.2">
      <c r="B19" s="145">
        <v>16</v>
      </c>
      <c r="C19" s="146" t="s">
        <v>131</v>
      </c>
      <c r="D19" s="149">
        <v>38.1</v>
      </c>
      <c r="E19" s="208"/>
      <c r="F19" s="208"/>
      <c r="G19" s="208"/>
      <c r="H19" s="208"/>
      <c r="I19" s="208"/>
      <c r="J19" s="208"/>
      <c r="K19" s="208"/>
    </row>
    <row r="20" spans="2:11" ht="12" customHeight="1" x14ac:dyDescent="0.2">
      <c r="B20" s="145">
        <v>17</v>
      </c>
      <c r="C20" s="146" t="s">
        <v>132</v>
      </c>
      <c r="D20" s="149">
        <v>34.450000000000003</v>
      </c>
      <c r="E20" s="208"/>
      <c r="F20" s="208"/>
      <c r="G20" s="208"/>
      <c r="H20" s="208"/>
      <c r="I20" s="208"/>
      <c r="J20" s="208"/>
      <c r="K20" s="208"/>
    </row>
    <row r="21" spans="2:11" ht="12" customHeight="1" x14ac:dyDescent="0.2">
      <c r="B21" s="145">
        <v>18</v>
      </c>
      <c r="C21" s="146" t="s">
        <v>133</v>
      </c>
      <c r="D21" s="149">
        <v>208</v>
      </c>
      <c r="E21" s="208"/>
      <c r="F21" s="208"/>
      <c r="G21" s="208"/>
      <c r="H21" s="208"/>
      <c r="I21" s="208"/>
      <c r="J21" s="208"/>
      <c r="K21" s="208"/>
    </row>
    <row r="22" spans="2:11" ht="12" customHeight="1" x14ac:dyDescent="0.2">
      <c r="B22" s="145">
        <v>19</v>
      </c>
      <c r="C22" s="146" t="s">
        <v>134</v>
      </c>
      <c r="D22" s="149">
        <v>100</v>
      </c>
      <c r="E22" s="208"/>
      <c r="F22" s="208"/>
      <c r="G22" s="208"/>
      <c r="H22" s="208"/>
      <c r="I22" s="208"/>
      <c r="J22" s="208"/>
      <c r="K22" s="208"/>
    </row>
    <row r="23" spans="2:11" ht="12" customHeight="1" x14ac:dyDescent="0.2">
      <c r="B23" s="145">
        <v>20</v>
      </c>
      <c r="C23" s="146" t="s">
        <v>135</v>
      </c>
      <c r="D23" s="149">
        <v>56.2</v>
      </c>
      <c r="E23" s="208"/>
      <c r="F23" s="208"/>
      <c r="G23" s="208"/>
      <c r="H23" s="208"/>
      <c r="I23" s="208"/>
      <c r="J23" s="208"/>
      <c r="K23" s="208"/>
    </row>
    <row r="24" spans="2:11" ht="12" customHeight="1" x14ac:dyDescent="0.2">
      <c r="B24" s="145">
        <v>21</v>
      </c>
      <c r="C24" s="146" t="s">
        <v>136</v>
      </c>
      <c r="D24" s="149">
        <v>23.2</v>
      </c>
      <c r="E24" s="208"/>
      <c r="F24" s="208"/>
      <c r="G24" s="208"/>
      <c r="H24" s="208"/>
      <c r="I24" s="208"/>
      <c r="J24" s="208"/>
      <c r="K24" s="208"/>
    </row>
    <row r="25" spans="2:11" ht="12" customHeight="1" x14ac:dyDescent="0.2">
      <c r="B25" s="145">
        <v>22</v>
      </c>
      <c r="C25" s="146" t="s">
        <v>137</v>
      </c>
      <c r="D25" s="149">
        <v>4.1500000000000004</v>
      </c>
      <c r="E25" s="208"/>
      <c r="F25" s="208"/>
      <c r="G25" s="208"/>
      <c r="H25" s="208"/>
      <c r="I25" s="208"/>
      <c r="J25" s="208"/>
      <c r="K25" s="208"/>
    </row>
    <row r="26" spans="2:11" ht="12" customHeight="1" x14ac:dyDescent="0.2">
      <c r="B26" s="145">
        <v>23</v>
      </c>
      <c r="C26" s="146" t="s">
        <v>138</v>
      </c>
      <c r="D26" s="149">
        <v>119.7</v>
      </c>
      <c r="E26" s="208"/>
      <c r="F26" s="208"/>
      <c r="G26" s="208"/>
      <c r="H26" s="208"/>
      <c r="I26" s="208"/>
      <c r="J26" s="208"/>
      <c r="K26" s="208"/>
    </row>
    <row r="27" spans="2:11" ht="12" customHeight="1" x14ac:dyDescent="0.2">
      <c r="B27" s="145">
        <v>24</v>
      </c>
      <c r="C27" s="146" t="s">
        <v>139</v>
      </c>
      <c r="D27" s="149">
        <v>7.15</v>
      </c>
      <c r="E27" s="208"/>
      <c r="F27" s="208"/>
      <c r="G27" s="208"/>
      <c r="H27" s="208"/>
      <c r="I27" s="208"/>
      <c r="J27" s="208"/>
      <c r="K27" s="208"/>
    </row>
    <row r="28" spans="2:11" ht="12" customHeight="1" x14ac:dyDescent="0.2">
      <c r="B28" s="145">
        <v>25</v>
      </c>
      <c r="C28" s="146" t="s">
        <v>140</v>
      </c>
      <c r="D28" s="149">
        <v>32.65</v>
      </c>
      <c r="E28" s="208"/>
      <c r="F28" s="208"/>
      <c r="G28" s="208"/>
      <c r="H28" s="208"/>
      <c r="I28" s="208"/>
      <c r="J28" s="208"/>
      <c r="K28" s="208"/>
    </row>
    <row r="29" spans="2:11" ht="12" customHeight="1" x14ac:dyDescent="0.2">
      <c r="B29" s="145">
        <v>26</v>
      </c>
      <c r="C29" s="146" t="s">
        <v>348</v>
      </c>
      <c r="D29" s="149">
        <v>8.1</v>
      </c>
      <c r="E29" s="208"/>
      <c r="F29" s="208"/>
      <c r="G29" s="208"/>
      <c r="H29" s="208"/>
      <c r="I29" s="208"/>
      <c r="J29" s="208"/>
      <c r="K29" s="208"/>
    </row>
    <row r="30" spans="2:11" ht="12" customHeight="1" x14ac:dyDescent="0.2">
      <c r="B30" s="145">
        <v>27</v>
      </c>
      <c r="C30" s="146" t="s">
        <v>142</v>
      </c>
      <c r="D30" s="149">
        <v>61.9</v>
      </c>
      <c r="E30" s="208"/>
      <c r="F30" s="208"/>
      <c r="G30" s="208"/>
      <c r="H30" s="208"/>
      <c r="I30" s="208"/>
      <c r="J30" s="208"/>
      <c r="K30" s="208"/>
    </row>
    <row r="31" spans="2:11" ht="12" customHeight="1" x14ac:dyDescent="0.2">
      <c r="B31" s="145">
        <v>28</v>
      </c>
      <c r="C31" s="146" t="s">
        <v>143</v>
      </c>
      <c r="D31" s="149">
        <v>50</v>
      </c>
      <c r="E31" s="208"/>
      <c r="F31" s="208"/>
      <c r="G31" s="208"/>
      <c r="H31" s="208"/>
      <c r="I31" s="208"/>
      <c r="J31" s="208"/>
      <c r="K31" s="208"/>
    </row>
    <row r="32" spans="2:11" ht="12" customHeight="1" x14ac:dyDescent="0.2">
      <c r="B32" s="145">
        <v>29</v>
      </c>
      <c r="C32" s="157" t="s">
        <v>349</v>
      </c>
      <c r="D32" s="149">
        <v>10.5</v>
      </c>
      <c r="E32" s="208"/>
      <c r="F32" s="208"/>
      <c r="G32" s="208"/>
      <c r="H32" s="208"/>
      <c r="I32" s="208"/>
      <c r="J32" s="208"/>
      <c r="K32" s="208"/>
    </row>
    <row r="33" spans="2:11" ht="12" customHeight="1" x14ac:dyDescent="0.2">
      <c r="B33" s="145">
        <v>30</v>
      </c>
      <c r="C33" s="146" t="s">
        <v>145</v>
      </c>
      <c r="D33" s="149">
        <v>153.44999999999999</v>
      </c>
      <c r="E33" s="208"/>
      <c r="F33" s="208"/>
      <c r="G33" s="208"/>
      <c r="H33" s="208"/>
      <c r="I33" s="208"/>
      <c r="J33" s="208"/>
      <c r="K33" s="208"/>
    </row>
    <row r="34" spans="2:11" s="163" customFormat="1" ht="12" customHeight="1" x14ac:dyDescent="0.2">
      <c r="B34" s="160">
        <v>31</v>
      </c>
      <c r="C34" s="161" t="s">
        <v>147</v>
      </c>
      <c r="D34" s="149">
        <v>34.5</v>
      </c>
      <c r="E34" s="150"/>
      <c r="F34" s="150"/>
      <c r="G34" s="150"/>
      <c r="H34" s="150"/>
      <c r="I34" s="150"/>
      <c r="J34" s="150"/>
      <c r="K34" s="150"/>
    </row>
    <row r="35" spans="2:11" ht="12" customHeight="1" x14ac:dyDescent="0.2">
      <c r="B35" s="145">
        <v>32</v>
      </c>
      <c r="C35" s="146" t="s">
        <v>149</v>
      </c>
      <c r="D35" s="149">
        <v>20</v>
      </c>
      <c r="E35" s="208"/>
      <c r="F35" s="208"/>
      <c r="G35" s="208"/>
      <c r="H35" s="208"/>
      <c r="I35" s="208"/>
      <c r="J35" s="208"/>
      <c r="K35" s="208"/>
    </row>
    <row r="36" spans="2:11" ht="12" customHeight="1" x14ac:dyDescent="0.2">
      <c r="B36" s="145">
        <v>33</v>
      </c>
      <c r="C36" s="146" t="s">
        <v>151</v>
      </c>
      <c r="D36" s="149">
        <v>30.65</v>
      </c>
      <c r="E36" s="208"/>
      <c r="F36" s="208"/>
      <c r="G36" s="208"/>
      <c r="H36" s="208"/>
      <c r="I36" s="208"/>
      <c r="J36" s="208"/>
      <c r="K36" s="208"/>
    </row>
    <row r="37" spans="2:11" ht="12" customHeight="1" x14ac:dyDescent="0.2">
      <c r="B37" s="145">
        <v>34</v>
      </c>
      <c r="C37" s="146" t="s">
        <v>152</v>
      </c>
      <c r="D37" s="149">
        <v>8.6999999999999993</v>
      </c>
      <c r="E37" s="208"/>
      <c r="F37" s="208"/>
      <c r="G37" s="208"/>
      <c r="H37" s="208"/>
      <c r="I37" s="208"/>
      <c r="J37" s="208"/>
      <c r="K37" s="208"/>
    </row>
    <row r="38" spans="2:11" ht="12" customHeight="1" x14ac:dyDescent="0.2">
      <c r="B38" s="145">
        <v>35</v>
      </c>
      <c r="C38" s="146" t="s">
        <v>153</v>
      </c>
      <c r="D38" s="149">
        <v>26</v>
      </c>
      <c r="E38" s="208"/>
      <c r="F38" s="208"/>
      <c r="G38" s="208"/>
      <c r="H38" s="208"/>
      <c r="I38" s="208"/>
      <c r="J38" s="208"/>
      <c r="K38" s="208"/>
    </row>
    <row r="39" spans="2:11" ht="12" customHeight="1" x14ac:dyDescent="0.2">
      <c r="B39" s="145">
        <v>36</v>
      </c>
      <c r="C39" s="146" t="s">
        <v>154</v>
      </c>
      <c r="D39" s="149">
        <v>27.15</v>
      </c>
      <c r="E39" s="208"/>
      <c r="F39" s="208"/>
      <c r="G39" s="208"/>
      <c r="H39" s="208"/>
      <c r="I39" s="208"/>
      <c r="J39" s="208"/>
      <c r="K39" s="208"/>
    </row>
    <row r="40" spans="2:11" ht="12" customHeight="1" x14ac:dyDescent="0.2">
      <c r="B40" s="145">
        <v>37</v>
      </c>
      <c r="C40" s="146" t="s">
        <v>155</v>
      </c>
      <c r="D40" s="149">
        <v>22</v>
      </c>
      <c r="E40" s="208"/>
      <c r="F40" s="208"/>
      <c r="G40" s="208"/>
      <c r="H40" s="208"/>
      <c r="I40" s="208"/>
      <c r="J40" s="208"/>
      <c r="K40" s="208"/>
    </row>
    <row r="41" spans="2:11" ht="12" customHeight="1" x14ac:dyDescent="0.2">
      <c r="B41" s="145">
        <v>38</v>
      </c>
      <c r="C41" s="146" t="s">
        <v>156</v>
      </c>
      <c r="D41" s="149">
        <v>22.95</v>
      </c>
      <c r="E41" s="208"/>
      <c r="F41" s="208"/>
      <c r="G41" s="208"/>
      <c r="H41" s="208"/>
      <c r="I41" s="208"/>
      <c r="J41" s="208"/>
      <c r="K41" s="208"/>
    </row>
    <row r="42" spans="2:11" ht="12" customHeight="1" x14ac:dyDescent="0.2">
      <c r="B42" s="145">
        <v>39</v>
      </c>
      <c r="C42" s="146" t="s">
        <v>157</v>
      </c>
      <c r="D42" s="149">
        <v>23.65</v>
      </c>
      <c r="E42" s="208"/>
      <c r="F42" s="208"/>
      <c r="G42" s="208"/>
      <c r="H42" s="208"/>
      <c r="I42" s="208"/>
      <c r="J42" s="208"/>
      <c r="K42" s="208"/>
    </row>
    <row r="43" spans="2:11" ht="12" customHeight="1" x14ac:dyDescent="0.2">
      <c r="B43" s="145">
        <v>40</v>
      </c>
      <c r="C43" s="146" t="s">
        <v>158</v>
      </c>
      <c r="D43" s="149">
        <v>38.799999999999997</v>
      </c>
      <c r="E43" s="208"/>
      <c r="F43" s="208"/>
      <c r="G43" s="208"/>
      <c r="H43" s="208"/>
      <c r="I43" s="208"/>
      <c r="J43" s="208"/>
      <c r="K43" s="208"/>
    </row>
    <row r="44" spans="2:11" ht="12" customHeight="1" x14ac:dyDescent="0.2">
      <c r="B44" s="145">
        <v>41</v>
      </c>
      <c r="C44" s="146" t="s">
        <v>159</v>
      </c>
      <c r="D44" s="149">
        <v>28</v>
      </c>
      <c r="E44" s="208"/>
      <c r="F44" s="208"/>
      <c r="G44" s="208"/>
      <c r="H44" s="208"/>
      <c r="I44" s="208"/>
      <c r="J44" s="208"/>
      <c r="K44" s="208"/>
    </row>
    <row r="45" spans="2:11" ht="12" customHeight="1" x14ac:dyDescent="0.2">
      <c r="B45" s="145">
        <v>42</v>
      </c>
      <c r="C45" s="146" t="s">
        <v>160</v>
      </c>
      <c r="D45" s="149">
        <v>42</v>
      </c>
      <c r="E45" s="208"/>
      <c r="F45" s="208"/>
      <c r="G45" s="208"/>
      <c r="H45" s="208"/>
      <c r="I45" s="208"/>
      <c r="J45" s="208"/>
      <c r="K45" s="208"/>
    </row>
    <row r="46" spans="2:11" ht="12" customHeight="1" x14ac:dyDescent="0.2">
      <c r="B46" s="145">
        <v>43</v>
      </c>
      <c r="C46" s="146" t="s">
        <v>161</v>
      </c>
      <c r="D46" s="149">
        <v>120</v>
      </c>
      <c r="E46" s="208"/>
      <c r="F46" s="208"/>
      <c r="G46" s="208"/>
      <c r="H46" s="208"/>
      <c r="I46" s="208"/>
      <c r="J46" s="208"/>
      <c r="K46" s="208"/>
    </row>
    <row r="47" spans="2:11" ht="12" customHeight="1" x14ac:dyDescent="0.2">
      <c r="B47" s="145">
        <v>44</v>
      </c>
      <c r="C47" s="146" t="s">
        <v>162</v>
      </c>
      <c r="D47" s="149">
        <v>75</v>
      </c>
      <c r="E47" s="208"/>
      <c r="F47" s="208"/>
      <c r="G47" s="208"/>
      <c r="H47" s="208"/>
      <c r="I47" s="208"/>
      <c r="J47" s="208"/>
      <c r="K47" s="208"/>
    </row>
    <row r="48" spans="2:11" ht="12" customHeight="1" x14ac:dyDescent="0.2">
      <c r="B48" s="145">
        <v>45</v>
      </c>
      <c r="C48" s="146" t="s">
        <v>163</v>
      </c>
      <c r="D48" s="149">
        <v>25</v>
      </c>
      <c r="E48" s="208"/>
      <c r="F48" s="208"/>
      <c r="G48" s="208"/>
      <c r="H48" s="208"/>
      <c r="I48" s="208"/>
      <c r="J48" s="208"/>
      <c r="K48" s="208"/>
    </row>
    <row r="49" spans="2:11" ht="12" customHeight="1" x14ac:dyDescent="0.2">
      <c r="B49" s="145">
        <v>47</v>
      </c>
      <c r="C49" s="146" t="s">
        <v>165</v>
      </c>
      <c r="D49" s="149">
        <v>17</v>
      </c>
      <c r="E49" s="208"/>
      <c r="F49" s="208"/>
      <c r="G49" s="208"/>
      <c r="H49" s="208"/>
      <c r="I49" s="208"/>
      <c r="J49" s="208"/>
      <c r="K49" s="208"/>
    </row>
    <row r="50" spans="2:11" ht="12" customHeight="1" x14ac:dyDescent="0.2">
      <c r="B50" s="145">
        <v>49</v>
      </c>
      <c r="C50" s="146" t="s">
        <v>167</v>
      </c>
      <c r="D50" s="149">
        <v>30.42</v>
      </c>
      <c r="E50" s="208"/>
      <c r="F50" s="208"/>
      <c r="G50" s="208"/>
      <c r="H50" s="208"/>
      <c r="I50" s="208"/>
      <c r="J50" s="208"/>
      <c r="K50" s="208"/>
    </row>
    <row r="51" spans="2:11" ht="12" customHeight="1" x14ac:dyDescent="0.2">
      <c r="B51" s="145">
        <v>50</v>
      </c>
      <c r="C51" s="146" t="s">
        <v>168</v>
      </c>
      <c r="D51" s="149">
        <v>32.299999999999997</v>
      </c>
      <c r="E51" s="208"/>
      <c r="F51" s="208"/>
      <c r="G51" s="208"/>
      <c r="H51" s="208"/>
      <c r="I51" s="208"/>
      <c r="J51" s="208"/>
      <c r="K51" s="208"/>
    </row>
    <row r="52" spans="2:11" ht="12" customHeight="1" x14ac:dyDescent="0.2">
      <c r="B52" s="145">
        <v>51</v>
      </c>
      <c r="C52" s="146" t="s">
        <v>169</v>
      </c>
      <c r="D52" s="149">
        <v>23.65</v>
      </c>
      <c r="E52" s="208"/>
      <c r="F52" s="208"/>
      <c r="G52" s="208"/>
      <c r="H52" s="208"/>
      <c r="I52" s="208"/>
      <c r="J52" s="208"/>
      <c r="K52" s="208"/>
    </row>
    <row r="53" spans="2:11" ht="12" customHeight="1" x14ac:dyDescent="0.2">
      <c r="B53" s="145">
        <v>52</v>
      </c>
      <c r="C53" s="146" t="s">
        <v>170</v>
      </c>
      <c r="D53" s="149">
        <v>96</v>
      </c>
      <c r="E53" s="208"/>
      <c r="F53" s="208"/>
      <c r="G53" s="208"/>
      <c r="H53" s="208"/>
      <c r="I53" s="208"/>
      <c r="J53" s="208"/>
      <c r="K53" s="208"/>
    </row>
    <row r="54" spans="2:11" ht="12" customHeight="1" x14ac:dyDescent="0.2">
      <c r="B54" s="145">
        <v>53</v>
      </c>
      <c r="C54" s="146" t="s">
        <v>171</v>
      </c>
      <c r="D54" s="149">
        <v>31.45</v>
      </c>
      <c r="E54" s="208"/>
      <c r="F54" s="208"/>
      <c r="G54" s="208"/>
      <c r="H54" s="208"/>
      <c r="I54" s="208"/>
      <c r="J54" s="208"/>
      <c r="K54" s="208"/>
    </row>
    <row r="55" spans="2:11" ht="12" customHeight="1" x14ac:dyDescent="0.2">
      <c r="B55" s="145">
        <v>56</v>
      </c>
      <c r="C55" s="159" t="s">
        <v>174</v>
      </c>
      <c r="D55" s="149">
        <v>82</v>
      </c>
      <c r="E55" s="208"/>
      <c r="F55" s="208"/>
      <c r="G55" s="208"/>
      <c r="H55" s="208"/>
      <c r="I55" s="208"/>
      <c r="J55" s="208"/>
      <c r="K55" s="208"/>
    </row>
    <row r="56" spans="2:11" ht="12" customHeight="1" x14ac:dyDescent="0.2">
      <c r="B56" s="145">
        <v>57</v>
      </c>
      <c r="C56" s="146" t="s">
        <v>175</v>
      </c>
      <c r="D56" s="149">
        <v>9.1999999999999993</v>
      </c>
      <c r="E56" s="208"/>
      <c r="F56" s="208"/>
      <c r="G56" s="208"/>
      <c r="H56" s="208"/>
      <c r="I56" s="208"/>
      <c r="J56" s="208"/>
      <c r="K56" s="208"/>
    </row>
    <row r="57" spans="2:11" ht="12" customHeight="1" x14ac:dyDescent="0.2">
      <c r="B57" s="145">
        <v>58</v>
      </c>
      <c r="C57" s="146" t="s">
        <v>176</v>
      </c>
      <c r="D57" s="149">
        <v>20</v>
      </c>
      <c r="E57" s="208"/>
      <c r="F57" s="208"/>
      <c r="G57" s="208"/>
      <c r="H57" s="208"/>
      <c r="I57" s="208"/>
      <c r="J57" s="208"/>
      <c r="K57" s="208"/>
    </row>
    <row r="58" spans="2:11" ht="12" customHeight="1" x14ac:dyDescent="0.2">
      <c r="B58" s="145">
        <v>59</v>
      </c>
      <c r="C58" s="146" t="s">
        <v>177</v>
      </c>
      <c r="D58" s="149">
        <v>24.5</v>
      </c>
      <c r="E58" s="208"/>
      <c r="F58" s="208"/>
      <c r="G58" s="208"/>
      <c r="H58" s="208"/>
      <c r="I58" s="208"/>
      <c r="J58" s="208"/>
      <c r="K58" s="208"/>
    </row>
    <row r="59" spans="2:11" ht="12" customHeight="1" x14ac:dyDescent="0.2">
      <c r="B59" s="145">
        <v>60</v>
      </c>
      <c r="C59" s="146" t="s">
        <v>179</v>
      </c>
      <c r="D59" s="149">
        <v>57.55</v>
      </c>
      <c r="E59" s="208"/>
      <c r="F59" s="208"/>
      <c r="G59" s="208"/>
      <c r="H59" s="208"/>
      <c r="I59" s="208"/>
      <c r="J59" s="208"/>
      <c r="K59" s="208"/>
    </row>
    <row r="60" spans="2:11" ht="12" customHeight="1" x14ac:dyDescent="0.2">
      <c r="B60" s="145">
        <v>61</v>
      </c>
      <c r="C60" s="146" t="s">
        <v>180</v>
      </c>
      <c r="D60" s="149">
        <v>5.85</v>
      </c>
      <c r="E60" s="208"/>
      <c r="F60" s="208"/>
      <c r="G60" s="208"/>
      <c r="H60" s="208"/>
      <c r="I60" s="208"/>
      <c r="J60" s="208"/>
      <c r="K60" s="208"/>
    </row>
    <row r="61" spans="2:11" ht="12" customHeight="1" x14ac:dyDescent="0.2">
      <c r="B61" s="145">
        <v>62</v>
      </c>
      <c r="C61" s="146" t="s">
        <v>181</v>
      </c>
      <c r="D61" s="149">
        <v>33.299999999999997</v>
      </c>
      <c r="E61" s="208"/>
      <c r="F61" s="208"/>
      <c r="G61" s="208"/>
      <c r="H61" s="208"/>
      <c r="I61" s="208"/>
      <c r="J61" s="208"/>
      <c r="K61" s="208"/>
    </row>
    <row r="62" spans="2:11" ht="12" customHeight="1" x14ac:dyDescent="0.2">
      <c r="B62" s="145">
        <v>63</v>
      </c>
      <c r="C62" s="146" t="s">
        <v>182</v>
      </c>
      <c r="D62" s="149">
        <v>9.6</v>
      </c>
      <c r="E62" s="208"/>
      <c r="F62" s="208"/>
      <c r="G62" s="208"/>
      <c r="H62" s="208"/>
      <c r="I62" s="208"/>
      <c r="J62" s="208"/>
      <c r="K62" s="208"/>
    </row>
    <row r="63" spans="2:11" ht="12" customHeight="1" x14ac:dyDescent="0.2">
      <c r="B63" s="145">
        <v>64</v>
      </c>
      <c r="C63" s="146" t="s">
        <v>183</v>
      </c>
      <c r="D63" s="149">
        <v>36.549999999999997</v>
      </c>
      <c r="E63" s="208"/>
      <c r="F63" s="208"/>
      <c r="G63" s="208"/>
      <c r="H63" s="208"/>
      <c r="I63" s="208"/>
      <c r="J63" s="208"/>
      <c r="K63" s="208"/>
    </row>
    <row r="64" spans="2:11" ht="12" customHeight="1" x14ac:dyDescent="0.2">
      <c r="B64" s="145">
        <v>65</v>
      </c>
      <c r="C64" s="146" t="s">
        <v>184</v>
      </c>
      <c r="D64" s="149">
        <v>35.15</v>
      </c>
      <c r="E64" s="208"/>
      <c r="F64" s="208"/>
      <c r="G64" s="208"/>
      <c r="H64" s="208"/>
      <c r="I64" s="208"/>
      <c r="J64" s="208"/>
      <c r="K64" s="208"/>
    </row>
    <row r="65" spans="2:11" ht="12" customHeight="1" x14ac:dyDescent="0.2">
      <c r="B65" s="145">
        <v>66</v>
      </c>
      <c r="C65" s="146" t="s">
        <v>185</v>
      </c>
      <c r="D65" s="149">
        <v>25.65</v>
      </c>
      <c r="E65" s="208"/>
      <c r="F65" s="208"/>
      <c r="G65" s="208"/>
      <c r="H65" s="208"/>
      <c r="I65" s="208"/>
      <c r="J65" s="208"/>
      <c r="K65" s="208"/>
    </row>
    <row r="66" spans="2:11" ht="12" customHeight="1" x14ac:dyDescent="0.2">
      <c r="B66" s="145">
        <v>67</v>
      </c>
      <c r="C66" s="146" t="s">
        <v>186</v>
      </c>
      <c r="D66" s="149">
        <v>68.8</v>
      </c>
      <c r="E66" s="208"/>
      <c r="F66" s="208"/>
      <c r="G66" s="208"/>
      <c r="H66" s="208"/>
      <c r="I66" s="208"/>
      <c r="J66" s="208"/>
      <c r="K66" s="208"/>
    </row>
    <row r="67" spans="2:11" ht="12" customHeight="1" x14ac:dyDescent="0.2">
      <c r="B67" s="145">
        <v>68</v>
      </c>
      <c r="C67" s="146" t="s">
        <v>187</v>
      </c>
      <c r="D67" s="149">
        <v>151.5</v>
      </c>
      <c r="E67" s="208"/>
      <c r="F67" s="208"/>
      <c r="G67" s="208"/>
      <c r="H67" s="208"/>
      <c r="I67" s="208"/>
      <c r="J67" s="208"/>
      <c r="K67" s="208"/>
    </row>
    <row r="68" spans="2:11" ht="12" customHeight="1" x14ac:dyDescent="0.2">
      <c r="B68" s="145">
        <v>70</v>
      </c>
      <c r="C68" s="146" t="s">
        <v>350</v>
      </c>
      <c r="D68" s="149">
        <v>8</v>
      </c>
      <c r="E68" s="208"/>
      <c r="F68" s="208"/>
      <c r="G68" s="208"/>
      <c r="H68" s="208"/>
      <c r="I68" s="208"/>
      <c r="J68" s="208"/>
      <c r="K68" s="208"/>
    </row>
    <row r="69" spans="2:11" ht="12" customHeight="1" x14ac:dyDescent="0.2">
      <c r="B69" s="145">
        <v>71</v>
      </c>
      <c r="C69" s="146" t="s">
        <v>190</v>
      </c>
      <c r="D69" s="149">
        <v>133.80000000000001</v>
      </c>
      <c r="E69" s="208"/>
      <c r="F69" s="208"/>
      <c r="G69" s="208"/>
      <c r="H69" s="208"/>
      <c r="I69" s="208"/>
      <c r="J69" s="208"/>
      <c r="K69" s="208"/>
    </row>
    <row r="70" spans="2:11" ht="12" customHeight="1" x14ac:dyDescent="0.2">
      <c r="B70" s="145">
        <v>72</v>
      </c>
      <c r="C70" s="146" t="s">
        <v>191</v>
      </c>
      <c r="D70" s="149">
        <v>23</v>
      </c>
      <c r="E70" s="208"/>
      <c r="F70" s="208"/>
      <c r="G70" s="208"/>
      <c r="H70" s="208"/>
      <c r="I70" s="208"/>
      <c r="J70" s="208"/>
      <c r="K70" s="208"/>
    </row>
    <row r="71" spans="2:11" ht="12" customHeight="1" x14ac:dyDescent="0.2">
      <c r="B71" s="145">
        <v>73</v>
      </c>
      <c r="C71" s="146" t="s">
        <v>192</v>
      </c>
      <c r="D71" s="149">
        <v>49.5</v>
      </c>
      <c r="E71" s="208"/>
      <c r="F71" s="208"/>
      <c r="G71" s="208"/>
      <c r="H71" s="208"/>
      <c r="I71" s="208"/>
      <c r="J71" s="208"/>
      <c r="K71" s="208"/>
    </row>
    <row r="72" spans="2:11" ht="12" customHeight="1" x14ac:dyDescent="0.2">
      <c r="B72" s="145">
        <v>74</v>
      </c>
      <c r="C72" s="146" t="s">
        <v>193</v>
      </c>
      <c r="D72" s="149">
        <v>28.7</v>
      </c>
      <c r="E72" s="208"/>
      <c r="F72" s="208"/>
      <c r="G72" s="208"/>
      <c r="H72" s="208"/>
      <c r="I72" s="208"/>
      <c r="J72" s="208"/>
      <c r="K72" s="208"/>
    </row>
    <row r="73" spans="2:11" ht="12" customHeight="1" x14ac:dyDescent="0.2">
      <c r="B73" s="145">
        <v>75</v>
      </c>
      <c r="C73" s="146" t="s">
        <v>194</v>
      </c>
      <c r="D73" s="149">
        <v>87</v>
      </c>
      <c r="E73" s="208"/>
      <c r="F73" s="208"/>
      <c r="G73" s="208"/>
      <c r="H73" s="208"/>
      <c r="I73" s="208"/>
      <c r="J73" s="208"/>
      <c r="K73" s="208"/>
    </row>
    <row r="74" spans="2:11" ht="12" customHeight="1" x14ac:dyDescent="0.2">
      <c r="B74" s="145">
        <v>76</v>
      </c>
      <c r="C74" s="146" t="s">
        <v>195</v>
      </c>
      <c r="D74" s="149">
        <v>17.149999999999999</v>
      </c>
      <c r="E74" s="208"/>
      <c r="F74" s="208"/>
      <c r="G74" s="208"/>
      <c r="H74" s="208"/>
      <c r="I74" s="208"/>
      <c r="J74" s="208"/>
      <c r="K74" s="208"/>
    </row>
    <row r="75" spans="2:11" ht="12" customHeight="1" x14ac:dyDescent="0.2">
      <c r="B75" s="145">
        <v>77</v>
      </c>
      <c r="C75" s="146" t="s">
        <v>197</v>
      </c>
      <c r="D75" s="149">
        <v>33.5</v>
      </c>
      <c r="E75" s="208"/>
      <c r="F75" s="208"/>
      <c r="G75" s="208"/>
      <c r="H75" s="208"/>
      <c r="I75" s="208"/>
      <c r="J75" s="208"/>
      <c r="K75" s="208"/>
    </row>
    <row r="76" spans="2:11" ht="12" customHeight="1" x14ac:dyDescent="0.2">
      <c r="B76" s="145">
        <v>78</v>
      </c>
      <c r="C76" s="146" t="s">
        <v>198</v>
      </c>
      <c r="D76" s="149">
        <v>68</v>
      </c>
      <c r="E76" s="208"/>
      <c r="F76" s="208"/>
      <c r="G76" s="208"/>
      <c r="H76" s="208"/>
      <c r="I76" s="208"/>
      <c r="J76" s="208"/>
      <c r="K76" s="208"/>
    </row>
    <row r="77" spans="2:11" ht="12" customHeight="1" x14ac:dyDescent="0.2">
      <c r="B77" s="145">
        <v>79</v>
      </c>
      <c r="C77" s="146" t="s">
        <v>199</v>
      </c>
      <c r="D77" s="149">
        <v>9.8000000000000007</v>
      </c>
      <c r="E77" s="208"/>
      <c r="F77" s="208"/>
      <c r="G77" s="208"/>
      <c r="H77" s="208"/>
      <c r="I77" s="208"/>
      <c r="J77" s="208"/>
      <c r="K77" s="208"/>
    </row>
    <row r="78" spans="2:11" ht="12" customHeight="1" x14ac:dyDescent="0.2">
      <c r="B78" s="145">
        <v>80</v>
      </c>
      <c r="C78" s="146" t="s">
        <v>200</v>
      </c>
      <c r="D78" s="149">
        <v>38.9</v>
      </c>
      <c r="E78" s="208"/>
      <c r="F78" s="208"/>
      <c r="G78" s="208"/>
      <c r="H78" s="208"/>
      <c r="I78" s="208"/>
      <c r="J78" s="208"/>
      <c r="K78" s="208"/>
    </row>
    <row r="79" spans="2:11" s="167" customFormat="1" ht="12" customHeight="1" x14ac:dyDescent="0.2">
      <c r="B79" s="145">
        <v>81</v>
      </c>
      <c r="C79" s="146" t="s">
        <v>201</v>
      </c>
      <c r="D79" s="149">
        <v>33.299999999999997</v>
      </c>
      <c r="E79" s="242"/>
      <c r="F79" s="242"/>
      <c r="G79" s="242"/>
      <c r="H79" s="242"/>
      <c r="I79" s="242"/>
      <c r="J79" s="242"/>
      <c r="K79" s="242"/>
    </row>
    <row r="80" spans="2:11" ht="12" customHeight="1" x14ac:dyDescent="0.2">
      <c r="B80" s="145">
        <v>82</v>
      </c>
      <c r="C80" s="146" t="s">
        <v>202</v>
      </c>
      <c r="D80" s="149">
        <v>7</v>
      </c>
      <c r="E80" s="208"/>
      <c r="F80" s="208"/>
      <c r="G80" s="208"/>
      <c r="H80" s="208"/>
      <c r="I80" s="208"/>
      <c r="J80" s="208"/>
      <c r="K80" s="208"/>
    </row>
    <row r="81" spans="2:11" ht="12" customHeight="1" x14ac:dyDescent="0.2">
      <c r="B81" s="145">
        <v>83</v>
      </c>
      <c r="C81" s="146" t="s">
        <v>203</v>
      </c>
      <c r="D81" s="149">
        <v>69.5</v>
      </c>
      <c r="E81" s="208"/>
      <c r="F81" s="208"/>
      <c r="G81" s="208"/>
      <c r="H81" s="208"/>
      <c r="I81" s="208"/>
      <c r="J81" s="208"/>
      <c r="K81" s="208"/>
    </row>
    <row r="82" spans="2:11" ht="12" customHeight="1" x14ac:dyDescent="0.2">
      <c r="B82" s="145">
        <v>84</v>
      </c>
      <c r="C82" s="146" t="s">
        <v>204</v>
      </c>
      <c r="D82" s="149">
        <v>9.1999999999999993</v>
      </c>
      <c r="E82" s="208"/>
      <c r="F82" s="208"/>
      <c r="G82" s="208"/>
      <c r="H82" s="208"/>
      <c r="I82" s="208"/>
      <c r="J82" s="208"/>
      <c r="K82" s="208"/>
    </row>
    <row r="83" spans="2:11" ht="12" customHeight="1" x14ac:dyDescent="0.2">
      <c r="B83" s="145">
        <v>85</v>
      </c>
      <c r="C83" s="146" t="s">
        <v>205</v>
      </c>
      <c r="D83" s="149">
        <v>48</v>
      </c>
      <c r="E83" s="208"/>
      <c r="F83" s="208"/>
      <c r="G83" s="208"/>
      <c r="H83" s="208"/>
      <c r="I83" s="208"/>
      <c r="J83" s="208"/>
      <c r="K83" s="208"/>
    </row>
    <row r="84" spans="2:11" ht="12" customHeight="1" x14ac:dyDescent="0.2">
      <c r="B84" s="145">
        <v>86</v>
      </c>
      <c r="C84" s="146" t="s">
        <v>206</v>
      </c>
      <c r="D84" s="149">
        <v>33.200000000000003</v>
      </c>
      <c r="E84" s="208"/>
      <c r="F84" s="208"/>
      <c r="G84" s="208"/>
      <c r="H84" s="208"/>
      <c r="I84" s="208"/>
      <c r="J84" s="208"/>
      <c r="K84" s="208"/>
    </row>
    <row r="85" spans="2:11" ht="12" customHeight="1" x14ac:dyDescent="0.2">
      <c r="B85" s="145">
        <v>87</v>
      </c>
      <c r="C85" s="146" t="s">
        <v>207</v>
      </c>
      <c r="D85" s="149">
        <v>124.5</v>
      </c>
      <c r="E85" s="208"/>
      <c r="F85" s="208"/>
      <c r="G85" s="208"/>
      <c r="H85" s="208"/>
      <c r="I85" s="208"/>
      <c r="J85" s="208"/>
      <c r="K85" s="208"/>
    </row>
    <row r="86" spans="2:11" ht="12" customHeight="1" x14ac:dyDescent="0.2">
      <c r="B86" s="145">
        <v>88</v>
      </c>
      <c r="C86" s="146" t="s">
        <v>208</v>
      </c>
      <c r="D86" s="149">
        <v>42</v>
      </c>
      <c r="E86" s="208"/>
      <c r="F86" s="208"/>
      <c r="G86" s="208"/>
      <c r="H86" s="208"/>
      <c r="I86" s="208"/>
      <c r="J86" s="208"/>
      <c r="K86" s="208"/>
    </row>
    <row r="87" spans="2:11" ht="12" customHeight="1" x14ac:dyDescent="0.2">
      <c r="B87" s="145">
        <v>89</v>
      </c>
      <c r="C87" s="146" t="s">
        <v>209</v>
      </c>
      <c r="D87" s="149">
        <v>10</v>
      </c>
      <c r="E87" s="208"/>
      <c r="F87" s="208"/>
      <c r="G87" s="208"/>
      <c r="H87" s="208"/>
      <c r="I87" s="208"/>
      <c r="J87" s="208"/>
      <c r="K87" s="208"/>
    </row>
    <row r="88" spans="2:11" ht="12" customHeight="1" x14ac:dyDescent="0.2">
      <c r="B88" s="145">
        <v>90</v>
      </c>
      <c r="C88" s="146" t="s">
        <v>351</v>
      </c>
      <c r="D88" s="149">
        <v>115</v>
      </c>
      <c r="E88" s="208"/>
      <c r="F88" s="208"/>
      <c r="G88" s="208"/>
      <c r="H88" s="208"/>
      <c r="I88" s="208"/>
      <c r="J88" s="208"/>
      <c r="K88" s="208"/>
    </row>
    <row r="89" spans="2:11" ht="12" customHeight="1" x14ac:dyDescent="0.2">
      <c r="B89" s="145">
        <v>91</v>
      </c>
      <c r="C89" s="146" t="s">
        <v>211</v>
      </c>
      <c r="D89" s="149">
        <v>129.44999999999999</v>
      </c>
      <c r="E89" s="208"/>
      <c r="F89" s="208"/>
      <c r="G89" s="208"/>
      <c r="H89" s="208"/>
      <c r="I89" s="208"/>
      <c r="J89" s="208"/>
      <c r="K89" s="208"/>
    </row>
    <row r="90" spans="2:11" ht="12" customHeight="1" x14ac:dyDescent="0.2">
      <c r="B90" s="145">
        <v>92</v>
      </c>
      <c r="C90" s="146" t="s">
        <v>212</v>
      </c>
      <c r="D90" s="149">
        <v>59.8</v>
      </c>
      <c r="E90" s="208"/>
      <c r="F90" s="208"/>
      <c r="G90" s="208"/>
      <c r="H90" s="208"/>
      <c r="I90" s="208"/>
      <c r="J90" s="208"/>
      <c r="K90" s="208"/>
    </row>
    <row r="91" spans="2:11" ht="12" customHeight="1" x14ac:dyDescent="0.2">
      <c r="B91" s="145">
        <v>93</v>
      </c>
      <c r="C91" s="168" t="s">
        <v>213</v>
      </c>
      <c r="D91" s="149">
        <v>33.549999999999997</v>
      </c>
      <c r="E91" s="208"/>
      <c r="F91" s="208"/>
      <c r="G91" s="208"/>
      <c r="H91" s="208"/>
      <c r="I91" s="208"/>
      <c r="J91" s="208"/>
      <c r="K91" s="208"/>
    </row>
    <row r="92" spans="2:11" ht="12" customHeight="1" x14ac:dyDescent="0.2">
      <c r="B92" s="145">
        <v>94</v>
      </c>
      <c r="C92" s="146" t="s">
        <v>215</v>
      </c>
      <c r="D92" s="149">
        <v>280</v>
      </c>
      <c r="E92" s="208"/>
      <c r="F92" s="208"/>
      <c r="G92" s="208"/>
      <c r="H92" s="208"/>
      <c r="I92" s="208"/>
      <c r="J92" s="208"/>
      <c r="K92" s="208"/>
    </row>
    <row r="93" spans="2:11" ht="12" customHeight="1" x14ac:dyDescent="0.2">
      <c r="B93" s="145">
        <v>95</v>
      </c>
      <c r="C93" s="168" t="s">
        <v>217</v>
      </c>
      <c r="D93" s="149">
        <v>159</v>
      </c>
      <c r="E93" s="208"/>
      <c r="F93" s="208"/>
      <c r="G93" s="208"/>
      <c r="H93" s="208"/>
      <c r="I93" s="208"/>
      <c r="J93" s="208"/>
      <c r="K93" s="208"/>
    </row>
    <row r="94" spans="2:11" ht="12" customHeight="1" x14ac:dyDescent="0.2">
      <c r="B94" s="145">
        <v>96</v>
      </c>
      <c r="C94" s="146" t="s">
        <v>352</v>
      </c>
      <c r="D94" s="149">
        <v>149.35</v>
      </c>
      <c r="E94" s="208"/>
      <c r="F94" s="208"/>
      <c r="G94" s="208"/>
      <c r="H94" s="208"/>
      <c r="I94" s="208"/>
      <c r="J94" s="208"/>
      <c r="K94" s="208"/>
    </row>
    <row r="95" spans="2:11" ht="12" customHeight="1" x14ac:dyDescent="0.2">
      <c r="B95" s="145">
        <v>97</v>
      </c>
      <c r="C95" s="159" t="s">
        <v>220</v>
      </c>
      <c r="D95" s="149">
        <v>20.100000000000001</v>
      </c>
      <c r="E95" s="208"/>
      <c r="F95" s="208"/>
      <c r="G95" s="208"/>
      <c r="H95" s="208"/>
      <c r="I95" s="208"/>
      <c r="J95" s="208"/>
      <c r="K95" s="208"/>
    </row>
    <row r="96" spans="2:11" ht="12" customHeight="1" x14ac:dyDescent="0.2">
      <c r="B96" s="145">
        <v>98</v>
      </c>
      <c r="C96" s="159" t="s">
        <v>221</v>
      </c>
      <c r="D96" s="149">
        <v>8.75</v>
      </c>
      <c r="E96" s="208"/>
      <c r="F96" s="208"/>
      <c r="G96" s="208"/>
      <c r="H96" s="208"/>
      <c r="I96" s="208"/>
      <c r="J96" s="208"/>
      <c r="K96" s="208"/>
    </row>
    <row r="97" spans="2:11" ht="12" customHeight="1" x14ac:dyDescent="0.2">
      <c r="B97" s="145">
        <v>99</v>
      </c>
      <c r="C97" s="146" t="s">
        <v>222</v>
      </c>
      <c r="D97" s="149">
        <v>252.85</v>
      </c>
      <c r="E97" s="208"/>
      <c r="F97" s="208"/>
      <c r="G97" s="208"/>
      <c r="H97" s="208"/>
      <c r="I97" s="208"/>
      <c r="J97" s="208"/>
      <c r="K97" s="208"/>
    </row>
    <row r="98" spans="2:11" ht="12" customHeight="1" x14ac:dyDescent="0.2">
      <c r="B98" s="145">
        <v>100</v>
      </c>
      <c r="C98" s="161" t="s">
        <v>226</v>
      </c>
      <c r="D98" s="149">
        <v>25</v>
      </c>
      <c r="E98" s="208"/>
      <c r="F98" s="208"/>
      <c r="G98" s="208"/>
      <c r="H98" s="208"/>
      <c r="I98" s="208"/>
      <c r="J98" s="208"/>
      <c r="K98" s="208"/>
    </row>
    <row r="99" spans="2:11" ht="12" customHeight="1" x14ac:dyDescent="0.2">
      <c r="B99" s="145">
        <v>101</v>
      </c>
      <c r="C99" s="146" t="s">
        <v>228</v>
      </c>
      <c r="D99" s="149">
        <v>59</v>
      </c>
      <c r="E99" s="208"/>
      <c r="F99" s="208"/>
      <c r="G99" s="208"/>
      <c r="H99" s="208"/>
      <c r="I99" s="208"/>
      <c r="J99" s="208"/>
      <c r="K99" s="208"/>
    </row>
    <row r="100" spans="2:11" ht="12" customHeight="1" x14ac:dyDescent="0.2">
      <c r="B100" s="145">
        <v>102</v>
      </c>
      <c r="C100" s="146" t="s">
        <v>229</v>
      </c>
      <c r="D100" s="149">
        <v>108.15</v>
      </c>
      <c r="E100" s="208"/>
      <c r="F100" s="208"/>
      <c r="G100" s="208"/>
      <c r="H100" s="208"/>
      <c r="I100" s="208"/>
      <c r="J100" s="208"/>
      <c r="K100" s="208"/>
    </row>
    <row r="101" spans="2:11" ht="12" customHeight="1" x14ac:dyDescent="0.2">
      <c r="B101" s="145">
        <v>103</v>
      </c>
      <c r="C101" s="146" t="s">
        <v>230</v>
      </c>
      <c r="D101" s="149">
        <v>81.94</v>
      </c>
      <c r="E101" s="208"/>
      <c r="F101" s="208"/>
      <c r="G101" s="208"/>
      <c r="H101" s="208"/>
      <c r="I101" s="208"/>
      <c r="J101" s="208"/>
      <c r="K101" s="208"/>
    </row>
    <row r="102" spans="2:11" ht="12" customHeight="1" x14ac:dyDescent="0.2">
      <c r="B102" s="145">
        <v>104</v>
      </c>
      <c r="C102" s="159" t="s">
        <v>231</v>
      </c>
      <c r="D102" s="149">
        <v>36.799999999999997</v>
      </c>
      <c r="E102" s="208"/>
      <c r="F102" s="208"/>
      <c r="G102" s="208"/>
      <c r="H102" s="208"/>
      <c r="I102" s="208"/>
      <c r="J102" s="208"/>
      <c r="K102" s="208"/>
    </row>
    <row r="103" spans="2:11" ht="12" customHeight="1" x14ac:dyDescent="0.2">
      <c r="B103" s="145">
        <v>105</v>
      </c>
      <c r="C103" s="146" t="s">
        <v>233</v>
      </c>
      <c r="D103" s="149">
        <v>218</v>
      </c>
      <c r="E103" s="208"/>
      <c r="F103" s="208"/>
      <c r="G103" s="208"/>
      <c r="H103" s="208"/>
      <c r="I103" s="208"/>
      <c r="J103" s="208"/>
      <c r="K103" s="208"/>
    </row>
    <row r="104" spans="2:11" ht="12" customHeight="1" x14ac:dyDescent="0.2">
      <c r="B104" s="145">
        <v>106</v>
      </c>
      <c r="C104" s="146" t="s">
        <v>353</v>
      </c>
      <c r="D104" s="149">
        <v>9.4600000000000009</v>
      </c>
      <c r="E104" s="208"/>
      <c r="F104" s="208"/>
      <c r="G104" s="208"/>
      <c r="H104" s="208"/>
      <c r="I104" s="208"/>
      <c r="J104" s="208"/>
      <c r="K104" s="208"/>
    </row>
    <row r="105" spans="2:11" ht="12" customHeight="1" x14ac:dyDescent="0.2">
      <c r="B105" s="169">
        <v>107</v>
      </c>
      <c r="C105" s="170" t="s">
        <v>236</v>
      </c>
      <c r="D105" s="149">
        <v>285</v>
      </c>
      <c r="E105" s="208"/>
      <c r="F105" s="208"/>
      <c r="G105" s="208"/>
      <c r="H105" s="208"/>
      <c r="I105" s="208"/>
      <c r="J105" s="208"/>
      <c r="K105" s="208"/>
    </row>
    <row r="106" spans="2:11" ht="12" customHeight="1" x14ac:dyDescent="0.2">
      <c r="B106" s="145">
        <v>108</v>
      </c>
      <c r="C106" s="159" t="s">
        <v>240</v>
      </c>
      <c r="D106" s="149">
        <v>32</v>
      </c>
      <c r="E106" s="208"/>
      <c r="F106" s="208"/>
      <c r="G106" s="208"/>
      <c r="H106" s="208"/>
      <c r="I106" s="208"/>
      <c r="J106" s="208"/>
      <c r="K106" s="208"/>
    </row>
    <row r="107" spans="2:11" ht="12" customHeight="1" x14ac:dyDescent="0.2">
      <c r="B107" s="145">
        <v>109</v>
      </c>
      <c r="C107" s="146" t="s">
        <v>241</v>
      </c>
      <c r="D107" s="149">
        <v>43</v>
      </c>
      <c r="E107" s="208"/>
      <c r="F107" s="208"/>
      <c r="G107" s="208"/>
      <c r="H107" s="208"/>
      <c r="I107" s="208"/>
      <c r="J107" s="208"/>
      <c r="K107" s="208"/>
    </row>
    <row r="108" spans="2:11" ht="12" customHeight="1" x14ac:dyDescent="0.2">
      <c r="B108" s="145">
        <v>115</v>
      </c>
      <c r="C108" s="146" t="s">
        <v>247</v>
      </c>
      <c r="D108" s="149">
        <v>99.7</v>
      </c>
      <c r="E108" s="208"/>
      <c r="F108" s="208"/>
      <c r="G108" s="208"/>
      <c r="H108" s="208"/>
      <c r="I108" s="208"/>
      <c r="J108" s="208"/>
      <c r="K108" s="208"/>
    </row>
    <row r="109" spans="2:11" ht="12" customHeight="1" x14ac:dyDescent="0.2">
      <c r="B109" s="145">
        <v>117</v>
      </c>
      <c r="C109" s="157" t="s">
        <v>249</v>
      </c>
      <c r="D109" s="149">
        <v>44</v>
      </c>
      <c r="E109" s="208"/>
      <c r="F109" s="208"/>
      <c r="G109" s="208"/>
      <c r="H109" s="208"/>
      <c r="I109" s="208"/>
      <c r="J109" s="208"/>
      <c r="K109" s="208"/>
    </row>
    <row r="110" spans="2:11" ht="12" customHeight="1" x14ac:dyDescent="0.2">
      <c r="B110" s="145">
        <v>118</v>
      </c>
      <c r="C110" s="157" t="s">
        <v>250</v>
      </c>
      <c r="D110" s="149">
        <v>40</v>
      </c>
      <c r="E110" s="208"/>
      <c r="F110" s="208"/>
      <c r="G110" s="208"/>
      <c r="H110" s="208"/>
      <c r="I110" s="208"/>
      <c r="J110" s="208"/>
      <c r="K110" s="208"/>
    </row>
    <row r="111" spans="2:11" ht="12" customHeight="1" x14ac:dyDescent="0.2">
      <c r="B111" s="145">
        <v>119</v>
      </c>
      <c r="C111" s="146" t="s">
        <v>251</v>
      </c>
      <c r="D111" s="149">
        <v>33.5</v>
      </c>
      <c r="E111" s="208"/>
      <c r="F111" s="208"/>
      <c r="G111" s="208"/>
      <c r="H111" s="208"/>
      <c r="I111" s="208"/>
      <c r="J111" s="208"/>
      <c r="K111" s="208"/>
    </row>
    <row r="112" spans="2:11" ht="12" customHeight="1" x14ac:dyDescent="0.2">
      <c r="B112" s="145">
        <v>120</v>
      </c>
      <c r="C112" s="146" t="s">
        <v>252</v>
      </c>
      <c r="D112" s="149">
        <v>116</v>
      </c>
      <c r="E112" s="208"/>
      <c r="F112" s="208"/>
      <c r="G112" s="208"/>
      <c r="H112" s="208"/>
      <c r="I112" s="208"/>
      <c r="J112" s="208"/>
      <c r="K112" s="208"/>
    </row>
    <row r="113" spans="2:11" ht="12" customHeight="1" x14ac:dyDescent="0.2">
      <c r="B113" s="145">
        <v>121</v>
      </c>
      <c r="C113" s="146" t="s">
        <v>253</v>
      </c>
      <c r="D113" s="149">
        <v>120</v>
      </c>
      <c r="E113" s="208"/>
      <c r="F113" s="208"/>
      <c r="G113" s="208"/>
      <c r="H113" s="208"/>
      <c r="I113" s="208"/>
      <c r="J113" s="208"/>
      <c r="K113" s="208"/>
    </row>
    <row r="114" spans="2:11" ht="12" customHeight="1" x14ac:dyDescent="0.2">
      <c r="B114" s="145">
        <v>122</v>
      </c>
      <c r="C114" s="146" t="s">
        <v>254</v>
      </c>
      <c r="D114" s="149">
        <v>43.75</v>
      </c>
      <c r="E114" s="208"/>
      <c r="F114" s="208"/>
      <c r="G114" s="208"/>
      <c r="H114" s="208"/>
      <c r="I114" s="208"/>
      <c r="J114" s="208"/>
      <c r="K114" s="208"/>
    </row>
    <row r="115" spans="2:11" ht="12" customHeight="1" x14ac:dyDescent="0.2">
      <c r="B115" s="145">
        <v>123</v>
      </c>
      <c r="C115" s="146" t="s">
        <v>255</v>
      </c>
      <c r="D115" s="149">
        <v>11.8</v>
      </c>
      <c r="E115" s="208"/>
      <c r="F115" s="208"/>
      <c r="G115" s="208"/>
      <c r="H115" s="208"/>
      <c r="I115" s="208"/>
      <c r="J115" s="208"/>
      <c r="K115" s="208"/>
    </row>
    <row r="116" spans="2:11" s="172" customFormat="1" ht="12" customHeight="1" x14ac:dyDescent="0.2">
      <c r="B116" s="145">
        <v>124</v>
      </c>
      <c r="C116" s="146" t="s">
        <v>256</v>
      </c>
      <c r="D116" s="149">
        <v>39.700000000000003</v>
      </c>
      <c r="E116" s="243"/>
      <c r="F116" s="243"/>
      <c r="G116" s="243"/>
      <c r="H116" s="243"/>
      <c r="I116" s="243"/>
      <c r="J116" s="243"/>
      <c r="K116" s="243"/>
    </row>
    <row r="117" spans="2:11" ht="12" customHeight="1" x14ac:dyDescent="0.2">
      <c r="B117" s="145">
        <v>125</v>
      </c>
      <c r="C117" s="146" t="s">
        <v>257</v>
      </c>
      <c r="D117" s="149">
        <v>18</v>
      </c>
      <c r="E117" s="208"/>
      <c r="F117" s="208"/>
      <c r="G117" s="208"/>
      <c r="H117" s="208"/>
      <c r="I117" s="208"/>
      <c r="J117" s="208"/>
      <c r="K117" s="208"/>
    </row>
    <row r="118" spans="2:11" ht="12" customHeight="1" x14ac:dyDescent="0.2">
      <c r="B118" s="145">
        <v>126</v>
      </c>
      <c r="C118" s="146" t="s">
        <v>258</v>
      </c>
      <c r="D118" s="149">
        <v>91.65</v>
      </c>
      <c r="E118" s="208"/>
      <c r="F118" s="208"/>
      <c r="G118" s="208"/>
      <c r="H118" s="208"/>
      <c r="I118" s="208"/>
      <c r="J118" s="208"/>
      <c r="K118" s="208"/>
    </row>
    <row r="119" spans="2:11" ht="12" customHeight="1" x14ac:dyDescent="0.2">
      <c r="B119" s="145">
        <v>127</v>
      </c>
      <c r="C119" s="146" t="s">
        <v>259</v>
      </c>
      <c r="D119" s="149">
        <v>460</v>
      </c>
      <c r="E119" s="208"/>
      <c r="F119" s="208"/>
      <c r="G119" s="208"/>
      <c r="H119" s="208"/>
      <c r="I119" s="208"/>
      <c r="J119" s="208"/>
      <c r="K119" s="208"/>
    </row>
    <row r="120" spans="2:11" s="172" customFormat="1" ht="12" customHeight="1" x14ac:dyDescent="0.2">
      <c r="B120" s="145">
        <v>128</v>
      </c>
      <c r="C120" s="146" t="s">
        <v>260</v>
      </c>
      <c r="D120" s="149">
        <v>16.7</v>
      </c>
      <c r="E120" s="243"/>
      <c r="F120" s="243"/>
      <c r="G120" s="243"/>
      <c r="H120" s="243"/>
      <c r="I120" s="243"/>
      <c r="J120" s="243"/>
      <c r="K120" s="243"/>
    </row>
    <row r="121" spans="2:11" ht="12" customHeight="1" x14ac:dyDescent="0.2">
      <c r="B121" s="145">
        <v>129</v>
      </c>
      <c r="C121" s="146" t="s">
        <v>261</v>
      </c>
      <c r="D121" s="149">
        <v>125.1</v>
      </c>
      <c r="E121" s="208"/>
      <c r="F121" s="208"/>
      <c r="G121" s="208"/>
      <c r="H121" s="208"/>
      <c r="I121" s="208"/>
      <c r="J121" s="208"/>
      <c r="K121" s="208"/>
    </row>
    <row r="122" spans="2:11" ht="12" customHeight="1" x14ac:dyDescent="0.2">
      <c r="B122" s="145">
        <v>132</v>
      </c>
      <c r="C122" s="146" t="s">
        <v>264</v>
      </c>
      <c r="D122" s="149">
        <v>60</v>
      </c>
      <c r="E122" s="208"/>
      <c r="F122" s="208"/>
      <c r="G122" s="208"/>
      <c r="H122" s="208"/>
      <c r="I122" s="208"/>
      <c r="J122" s="208"/>
      <c r="K122" s="208"/>
    </row>
    <row r="123" spans="2:11" ht="12" customHeight="1" x14ac:dyDescent="0.2">
      <c r="B123" s="145">
        <v>133</v>
      </c>
      <c r="C123" s="146" t="s">
        <v>265</v>
      </c>
      <c r="D123" s="149">
        <v>7.25</v>
      </c>
      <c r="E123" s="208"/>
      <c r="F123" s="208"/>
      <c r="G123" s="208"/>
      <c r="H123" s="208"/>
      <c r="I123" s="208"/>
      <c r="J123" s="208"/>
      <c r="K123" s="208"/>
    </row>
    <row r="124" spans="2:11" ht="12" customHeight="1" x14ac:dyDescent="0.2">
      <c r="B124" s="145">
        <v>136</v>
      </c>
      <c r="C124" s="146" t="s">
        <v>268</v>
      </c>
      <c r="D124" s="149">
        <v>5.09</v>
      </c>
      <c r="E124" s="208"/>
      <c r="F124" s="208"/>
      <c r="G124" s="208"/>
      <c r="H124" s="208"/>
      <c r="I124" s="208"/>
      <c r="J124" s="208"/>
      <c r="K124" s="208"/>
    </row>
    <row r="125" spans="2:11" ht="12" customHeight="1" x14ac:dyDescent="0.2">
      <c r="B125" s="145">
        <v>137</v>
      </c>
      <c r="C125" s="146" t="s">
        <v>269</v>
      </c>
      <c r="D125" s="149">
        <v>22</v>
      </c>
      <c r="E125" s="208"/>
      <c r="F125" s="208"/>
      <c r="G125" s="208"/>
      <c r="H125" s="208"/>
      <c r="I125" s="208"/>
      <c r="J125" s="208"/>
      <c r="K125" s="208"/>
    </row>
    <row r="126" spans="2:11" s="167" customFormat="1" ht="12" customHeight="1" x14ac:dyDescent="0.2">
      <c r="B126" s="145">
        <v>139</v>
      </c>
      <c r="C126" s="159" t="s">
        <v>271</v>
      </c>
      <c r="D126" s="149">
        <v>91.85</v>
      </c>
      <c r="E126" s="242"/>
      <c r="F126" s="242"/>
      <c r="G126" s="242"/>
      <c r="H126" s="242"/>
      <c r="I126" s="242"/>
      <c r="J126" s="242"/>
      <c r="K126" s="242"/>
    </row>
    <row r="127" spans="2:11" ht="12" customHeight="1" x14ac:dyDescent="0.2">
      <c r="B127" s="145">
        <v>140</v>
      </c>
      <c r="C127" s="159" t="s">
        <v>272</v>
      </c>
      <c r="D127" s="149">
        <v>14</v>
      </c>
      <c r="E127" s="208"/>
      <c r="F127" s="208"/>
      <c r="G127" s="208"/>
      <c r="H127" s="208"/>
      <c r="I127" s="208"/>
      <c r="J127" s="208"/>
      <c r="K127" s="208"/>
    </row>
    <row r="128" spans="2:11" ht="12" customHeight="1" x14ac:dyDescent="0.2">
      <c r="B128" s="145">
        <v>141</v>
      </c>
      <c r="C128" s="146" t="s">
        <v>274</v>
      </c>
      <c r="D128" s="149">
        <v>47.9</v>
      </c>
      <c r="E128" s="208"/>
      <c r="F128" s="208"/>
      <c r="G128" s="208"/>
      <c r="H128" s="208"/>
      <c r="I128" s="208"/>
      <c r="J128" s="208"/>
      <c r="K128" s="208"/>
    </row>
    <row r="129" spans="2:11" ht="12" customHeight="1" x14ac:dyDescent="0.2">
      <c r="B129" s="145">
        <v>142</v>
      </c>
      <c r="C129" s="146" t="s">
        <v>275</v>
      </c>
      <c r="D129" s="149">
        <v>27.55</v>
      </c>
      <c r="E129" s="208"/>
      <c r="F129" s="208"/>
      <c r="G129" s="208"/>
      <c r="H129" s="208"/>
      <c r="I129" s="208"/>
      <c r="J129" s="208"/>
      <c r="K129" s="208"/>
    </row>
    <row r="130" spans="2:11" ht="12" customHeight="1" x14ac:dyDescent="0.2">
      <c r="B130" s="145">
        <v>143</v>
      </c>
      <c r="C130" s="146" t="s">
        <v>276</v>
      </c>
      <c r="D130" s="149">
        <v>13.1</v>
      </c>
      <c r="E130" s="208"/>
      <c r="F130" s="208"/>
      <c r="G130" s="208"/>
      <c r="H130" s="208"/>
      <c r="I130" s="208"/>
      <c r="J130" s="208"/>
      <c r="K130" s="208"/>
    </row>
    <row r="131" spans="2:11" ht="12" customHeight="1" x14ac:dyDescent="0.2">
      <c r="B131" s="145">
        <v>144</v>
      </c>
      <c r="C131" s="159" t="s">
        <v>278</v>
      </c>
      <c r="D131" s="149">
        <v>97.85</v>
      </c>
      <c r="E131" s="208"/>
      <c r="F131" s="208"/>
      <c r="G131" s="208"/>
      <c r="H131" s="208"/>
      <c r="I131" s="208"/>
      <c r="J131" s="208"/>
      <c r="K131" s="208"/>
    </row>
    <row r="132" spans="2:11" ht="12" customHeight="1" x14ac:dyDescent="0.2">
      <c r="B132" s="145">
        <v>145</v>
      </c>
      <c r="C132" s="159" t="s">
        <v>279</v>
      </c>
      <c r="D132" s="149">
        <v>55</v>
      </c>
      <c r="E132" s="208"/>
      <c r="F132" s="208"/>
      <c r="G132" s="208"/>
      <c r="H132" s="208"/>
      <c r="I132" s="208"/>
      <c r="J132" s="208"/>
      <c r="K132" s="208"/>
    </row>
    <row r="133" spans="2:11" ht="15" customHeight="1" x14ac:dyDescent="0.2">
      <c r="B133" s="178"/>
      <c r="C133" s="179" t="s">
        <v>280</v>
      </c>
      <c r="D133" s="180">
        <f>SUM(D9:D132)</f>
        <v>7222.9100000000026</v>
      </c>
    </row>
    <row r="134" spans="2:11" ht="15" customHeight="1" x14ac:dyDescent="0.2">
      <c r="B134" s="203"/>
      <c r="C134" s="200"/>
      <c r="D134" s="244"/>
    </row>
    <row r="135" spans="2:11" ht="15" customHeight="1" x14ac:dyDescent="0.2">
      <c r="B135" s="203"/>
      <c r="C135" s="334" t="s">
        <v>354</v>
      </c>
      <c r="D135" s="334"/>
      <c r="E135" s="334"/>
      <c r="F135" s="334"/>
      <c r="G135" s="334"/>
      <c r="H135" s="334"/>
      <c r="I135" s="334"/>
      <c r="J135" s="334"/>
      <c r="K135" s="334"/>
    </row>
    <row r="136" spans="2:11" ht="15" x14ac:dyDescent="0.25">
      <c r="C136" s="110"/>
      <c r="D136" s="245"/>
    </row>
    <row r="137" spans="2:11" ht="15" x14ac:dyDescent="0.25">
      <c r="B137" s="122" t="s">
        <v>68</v>
      </c>
      <c r="C137" s="201"/>
      <c r="D137" s="201"/>
      <c r="E137" s="202"/>
      <c r="F137" s="202"/>
    </row>
    <row r="138" spans="2:11" ht="20.25" customHeight="1" x14ac:dyDescent="0.25">
      <c r="B138" s="204"/>
      <c r="C138" s="205"/>
      <c r="D138" s="246"/>
      <c r="E138" s="105"/>
      <c r="F138" s="105"/>
    </row>
    <row r="139" spans="2:11" ht="15" x14ac:dyDescent="0.25">
      <c r="B139" s="328" t="s">
        <v>292</v>
      </c>
      <c r="C139" s="328"/>
      <c r="D139" s="328"/>
      <c r="E139" s="328"/>
      <c r="F139" s="328"/>
    </row>
    <row r="140" spans="2:11" ht="15" x14ac:dyDescent="0.25">
      <c r="B140" s="183"/>
      <c r="C140" s="181"/>
      <c r="D140" s="247"/>
      <c r="E140" s="108"/>
      <c r="F140" s="108"/>
    </row>
    <row r="141" spans="2:11" ht="15" x14ac:dyDescent="0.25">
      <c r="B141" s="110" t="s">
        <v>84</v>
      </c>
      <c r="C141" s="181"/>
      <c r="D141" s="247"/>
      <c r="E141" s="108"/>
      <c r="F141" s="108"/>
    </row>
    <row r="145" spans="2:6" ht="15" x14ac:dyDescent="0.25">
      <c r="B145" s="122" t="s">
        <v>69</v>
      </c>
      <c r="C145" s="202"/>
      <c r="D145" s="202"/>
      <c r="E145" s="202"/>
      <c r="F145" s="202"/>
    </row>
    <row r="146" spans="2:6" ht="15" x14ac:dyDescent="0.25">
      <c r="B146" s="204"/>
      <c r="C146" s="105"/>
      <c r="D146" s="105"/>
      <c r="E146" s="105"/>
      <c r="F146" s="105"/>
    </row>
    <row r="147" spans="2:6" ht="15" x14ac:dyDescent="0.25">
      <c r="B147" s="328" t="s">
        <v>292</v>
      </c>
      <c r="C147" s="328"/>
      <c r="D147" s="328"/>
      <c r="E147" s="328"/>
      <c r="F147" s="328"/>
    </row>
    <row r="148" spans="2:6" ht="15" x14ac:dyDescent="0.25">
      <c r="B148" s="106"/>
      <c r="C148" s="106"/>
      <c r="D148" s="106"/>
      <c r="E148" s="106"/>
      <c r="F148" s="106"/>
    </row>
    <row r="149" spans="2:6" ht="15" x14ac:dyDescent="0.25">
      <c r="B149" s="110" t="s">
        <v>84</v>
      </c>
      <c r="C149" s="108"/>
      <c r="D149" s="108"/>
      <c r="E149" s="108"/>
      <c r="F149" s="108"/>
    </row>
  </sheetData>
  <mergeCells count="8">
    <mergeCell ref="F2:K2"/>
    <mergeCell ref="B139:F139"/>
    <mergeCell ref="B147:F147"/>
    <mergeCell ref="C4:K4"/>
    <mergeCell ref="C3:K3"/>
    <mergeCell ref="C5:K5"/>
    <mergeCell ref="E7:K7"/>
    <mergeCell ref="C135:K13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3"/>
  <sheetViews>
    <sheetView workbookViewId="0">
      <selection activeCell="M8" sqref="M8"/>
    </sheetView>
  </sheetViews>
  <sheetFormatPr defaultRowHeight="12.75" x14ac:dyDescent="0.2"/>
  <cols>
    <col min="1" max="1" width="4.5703125" style="124" customWidth="1"/>
    <col min="2" max="2" width="41.7109375" style="125" customWidth="1"/>
    <col min="3" max="3" width="8.85546875" style="130" customWidth="1"/>
    <col min="4" max="4" width="7.7109375" style="130" customWidth="1"/>
    <col min="5" max="5" width="6.5703125" style="129" customWidth="1"/>
    <col min="6" max="6" width="6" style="129" customWidth="1"/>
    <col min="7" max="7" width="8.42578125" style="129" customWidth="1"/>
    <col min="8" max="8" width="6.85546875" style="129" customWidth="1"/>
    <col min="9" max="9" width="7.28515625" style="129" customWidth="1"/>
    <col min="10" max="11" width="8.42578125" style="129" customWidth="1"/>
    <col min="12" max="12" width="6.140625" style="129" customWidth="1"/>
    <col min="13" max="13" width="8.85546875" style="129" customWidth="1"/>
    <col min="14" max="256" width="9.140625" style="124"/>
    <col min="257" max="257" width="4.5703125" style="124" customWidth="1"/>
    <col min="258" max="258" width="41.7109375" style="124" customWidth="1"/>
    <col min="259" max="259" width="8.85546875" style="124" customWidth="1"/>
    <col min="260" max="260" width="7.7109375" style="124" customWidth="1"/>
    <col min="261" max="261" width="6.5703125" style="124" customWidth="1"/>
    <col min="262" max="262" width="6" style="124" customWidth="1"/>
    <col min="263" max="263" width="8.42578125" style="124" customWidth="1"/>
    <col min="264" max="264" width="6.85546875" style="124" customWidth="1"/>
    <col min="265" max="265" width="7.28515625" style="124" customWidth="1"/>
    <col min="266" max="267" width="8.42578125" style="124" customWidth="1"/>
    <col min="268" max="268" width="6.140625" style="124" customWidth="1"/>
    <col min="269" max="269" width="8.85546875" style="124" customWidth="1"/>
    <col min="270" max="512" width="9.140625" style="124"/>
    <col min="513" max="513" width="4.5703125" style="124" customWidth="1"/>
    <col min="514" max="514" width="41.7109375" style="124" customWidth="1"/>
    <col min="515" max="515" width="8.85546875" style="124" customWidth="1"/>
    <col min="516" max="516" width="7.7109375" style="124" customWidth="1"/>
    <col min="517" max="517" width="6.5703125" style="124" customWidth="1"/>
    <col min="518" max="518" width="6" style="124" customWidth="1"/>
    <col min="519" max="519" width="8.42578125" style="124" customWidth="1"/>
    <col min="520" max="520" width="6.85546875" style="124" customWidth="1"/>
    <col min="521" max="521" width="7.28515625" style="124" customWidth="1"/>
    <col min="522" max="523" width="8.42578125" style="124" customWidth="1"/>
    <col min="524" max="524" width="6.140625" style="124" customWidth="1"/>
    <col min="525" max="525" width="8.85546875" style="124" customWidth="1"/>
    <col min="526" max="768" width="9.140625" style="124"/>
    <col min="769" max="769" width="4.5703125" style="124" customWidth="1"/>
    <col min="770" max="770" width="41.7109375" style="124" customWidth="1"/>
    <col min="771" max="771" width="8.85546875" style="124" customWidth="1"/>
    <col min="772" max="772" width="7.7109375" style="124" customWidth="1"/>
    <col min="773" max="773" width="6.5703125" style="124" customWidth="1"/>
    <col min="774" max="774" width="6" style="124" customWidth="1"/>
    <col min="775" max="775" width="8.42578125" style="124" customWidth="1"/>
    <col min="776" max="776" width="6.85546875" style="124" customWidth="1"/>
    <col min="777" max="777" width="7.28515625" style="124" customWidth="1"/>
    <col min="778" max="779" width="8.42578125" style="124" customWidth="1"/>
    <col min="780" max="780" width="6.140625" style="124" customWidth="1"/>
    <col min="781" max="781" width="8.85546875" style="124" customWidth="1"/>
    <col min="782" max="1024" width="9.140625" style="124"/>
    <col min="1025" max="1025" width="4.5703125" style="124" customWidth="1"/>
    <col min="1026" max="1026" width="41.7109375" style="124" customWidth="1"/>
    <col min="1027" max="1027" width="8.85546875" style="124" customWidth="1"/>
    <col min="1028" max="1028" width="7.7109375" style="124" customWidth="1"/>
    <col min="1029" max="1029" width="6.5703125" style="124" customWidth="1"/>
    <col min="1030" max="1030" width="6" style="124" customWidth="1"/>
    <col min="1031" max="1031" width="8.42578125" style="124" customWidth="1"/>
    <col min="1032" max="1032" width="6.85546875" style="124" customWidth="1"/>
    <col min="1033" max="1033" width="7.28515625" style="124" customWidth="1"/>
    <col min="1034" max="1035" width="8.42578125" style="124" customWidth="1"/>
    <col min="1036" max="1036" width="6.140625" style="124" customWidth="1"/>
    <col min="1037" max="1037" width="8.85546875" style="124" customWidth="1"/>
    <col min="1038" max="1280" width="9.140625" style="124"/>
    <col min="1281" max="1281" width="4.5703125" style="124" customWidth="1"/>
    <col min="1282" max="1282" width="41.7109375" style="124" customWidth="1"/>
    <col min="1283" max="1283" width="8.85546875" style="124" customWidth="1"/>
    <col min="1284" max="1284" width="7.7109375" style="124" customWidth="1"/>
    <col min="1285" max="1285" width="6.5703125" style="124" customWidth="1"/>
    <col min="1286" max="1286" width="6" style="124" customWidth="1"/>
    <col min="1287" max="1287" width="8.42578125" style="124" customWidth="1"/>
    <col min="1288" max="1288" width="6.85546875" style="124" customWidth="1"/>
    <col min="1289" max="1289" width="7.28515625" style="124" customWidth="1"/>
    <col min="1290" max="1291" width="8.42578125" style="124" customWidth="1"/>
    <col min="1292" max="1292" width="6.140625" style="124" customWidth="1"/>
    <col min="1293" max="1293" width="8.85546875" style="124" customWidth="1"/>
    <col min="1294" max="1536" width="9.140625" style="124"/>
    <col min="1537" max="1537" width="4.5703125" style="124" customWidth="1"/>
    <col min="1538" max="1538" width="41.7109375" style="124" customWidth="1"/>
    <col min="1539" max="1539" width="8.85546875" style="124" customWidth="1"/>
    <col min="1540" max="1540" width="7.7109375" style="124" customWidth="1"/>
    <col min="1541" max="1541" width="6.5703125" style="124" customWidth="1"/>
    <col min="1542" max="1542" width="6" style="124" customWidth="1"/>
    <col min="1543" max="1543" width="8.42578125" style="124" customWidth="1"/>
    <col min="1544" max="1544" width="6.85546875" style="124" customWidth="1"/>
    <col min="1545" max="1545" width="7.28515625" style="124" customWidth="1"/>
    <col min="1546" max="1547" width="8.42578125" style="124" customWidth="1"/>
    <col min="1548" max="1548" width="6.140625" style="124" customWidth="1"/>
    <col min="1549" max="1549" width="8.85546875" style="124" customWidth="1"/>
    <col min="1550" max="1792" width="9.140625" style="124"/>
    <col min="1793" max="1793" width="4.5703125" style="124" customWidth="1"/>
    <col min="1794" max="1794" width="41.7109375" style="124" customWidth="1"/>
    <col min="1795" max="1795" width="8.85546875" style="124" customWidth="1"/>
    <col min="1796" max="1796" width="7.7109375" style="124" customWidth="1"/>
    <col min="1797" max="1797" width="6.5703125" style="124" customWidth="1"/>
    <col min="1798" max="1798" width="6" style="124" customWidth="1"/>
    <col min="1799" max="1799" width="8.42578125" style="124" customWidth="1"/>
    <col min="1800" max="1800" width="6.85546875" style="124" customWidth="1"/>
    <col min="1801" max="1801" width="7.28515625" style="124" customWidth="1"/>
    <col min="1802" max="1803" width="8.42578125" style="124" customWidth="1"/>
    <col min="1804" max="1804" width="6.140625" style="124" customWidth="1"/>
    <col min="1805" max="1805" width="8.85546875" style="124" customWidth="1"/>
    <col min="1806" max="2048" width="9.140625" style="124"/>
    <col min="2049" max="2049" width="4.5703125" style="124" customWidth="1"/>
    <col min="2050" max="2050" width="41.7109375" style="124" customWidth="1"/>
    <col min="2051" max="2051" width="8.85546875" style="124" customWidth="1"/>
    <col min="2052" max="2052" width="7.7109375" style="124" customWidth="1"/>
    <col min="2053" max="2053" width="6.5703125" style="124" customWidth="1"/>
    <col min="2054" max="2054" width="6" style="124" customWidth="1"/>
    <col min="2055" max="2055" width="8.42578125" style="124" customWidth="1"/>
    <col min="2056" max="2056" width="6.85546875" style="124" customWidth="1"/>
    <col min="2057" max="2057" width="7.28515625" style="124" customWidth="1"/>
    <col min="2058" max="2059" width="8.42578125" style="124" customWidth="1"/>
    <col min="2060" max="2060" width="6.140625" style="124" customWidth="1"/>
    <col min="2061" max="2061" width="8.85546875" style="124" customWidth="1"/>
    <col min="2062" max="2304" width="9.140625" style="124"/>
    <col min="2305" max="2305" width="4.5703125" style="124" customWidth="1"/>
    <col min="2306" max="2306" width="41.7109375" style="124" customWidth="1"/>
    <col min="2307" max="2307" width="8.85546875" style="124" customWidth="1"/>
    <col min="2308" max="2308" width="7.7109375" style="124" customWidth="1"/>
    <col min="2309" max="2309" width="6.5703125" style="124" customWidth="1"/>
    <col min="2310" max="2310" width="6" style="124" customWidth="1"/>
    <col min="2311" max="2311" width="8.42578125" style="124" customWidth="1"/>
    <col min="2312" max="2312" width="6.85546875" style="124" customWidth="1"/>
    <col min="2313" max="2313" width="7.28515625" style="124" customWidth="1"/>
    <col min="2314" max="2315" width="8.42578125" style="124" customWidth="1"/>
    <col min="2316" max="2316" width="6.140625" style="124" customWidth="1"/>
    <col min="2317" max="2317" width="8.85546875" style="124" customWidth="1"/>
    <col min="2318" max="2560" width="9.140625" style="124"/>
    <col min="2561" max="2561" width="4.5703125" style="124" customWidth="1"/>
    <col min="2562" max="2562" width="41.7109375" style="124" customWidth="1"/>
    <col min="2563" max="2563" width="8.85546875" style="124" customWidth="1"/>
    <col min="2564" max="2564" width="7.7109375" style="124" customWidth="1"/>
    <col min="2565" max="2565" width="6.5703125" style="124" customWidth="1"/>
    <col min="2566" max="2566" width="6" style="124" customWidth="1"/>
    <col min="2567" max="2567" width="8.42578125" style="124" customWidth="1"/>
    <col min="2568" max="2568" width="6.85546875" style="124" customWidth="1"/>
    <col min="2569" max="2569" width="7.28515625" style="124" customWidth="1"/>
    <col min="2570" max="2571" width="8.42578125" style="124" customWidth="1"/>
    <col min="2572" max="2572" width="6.140625" style="124" customWidth="1"/>
    <col min="2573" max="2573" width="8.85546875" style="124" customWidth="1"/>
    <col min="2574" max="2816" width="9.140625" style="124"/>
    <col min="2817" max="2817" width="4.5703125" style="124" customWidth="1"/>
    <col min="2818" max="2818" width="41.7109375" style="124" customWidth="1"/>
    <col min="2819" max="2819" width="8.85546875" style="124" customWidth="1"/>
    <col min="2820" max="2820" width="7.7109375" style="124" customWidth="1"/>
    <col min="2821" max="2821" width="6.5703125" style="124" customWidth="1"/>
    <col min="2822" max="2822" width="6" style="124" customWidth="1"/>
    <col min="2823" max="2823" width="8.42578125" style="124" customWidth="1"/>
    <col min="2824" max="2824" width="6.85546875" style="124" customWidth="1"/>
    <col min="2825" max="2825" width="7.28515625" style="124" customWidth="1"/>
    <col min="2826" max="2827" width="8.42578125" style="124" customWidth="1"/>
    <col min="2828" max="2828" width="6.140625" style="124" customWidth="1"/>
    <col min="2829" max="2829" width="8.85546875" style="124" customWidth="1"/>
    <col min="2830" max="3072" width="9.140625" style="124"/>
    <col min="3073" max="3073" width="4.5703125" style="124" customWidth="1"/>
    <col min="3074" max="3074" width="41.7109375" style="124" customWidth="1"/>
    <col min="3075" max="3075" width="8.85546875" style="124" customWidth="1"/>
    <col min="3076" max="3076" width="7.7109375" style="124" customWidth="1"/>
    <col min="3077" max="3077" width="6.5703125" style="124" customWidth="1"/>
    <col min="3078" max="3078" width="6" style="124" customWidth="1"/>
    <col min="3079" max="3079" width="8.42578125" style="124" customWidth="1"/>
    <col min="3080" max="3080" width="6.85546875" style="124" customWidth="1"/>
    <col min="3081" max="3081" width="7.28515625" style="124" customWidth="1"/>
    <col min="3082" max="3083" width="8.42578125" style="124" customWidth="1"/>
    <col min="3084" max="3084" width="6.140625" style="124" customWidth="1"/>
    <col min="3085" max="3085" width="8.85546875" style="124" customWidth="1"/>
    <col min="3086" max="3328" width="9.140625" style="124"/>
    <col min="3329" max="3329" width="4.5703125" style="124" customWidth="1"/>
    <col min="3330" max="3330" width="41.7109375" style="124" customWidth="1"/>
    <col min="3331" max="3331" width="8.85546875" style="124" customWidth="1"/>
    <col min="3332" max="3332" width="7.7109375" style="124" customWidth="1"/>
    <col min="3333" max="3333" width="6.5703125" style="124" customWidth="1"/>
    <col min="3334" max="3334" width="6" style="124" customWidth="1"/>
    <col min="3335" max="3335" width="8.42578125" style="124" customWidth="1"/>
    <col min="3336" max="3336" width="6.85546875" style="124" customWidth="1"/>
    <col min="3337" max="3337" width="7.28515625" style="124" customWidth="1"/>
    <col min="3338" max="3339" width="8.42578125" style="124" customWidth="1"/>
    <col min="3340" max="3340" width="6.140625" style="124" customWidth="1"/>
    <col min="3341" max="3341" width="8.85546875" style="124" customWidth="1"/>
    <col min="3342" max="3584" width="9.140625" style="124"/>
    <col min="3585" max="3585" width="4.5703125" style="124" customWidth="1"/>
    <col min="3586" max="3586" width="41.7109375" style="124" customWidth="1"/>
    <col min="3587" max="3587" width="8.85546875" style="124" customWidth="1"/>
    <col min="3588" max="3588" width="7.7109375" style="124" customWidth="1"/>
    <col min="3589" max="3589" width="6.5703125" style="124" customWidth="1"/>
    <col min="3590" max="3590" width="6" style="124" customWidth="1"/>
    <col min="3591" max="3591" width="8.42578125" style="124" customWidth="1"/>
    <col min="3592" max="3592" width="6.85546875" style="124" customWidth="1"/>
    <col min="3593" max="3593" width="7.28515625" style="124" customWidth="1"/>
    <col min="3594" max="3595" width="8.42578125" style="124" customWidth="1"/>
    <col min="3596" max="3596" width="6.140625" style="124" customWidth="1"/>
    <col min="3597" max="3597" width="8.85546875" style="124" customWidth="1"/>
    <col min="3598" max="3840" width="9.140625" style="124"/>
    <col min="3841" max="3841" width="4.5703125" style="124" customWidth="1"/>
    <col min="3842" max="3842" width="41.7109375" style="124" customWidth="1"/>
    <col min="3843" max="3843" width="8.85546875" style="124" customWidth="1"/>
    <col min="3844" max="3844" width="7.7109375" style="124" customWidth="1"/>
    <col min="3845" max="3845" width="6.5703125" style="124" customWidth="1"/>
    <col min="3846" max="3846" width="6" style="124" customWidth="1"/>
    <col min="3847" max="3847" width="8.42578125" style="124" customWidth="1"/>
    <col min="3848" max="3848" width="6.85546875" style="124" customWidth="1"/>
    <col min="3849" max="3849" width="7.28515625" style="124" customWidth="1"/>
    <col min="3850" max="3851" width="8.42578125" style="124" customWidth="1"/>
    <col min="3852" max="3852" width="6.140625" style="124" customWidth="1"/>
    <col min="3853" max="3853" width="8.85546875" style="124" customWidth="1"/>
    <col min="3854" max="4096" width="9.140625" style="124"/>
    <col min="4097" max="4097" width="4.5703125" style="124" customWidth="1"/>
    <col min="4098" max="4098" width="41.7109375" style="124" customWidth="1"/>
    <col min="4099" max="4099" width="8.85546875" style="124" customWidth="1"/>
    <col min="4100" max="4100" width="7.7109375" style="124" customWidth="1"/>
    <col min="4101" max="4101" width="6.5703125" style="124" customWidth="1"/>
    <col min="4102" max="4102" width="6" style="124" customWidth="1"/>
    <col min="4103" max="4103" width="8.42578125" style="124" customWidth="1"/>
    <col min="4104" max="4104" width="6.85546875" style="124" customWidth="1"/>
    <col min="4105" max="4105" width="7.28515625" style="124" customWidth="1"/>
    <col min="4106" max="4107" width="8.42578125" style="124" customWidth="1"/>
    <col min="4108" max="4108" width="6.140625" style="124" customWidth="1"/>
    <col min="4109" max="4109" width="8.85546875" style="124" customWidth="1"/>
    <col min="4110" max="4352" width="9.140625" style="124"/>
    <col min="4353" max="4353" width="4.5703125" style="124" customWidth="1"/>
    <col min="4354" max="4354" width="41.7109375" style="124" customWidth="1"/>
    <col min="4355" max="4355" width="8.85546875" style="124" customWidth="1"/>
    <col min="4356" max="4356" width="7.7109375" style="124" customWidth="1"/>
    <col min="4357" max="4357" width="6.5703125" style="124" customWidth="1"/>
    <col min="4358" max="4358" width="6" style="124" customWidth="1"/>
    <col min="4359" max="4359" width="8.42578125" style="124" customWidth="1"/>
    <col min="4360" max="4360" width="6.85546875" style="124" customWidth="1"/>
    <col min="4361" max="4361" width="7.28515625" style="124" customWidth="1"/>
    <col min="4362" max="4363" width="8.42578125" style="124" customWidth="1"/>
    <col min="4364" max="4364" width="6.140625" style="124" customWidth="1"/>
    <col min="4365" max="4365" width="8.85546875" style="124" customWidth="1"/>
    <col min="4366" max="4608" width="9.140625" style="124"/>
    <col min="4609" max="4609" width="4.5703125" style="124" customWidth="1"/>
    <col min="4610" max="4610" width="41.7109375" style="124" customWidth="1"/>
    <col min="4611" max="4611" width="8.85546875" style="124" customWidth="1"/>
    <col min="4612" max="4612" width="7.7109375" style="124" customWidth="1"/>
    <col min="4613" max="4613" width="6.5703125" style="124" customWidth="1"/>
    <col min="4614" max="4614" width="6" style="124" customWidth="1"/>
    <col min="4615" max="4615" width="8.42578125" style="124" customWidth="1"/>
    <col min="4616" max="4616" width="6.85546875" style="124" customWidth="1"/>
    <col min="4617" max="4617" width="7.28515625" style="124" customWidth="1"/>
    <col min="4618" max="4619" width="8.42578125" style="124" customWidth="1"/>
    <col min="4620" max="4620" width="6.140625" style="124" customWidth="1"/>
    <col min="4621" max="4621" width="8.85546875" style="124" customWidth="1"/>
    <col min="4622" max="4864" width="9.140625" style="124"/>
    <col min="4865" max="4865" width="4.5703125" style="124" customWidth="1"/>
    <col min="4866" max="4866" width="41.7109375" style="124" customWidth="1"/>
    <col min="4867" max="4867" width="8.85546875" style="124" customWidth="1"/>
    <col min="4868" max="4868" width="7.7109375" style="124" customWidth="1"/>
    <col min="4869" max="4869" width="6.5703125" style="124" customWidth="1"/>
    <col min="4870" max="4870" width="6" style="124" customWidth="1"/>
    <col min="4871" max="4871" width="8.42578125" style="124" customWidth="1"/>
    <col min="4872" max="4872" width="6.85546875" style="124" customWidth="1"/>
    <col min="4873" max="4873" width="7.28515625" style="124" customWidth="1"/>
    <col min="4874" max="4875" width="8.42578125" style="124" customWidth="1"/>
    <col min="4876" max="4876" width="6.140625" style="124" customWidth="1"/>
    <col min="4877" max="4877" width="8.85546875" style="124" customWidth="1"/>
    <col min="4878" max="5120" width="9.140625" style="124"/>
    <col min="5121" max="5121" width="4.5703125" style="124" customWidth="1"/>
    <col min="5122" max="5122" width="41.7109375" style="124" customWidth="1"/>
    <col min="5123" max="5123" width="8.85546875" style="124" customWidth="1"/>
    <col min="5124" max="5124" width="7.7109375" style="124" customWidth="1"/>
    <col min="5125" max="5125" width="6.5703125" style="124" customWidth="1"/>
    <col min="5126" max="5126" width="6" style="124" customWidth="1"/>
    <col min="5127" max="5127" width="8.42578125" style="124" customWidth="1"/>
    <col min="5128" max="5128" width="6.85546875" style="124" customWidth="1"/>
    <col min="5129" max="5129" width="7.28515625" style="124" customWidth="1"/>
    <col min="5130" max="5131" width="8.42578125" style="124" customWidth="1"/>
    <col min="5132" max="5132" width="6.140625" style="124" customWidth="1"/>
    <col min="5133" max="5133" width="8.85546875" style="124" customWidth="1"/>
    <col min="5134" max="5376" width="9.140625" style="124"/>
    <col min="5377" max="5377" width="4.5703125" style="124" customWidth="1"/>
    <col min="5378" max="5378" width="41.7109375" style="124" customWidth="1"/>
    <col min="5379" max="5379" width="8.85546875" style="124" customWidth="1"/>
    <col min="5380" max="5380" width="7.7109375" style="124" customWidth="1"/>
    <col min="5381" max="5381" width="6.5703125" style="124" customWidth="1"/>
    <col min="5382" max="5382" width="6" style="124" customWidth="1"/>
    <col min="5383" max="5383" width="8.42578125" style="124" customWidth="1"/>
    <col min="5384" max="5384" width="6.85546875" style="124" customWidth="1"/>
    <col min="5385" max="5385" width="7.28515625" style="124" customWidth="1"/>
    <col min="5386" max="5387" width="8.42578125" style="124" customWidth="1"/>
    <col min="5388" max="5388" width="6.140625" style="124" customWidth="1"/>
    <col min="5389" max="5389" width="8.85546875" style="124" customWidth="1"/>
    <col min="5390" max="5632" width="9.140625" style="124"/>
    <col min="5633" max="5633" width="4.5703125" style="124" customWidth="1"/>
    <col min="5634" max="5634" width="41.7109375" style="124" customWidth="1"/>
    <col min="5635" max="5635" width="8.85546875" style="124" customWidth="1"/>
    <col min="5636" max="5636" width="7.7109375" style="124" customWidth="1"/>
    <col min="5637" max="5637" width="6.5703125" style="124" customWidth="1"/>
    <col min="5638" max="5638" width="6" style="124" customWidth="1"/>
    <col min="5639" max="5639" width="8.42578125" style="124" customWidth="1"/>
    <col min="5640" max="5640" width="6.85546875" style="124" customWidth="1"/>
    <col min="5641" max="5641" width="7.28515625" style="124" customWidth="1"/>
    <col min="5642" max="5643" width="8.42578125" style="124" customWidth="1"/>
    <col min="5644" max="5644" width="6.140625" style="124" customWidth="1"/>
    <col min="5645" max="5645" width="8.85546875" style="124" customWidth="1"/>
    <col min="5646" max="5888" width="9.140625" style="124"/>
    <col min="5889" max="5889" width="4.5703125" style="124" customWidth="1"/>
    <col min="5890" max="5890" width="41.7109375" style="124" customWidth="1"/>
    <col min="5891" max="5891" width="8.85546875" style="124" customWidth="1"/>
    <col min="5892" max="5892" width="7.7109375" style="124" customWidth="1"/>
    <col min="5893" max="5893" width="6.5703125" style="124" customWidth="1"/>
    <col min="5894" max="5894" width="6" style="124" customWidth="1"/>
    <col min="5895" max="5895" width="8.42578125" style="124" customWidth="1"/>
    <col min="5896" max="5896" width="6.85546875" style="124" customWidth="1"/>
    <col min="5897" max="5897" width="7.28515625" style="124" customWidth="1"/>
    <col min="5898" max="5899" width="8.42578125" style="124" customWidth="1"/>
    <col min="5900" max="5900" width="6.140625" style="124" customWidth="1"/>
    <col min="5901" max="5901" width="8.85546875" style="124" customWidth="1"/>
    <col min="5902" max="6144" width="9.140625" style="124"/>
    <col min="6145" max="6145" width="4.5703125" style="124" customWidth="1"/>
    <col min="6146" max="6146" width="41.7109375" style="124" customWidth="1"/>
    <col min="6147" max="6147" width="8.85546875" style="124" customWidth="1"/>
    <col min="6148" max="6148" width="7.7109375" style="124" customWidth="1"/>
    <col min="6149" max="6149" width="6.5703125" style="124" customWidth="1"/>
    <col min="6150" max="6150" width="6" style="124" customWidth="1"/>
    <col min="6151" max="6151" width="8.42578125" style="124" customWidth="1"/>
    <col min="6152" max="6152" width="6.85546875" style="124" customWidth="1"/>
    <col min="6153" max="6153" width="7.28515625" style="124" customWidth="1"/>
    <col min="6154" max="6155" width="8.42578125" style="124" customWidth="1"/>
    <col min="6156" max="6156" width="6.140625" style="124" customWidth="1"/>
    <col min="6157" max="6157" width="8.85546875" style="124" customWidth="1"/>
    <col min="6158" max="6400" width="9.140625" style="124"/>
    <col min="6401" max="6401" width="4.5703125" style="124" customWidth="1"/>
    <col min="6402" max="6402" width="41.7109375" style="124" customWidth="1"/>
    <col min="6403" max="6403" width="8.85546875" style="124" customWidth="1"/>
    <col min="6404" max="6404" width="7.7109375" style="124" customWidth="1"/>
    <col min="6405" max="6405" width="6.5703125" style="124" customWidth="1"/>
    <col min="6406" max="6406" width="6" style="124" customWidth="1"/>
    <col min="6407" max="6407" width="8.42578125" style="124" customWidth="1"/>
    <col min="6408" max="6408" width="6.85546875" style="124" customWidth="1"/>
    <col min="6409" max="6409" width="7.28515625" style="124" customWidth="1"/>
    <col min="6410" max="6411" width="8.42578125" style="124" customWidth="1"/>
    <col min="6412" max="6412" width="6.140625" style="124" customWidth="1"/>
    <col min="6413" max="6413" width="8.85546875" style="124" customWidth="1"/>
    <col min="6414" max="6656" width="9.140625" style="124"/>
    <col min="6657" max="6657" width="4.5703125" style="124" customWidth="1"/>
    <col min="6658" max="6658" width="41.7109375" style="124" customWidth="1"/>
    <col min="6659" max="6659" width="8.85546875" style="124" customWidth="1"/>
    <col min="6660" max="6660" width="7.7109375" style="124" customWidth="1"/>
    <col min="6661" max="6661" width="6.5703125" style="124" customWidth="1"/>
    <col min="6662" max="6662" width="6" style="124" customWidth="1"/>
    <col min="6663" max="6663" width="8.42578125" style="124" customWidth="1"/>
    <col min="6664" max="6664" width="6.85546875" style="124" customWidth="1"/>
    <col min="6665" max="6665" width="7.28515625" style="124" customWidth="1"/>
    <col min="6666" max="6667" width="8.42578125" style="124" customWidth="1"/>
    <col min="6668" max="6668" width="6.140625" style="124" customWidth="1"/>
    <col min="6669" max="6669" width="8.85546875" style="124" customWidth="1"/>
    <col min="6670" max="6912" width="9.140625" style="124"/>
    <col min="6913" max="6913" width="4.5703125" style="124" customWidth="1"/>
    <col min="6914" max="6914" width="41.7109375" style="124" customWidth="1"/>
    <col min="6915" max="6915" width="8.85546875" style="124" customWidth="1"/>
    <col min="6916" max="6916" width="7.7109375" style="124" customWidth="1"/>
    <col min="6917" max="6917" width="6.5703125" style="124" customWidth="1"/>
    <col min="6918" max="6918" width="6" style="124" customWidth="1"/>
    <col min="6919" max="6919" width="8.42578125" style="124" customWidth="1"/>
    <col min="6920" max="6920" width="6.85546875" style="124" customWidth="1"/>
    <col min="6921" max="6921" width="7.28515625" style="124" customWidth="1"/>
    <col min="6922" max="6923" width="8.42578125" style="124" customWidth="1"/>
    <col min="6924" max="6924" width="6.140625" style="124" customWidth="1"/>
    <col min="6925" max="6925" width="8.85546875" style="124" customWidth="1"/>
    <col min="6926" max="7168" width="9.140625" style="124"/>
    <col min="7169" max="7169" width="4.5703125" style="124" customWidth="1"/>
    <col min="7170" max="7170" width="41.7109375" style="124" customWidth="1"/>
    <col min="7171" max="7171" width="8.85546875" style="124" customWidth="1"/>
    <col min="7172" max="7172" width="7.7109375" style="124" customWidth="1"/>
    <col min="7173" max="7173" width="6.5703125" style="124" customWidth="1"/>
    <col min="7174" max="7174" width="6" style="124" customWidth="1"/>
    <col min="7175" max="7175" width="8.42578125" style="124" customWidth="1"/>
    <col min="7176" max="7176" width="6.85546875" style="124" customWidth="1"/>
    <col min="7177" max="7177" width="7.28515625" style="124" customWidth="1"/>
    <col min="7178" max="7179" width="8.42578125" style="124" customWidth="1"/>
    <col min="7180" max="7180" width="6.140625" style="124" customWidth="1"/>
    <col min="7181" max="7181" width="8.85546875" style="124" customWidth="1"/>
    <col min="7182" max="7424" width="9.140625" style="124"/>
    <col min="7425" max="7425" width="4.5703125" style="124" customWidth="1"/>
    <col min="7426" max="7426" width="41.7109375" style="124" customWidth="1"/>
    <col min="7427" max="7427" width="8.85546875" style="124" customWidth="1"/>
    <col min="7428" max="7428" width="7.7109375" style="124" customWidth="1"/>
    <col min="7429" max="7429" width="6.5703125" style="124" customWidth="1"/>
    <col min="7430" max="7430" width="6" style="124" customWidth="1"/>
    <col min="7431" max="7431" width="8.42578125" style="124" customWidth="1"/>
    <col min="7432" max="7432" width="6.85546875" style="124" customWidth="1"/>
    <col min="7433" max="7433" width="7.28515625" style="124" customWidth="1"/>
    <col min="7434" max="7435" width="8.42578125" style="124" customWidth="1"/>
    <col min="7436" max="7436" width="6.140625" style="124" customWidth="1"/>
    <col min="7437" max="7437" width="8.85546875" style="124" customWidth="1"/>
    <col min="7438" max="7680" width="9.140625" style="124"/>
    <col min="7681" max="7681" width="4.5703125" style="124" customWidth="1"/>
    <col min="7682" max="7682" width="41.7109375" style="124" customWidth="1"/>
    <col min="7683" max="7683" width="8.85546875" style="124" customWidth="1"/>
    <col min="7684" max="7684" width="7.7109375" style="124" customWidth="1"/>
    <col min="7685" max="7685" width="6.5703125" style="124" customWidth="1"/>
    <col min="7686" max="7686" width="6" style="124" customWidth="1"/>
    <col min="7687" max="7687" width="8.42578125" style="124" customWidth="1"/>
    <col min="7688" max="7688" width="6.85546875" style="124" customWidth="1"/>
    <col min="7689" max="7689" width="7.28515625" style="124" customWidth="1"/>
    <col min="7690" max="7691" width="8.42578125" style="124" customWidth="1"/>
    <col min="7692" max="7692" width="6.140625" style="124" customWidth="1"/>
    <col min="7693" max="7693" width="8.85546875" style="124" customWidth="1"/>
    <col min="7694" max="7936" width="9.140625" style="124"/>
    <col min="7937" max="7937" width="4.5703125" style="124" customWidth="1"/>
    <col min="7938" max="7938" width="41.7109375" style="124" customWidth="1"/>
    <col min="7939" max="7939" width="8.85546875" style="124" customWidth="1"/>
    <col min="7940" max="7940" width="7.7109375" style="124" customWidth="1"/>
    <col min="7941" max="7941" width="6.5703125" style="124" customWidth="1"/>
    <col min="7942" max="7942" width="6" style="124" customWidth="1"/>
    <col min="7943" max="7943" width="8.42578125" style="124" customWidth="1"/>
    <col min="7944" max="7944" width="6.85546875" style="124" customWidth="1"/>
    <col min="7945" max="7945" width="7.28515625" style="124" customWidth="1"/>
    <col min="7946" max="7947" width="8.42578125" style="124" customWidth="1"/>
    <col min="7948" max="7948" width="6.140625" style="124" customWidth="1"/>
    <col min="7949" max="7949" width="8.85546875" style="124" customWidth="1"/>
    <col min="7950" max="8192" width="9.140625" style="124"/>
    <col min="8193" max="8193" width="4.5703125" style="124" customWidth="1"/>
    <col min="8194" max="8194" width="41.7109375" style="124" customWidth="1"/>
    <col min="8195" max="8195" width="8.85546875" style="124" customWidth="1"/>
    <col min="8196" max="8196" width="7.7109375" style="124" customWidth="1"/>
    <col min="8197" max="8197" width="6.5703125" style="124" customWidth="1"/>
    <col min="8198" max="8198" width="6" style="124" customWidth="1"/>
    <col min="8199" max="8199" width="8.42578125" style="124" customWidth="1"/>
    <col min="8200" max="8200" width="6.85546875" style="124" customWidth="1"/>
    <col min="8201" max="8201" width="7.28515625" style="124" customWidth="1"/>
    <col min="8202" max="8203" width="8.42578125" style="124" customWidth="1"/>
    <col min="8204" max="8204" width="6.140625" style="124" customWidth="1"/>
    <col min="8205" max="8205" width="8.85546875" style="124" customWidth="1"/>
    <col min="8206" max="8448" width="9.140625" style="124"/>
    <col min="8449" max="8449" width="4.5703125" style="124" customWidth="1"/>
    <col min="8450" max="8450" width="41.7109375" style="124" customWidth="1"/>
    <col min="8451" max="8451" width="8.85546875" style="124" customWidth="1"/>
    <col min="8452" max="8452" width="7.7109375" style="124" customWidth="1"/>
    <col min="8453" max="8453" width="6.5703125" style="124" customWidth="1"/>
    <col min="8454" max="8454" width="6" style="124" customWidth="1"/>
    <col min="8455" max="8455" width="8.42578125" style="124" customWidth="1"/>
    <col min="8456" max="8456" width="6.85546875" style="124" customWidth="1"/>
    <col min="8457" max="8457" width="7.28515625" style="124" customWidth="1"/>
    <col min="8458" max="8459" width="8.42578125" style="124" customWidth="1"/>
    <col min="8460" max="8460" width="6.140625" style="124" customWidth="1"/>
    <col min="8461" max="8461" width="8.85546875" style="124" customWidth="1"/>
    <col min="8462" max="8704" width="9.140625" style="124"/>
    <col min="8705" max="8705" width="4.5703125" style="124" customWidth="1"/>
    <col min="8706" max="8706" width="41.7109375" style="124" customWidth="1"/>
    <col min="8707" max="8707" width="8.85546875" style="124" customWidth="1"/>
    <col min="8708" max="8708" width="7.7109375" style="124" customWidth="1"/>
    <col min="8709" max="8709" width="6.5703125" style="124" customWidth="1"/>
    <col min="8710" max="8710" width="6" style="124" customWidth="1"/>
    <col min="8711" max="8711" width="8.42578125" style="124" customWidth="1"/>
    <col min="8712" max="8712" width="6.85546875" style="124" customWidth="1"/>
    <col min="8713" max="8713" width="7.28515625" style="124" customWidth="1"/>
    <col min="8714" max="8715" width="8.42578125" style="124" customWidth="1"/>
    <col min="8716" max="8716" width="6.140625" style="124" customWidth="1"/>
    <col min="8717" max="8717" width="8.85546875" style="124" customWidth="1"/>
    <col min="8718" max="8960" width="9.140625" style="124"/>
    <col min="8961" max="8961" width="4.5703125" style="124" customWidth="1"/>
    <col min="8962" max="8962" width="41.7109375" style="124" customWidth="1"/>
    <col min="8963" max="8963" width="8.85546875" style="124" customWidth="1"/>
    <col min="8964" max="8964" width="7.7109375" style="124" customWidth="1"/>
    <col min="8965" max="8965" width="6.5703125" style="124" customWidth="1"/>
    <col min="8966" max="8966" width="6" style="124" customWidth="1"/>
    <col min="8967" max="8967" width="8.42578125" style="124" customWidth="1"/>
    <col min="8968" max="8968" width="6.85546875" style="124" customWidth="1"/>
    <col min="8969" max="8969" width="7.28515625" style="124" customWidth="1"/>
    <col min="8970" max="8971" width="8.42578125" style="124" customWidth="1"/>
    <col min="8972" max="8972" width="6.140625" style="124" customWidth="1"/>
    <col min="8973" max="8973" width="8.85546875" style="124" customWidth="1"/>
    <col min="8974" max="9216" width="9.140625" style="124"/>
    <col min="9217" max="9217" width="4.5703125" style="124" customWidth="1"/>
    <col min="9218" max="9218" width="41.7109375" style="124" customWidth="1"/>
    <col min="9219" max="9219" width="8.85546875" style="124" customWidth="1"/>
    <col min="9220" max="9220" width="7.7109375" style="124" customWidth="1"/>
    <col min="9221" max="9221" width="6.5703125" style="124" customWidth="1"/>
    <col min="9222" max="9222" width="6" style="124" customWidth="1"/>
    <col min="9223" max="9223" width="8.42578125" style="124" customWidth="1"/>
    <col min="9224" max="9224" width="6.85546875" style="124" customWidth="1"/>
    <col min="9225" max="9225" width="7.28515625" style="124" customWidth="1"/>
    <col min="9226" max="9227" width="8.42578125" style="124" customWidth="1"/>
    <col min="9228" max="9228" width="6.140625" style="124" customWidth="1"/>
    <col min="9229" max="9229" width="8.85546875" style="124" customWidth="1"/>
    <col min="9230" max="9472" width="9.140625" style="124"/>
    <col min="9473" max="9473" width="4.5703125" style="124" customWidth="1"/>
    <col min="9474" max="9474" width="41.7109375" style="124" customWidth="1"/>
    <col min="9475" max="9475" width="8.85546875" style="124" customWidth="1"/>
    <col min="9476" max="9476" width="7.7109375" style="124" customWidth="1"/>
    <col min="9477" max="9477" width="6.5703125" style="124" customWidth="1"/>
    <col min="9478" max="9478" width="6" style="124" customWidth="1"/>
    <col min="9479" max="9479" width="8.42578125" style="124" customWidth="1"/>
    <col min="9480" max="9480" width="6.85546875" style="124" customWidth="1"/>
    <col min="9481" max="9481" width="7.28515625" style="124" customWidth="1"/>
    <col min="9482" max="9483" width="8.42578125" style="124" customWidth="1"/>
    <col min="9484" max="9484" width="6.140625" style="124" customWidth="1"/>
    <col min="9485" max="9485" width="8.85546875" style="124" customWidth="1"/>
    <col min="9486" max="9728" width="9.140625" style="124"/>
    <col min="9729" max="9729" width="4.5703125" style="124" customWidth="1"/>
    <col min="9730" max="9730" width="41.7109375" style="124" customWidth="1"/>
    <col min="9731" max="9731" width="8.85546875" style="124" customWidth="1"/>
    <col min="9732" max="9732" width="7.7109375" style="124" customWidth="1"/>
    <col min="9733" max="9733" width="6.5703125" style="124" customWidth="1"/>
    <col min="9734" max="9734" width="6" style="124" customWidth="1"/>
    <col min="9735" max="9735" width="8.42578125" style="124" customWidth="1"/>
    <col min="9736" max="9736" width="6.85546875" style="124" customWidth="1"/>
    <col min="9737" max="9737" width="7.28515625" style="124" customWidth="1"/>
    <col min="9738" max="9739" width="8.42578125" style="124" customWidth="1"/>
    <col min="9740" max="9740" width="6.140625" style="124" customWidth="1"/>
    <col min="9741" max="9741" width="8.85546875" style="124" customWidth="1"/>
    <col min="9742" max="9984" width="9.140625" style="124"/>
    <col min="9985" max="9985" width="4.5703125" style="124" customWidth="1"/>
    <col min="9986" max="9986" width="41.7109375" style="124" customWidth="1"/>
    <col min="9987" max="9987" width="8.85546875" style="124" customWidth="1"/>
    <col min="9988" max="9988" width="7.7109375" style="124" customWidth="1"/>
    <col min="9989" max="9989" width="6.5703125" style="124" customWidth="1"/>
    <col min="9990" max="9990" width="6" style="124" customWidth="1"/>
    <col min="9991" max="9991" width="8.42578125" style="124" customWidth="1"/>
    <col min="9992" max="9992" width="6.85546875" style="124" customWidth="1"/>
    <col min="9993" max="9993" width="7.28515625" style="124" customWidth="1"/>
    <col min="9994" max="9995" width="8.42578125" style="124" customWidth="1"/>
    <col min="9996" max="9996" width="6.140625" style="124" customWidth="1"/>
    <col min="9997" max="9997" width="8.85546875" style="124" customWidth="1"/>
    <col min="9998" max="10240" width="9.140625" style="124"/>
    <col min="10241" max="10241" width="4.5703125" style="124" customWidth="1"/>
    <col min="10242" max="10242" width="41.7109375" style="124" customWidth="1"/>
    <col min="10243" max="10243" width="8.85546875" style="124" customWidth="1"/>
    <col min="10244" max="10244" width="7.7109375" style="124" customWidth="1"/>
    <col min="10245" max="10245" width="6.5703125" style="124" customWidth="1"/>
    <col min="10246" max="10246" width="6" style="124" customWidth="1"/>
    <col min="10247" max="10247" width="8.42578125" style="124" customWidth="1"/>
    <col min="10248" max="10248" width="6.85546875" style="124" customWidth="1"/>
    <col min="10249" max="10249" width="7.28515625" style="124" customWidth="1"/>
    <col min="10250" max="10251" width="8.42578125" style="124" customWidth="1"/>
    <col min="10252" max="10252" width="6.140625" style="124" customWidth="1"/>
    <col min="10253" max="10253" width="8.85546875" style="124" customWidth="1"/>
    <col min="10254" max="10496" width="9.140625" style="124"/>
    <col min="10497" max="10497" width="4.5703125" style="124" customWidth="1"/>
    <col min="10498" max="10498" width="41.7109375" style="124" customWidth="1"/>
    <col min="10499" max="10499" width="8.85546875" style="124" customWidth="1"/>
    <col min="10500" max="10500" width="7.7109375" style="124" customWidth="1"/>
    <col min="10501" max="10501" width="6.5703125" style="124" customWidth="1"/>
    <col min="10502" max="10502" width="6" style="124" customWidth="1"/>
    <col min="10503" max="10503" width="8.42578125" style="124" customWidth="1"/>
    <col min="10504" max="10504" width="6.85546875" style="124" customWidth="1"/>
    <col min="10505" max="10505" width="7.28515625" style="124" customWidth="1"/>
    <col min="10506" max="10507" width="8.42578125" style="124" customWidth="1"/>
    <col min="10508" max="10508" width="6.140625" style="124" customWidth="1"/>
    <col min="10509" max="10509" width="8.85546875" style="124" customWidth="1"/>
    <col min="10510" max="10752" width="9.140625" style="124"/>
    <col min="10753" max="10753" width="4.5703125" style="124" customWidth="1"/>
    <col min="10754" max="10754" width="41.7109375" style="124" customWidth="1"/>
    <col min="10755" max="10755" width="8.85546875" style="124" customWidth="1"/>
    <col min="10756" max="10756" width="7.7109375" style="124" customWidth="1"/>
    <col min="10757" max="10757" width="6.5703125" style="124" customWidth="1"/>
    <col min="10758" max="10758" width="6" style="124" customWidth="1"/>
    <col min="10759" max="10759" width="8.42578125" style="124" customWidth="1"/>
    <col min="10760" max="10760" width="6.85546875" style="124" customWidth="1"/>
    <col min="10761" max="10761" width="7.28515625" style="124" customWidth="1"/>
    <col min="10762" max="10763" width="8.42578125" style="124" customWidth="1"/>
    <col min="10764" max="10764" width="6.140625" style="124" customWidth="1"/>
    <col min="10765" max="10765" width="8.85546875" style="124" customWidth="1"/>
    <col min="10766" max="11008" width="9.140625" style="124"/>
    <col min="11009" max="11009" width="4.5703125" style="124" customWidth="1"/>
    <col min="11010" max="11010" width="41.7109375" style="124" customWidth="1"/>
    <col min="11011" max="11011" width="8.85546875" style="124" customWidth="1"/>
    <col min="11012" max="11012" width="7.7109375" style="124" customWidth="1"/>
    <col min="11013" max="11013" width="6.5703125" style="124" customWidth="1"/>
    <col min="11014" max="11014" width="6" style="124" customWidth="1"/>
    <col min="11015" max="11015" width="8.42578125" style="124" customWidth="1"/>
    <col min="11016" max="11016" width="6.85546875" style="124" customWidth="1"/>
    <col min="11017" max="11017" width="7.28515625" style="124" customWidth="1"/>
    <col min="11018" max="11019" width="8.42578125" style="124" customWidth="1"/>
    <col min="11020" max="11020" width="6.140625" style="124" customWidth="1"/>
    <col min="11021" max="11021" width="8.85546875" style="124" customWidth="1"/>
    <col min="11022" max="11264" width="9.140625" style="124"/>
    <col min="11265" max="11265" width="4.5703125" style="124" customWidth="1"/>
    <col min="11266" max="11266" width="41.7109375" style="124" customWidth="1"/>
    <col min="11267" max="11267" width="8.85546875" style="124" customWidth="1"/>
    <col min="11268" max="11268" width="7.7109375" style="124" customWidth="1"/>
    <col min="11269" max="11269" width="6.5703125" style="124" customWidth="1"/>
    <col min="11270" max="11270" width="6" style="124" customWidth="1"/>
    <col min="11271" max="11271" width="8.42578125" style="124" customWidth="1"/>
    <col min="11272" max="11272" width="6.85546875" style="124" customWidth="1"/>
    <col min="11273" max="11273" width="7.28515625" style="124" customWidth="1"/>
    <col min="11274" max="11275" width="8.42578125" style="124" customWidth="1"/>
    <col min="11276" max="11276" width="6.140625" style="124" customWidth="1"/>
    <col min="11277" max="11277" width="8.85546875" style="124" customWidth="1"/>
    <col min="11278" max="11520" width="9.140625" style="124"/>
    <col min="11521" max="11521" width="4.5703125" style="124" customWidth="1"/>
    <col min="11522" max="11522" width="41.7109375" style="124" customWidth="1"/>
    <col min="11523" max="11523" width="8.85546875" style="124" customWidth="1"/>
    <col min="11524" max="11524" width="7.7109375" style="124" customWidth="1"/>
    <col min="11525" max="11525" width="6.5703125" style="124" customWidth="1"/>
    <col min="11526" max="11526" width="6" style="124" customWidth="1"/>
    <col min="11527" max="11527" width="8.42578125" style="124" customWidth="1"/>
    <col min="11528" max="11528" width="6.85546875" style="124" customWidth="1"/>
    <col min="11529" max="11529" width="7.28515625" style="124" customWidth="1"/>
    <col min="11530" max="11531" width="8.42578125" style="124" customWidth="1"/>
    <col min="11532" max="11532" width="6.140625" style="124" customWidth="1"/>
    <col min="11533" max="11533" width="8.85546875" style="124" customWidth="1"/>
    <col min="11534" max="11776" width="9.140625" style="124"/>
    <col min="11777" max="11777" width="4.5703125" style="124" customWidth="1"/>
    <col min="11778" max="11778" width="41.7109375" style="124" customWidth="1"/>
    <col min="11779" max="11779" width="8.85546875" style="124" customWidth="1"/>
    <col min="11780" max="11780" width="7.7109375" style="124" customWidth="1"/>
    <col min="11781" max="11781" width="6.5703125" style="124" customWidth="1"/>
    <col min="11782" max="11782" width="6" style="124" customWidth="1"/>
    <col min="11783" max="11783" width="8.42578125" style="124" customWidth="1"/>
    <col min="11784" max="11784" width="6.85546875" style="124" customWidth="1"/>
    <col min="11785" max="11785" width="7.28515625" style="124" customWidth="1"/>
    <col min="11786" max="11787" width="8.42578125" style="124" customWidth="1"/>
    <col min="11788" max="11788" width="6.140625" style="124" customWidth="1"/>
    <col min="11789" max="11789" width="8.85546875" style="124" customWidth="1"/>
    <col min="11790" max="12032" width="9.140625" style="124"/>
    <col min="12033" max="12033" width="4.5703125" style="124" customWidth="1"/>
    <col min="12034" max="12034" width="41.7109375" style="124" customWidth="1"/>
    <col min="12035" max="12035" width="8.85546875" style="124" customWidth="1"/>
    <col min="12036" max="12036" width="7.7109375" style="124" customWidth="1"/>
    <col min="12037" max="12037" width="6.5703125" style="124" customWidth="1"/>
    <col min="12038" max="12038" width="6" style="124" customWidth="1"/>
    <col min="12039" max="12039" width="8.42578125" style="124" customWidth="1"/>
    <col min="12040" max="12040" width="6.85546875" style="124" customWidth="1"/>
    <col min="12041" max="12041" width="7.28515625" style="124" customWidth="1"/>
    <col min="12042" max="12043" width="8.42578125" style="124" customWidth="1"/>
    <col min="12044" max="12044" width="6.140625" style="124" customWidth="1"/>
    <col min="12045" max="12045" width="8.85546875" style="124" customWidth="1"/>
    <col min="12046" max="12288" width="9.140625" style="124"/>
    <col min="12289" max="12289" width="4.5703125" style="124" customWidth="1"/>
    <col min="12290" max="12290" width="41.7109375" style="124" customWidth="1"/>
    <col min="12291" max="12291" width="8.85546875" style="124" customWidth="1"/>
    <col min="12292" max="12292" width="7.7109375" style="124" customWidth="1"/>
    <col min="12293" max="12293" width="6.5703125" style="124" customWidth="1"/>
    <col min="12294" max="12294" width="6" style="124" customWidth="1"/>
    <col min="12295" max="12295" width="8.42578125" style="124" customWidth="1"/>
    <col min="12296" max="12296" width="6.85546875" style="124" customWidth="1"/>
    <col min="12297" max="12297" width="7.28515625" style="124" customWidth="1"/>
    <col min="12298" max="12299" width="8.42578125" style="124" customWidth="1"/>
    <col min="12300" max="12300" width="6.140625" style="124" customWidth="1"/>
    <col min="12301" max="12301" width="8.85546875" style="124" customWidth="1"/>
    <col min="12302" max="12544" width="9.140625" style="124"/>
    <col min="12545" max="12545" width="4.5703125" style="124" customWidth="1"/>
    <col min="12546" max="12546" width="41.7109375" style="124" customWidth="1"/>
    <col min="12547" max="12547" width="8.85546875" style="124" customWidth="1"/>
    <col min="12548" max="12548" width="7.7109375" style="124" customWidth="1"/>
    <col min="12549" max="12549" width="6.5703125" style="124" customWidth="1"/>
    <col min="12550" max="12550" width="6" style="124" customWidth="1"/>
    <col min="12551" max="12551" width="8.42578125" style="124" customWidth="1"/>
    <col min="12552" max="12552" width="6.85546875" style="124" customWidth="1"/>
    <col min="12553" max="12553" width="7.28515625" style="124" customWidth="1"/>
    <col min="12554" max="12555" width="8.42578125" style="124" customWidth="1"/>
    <col min="12556" max="12556" width="6.140625" style="124" customWidth="1"/>
    <col min="12557" max="12557" width="8.85546875" style="124" customWidth="1"/>
    <col min="12558" max="12800" width="9.140625" style="124"/>
    <col min="12801" max="12801" width="4.5703125" style="124" customWidth="1"/>
    <col min="12802" max="12802" width="41.7109375" style="124" customWidth="1"/>
    <col min="12803" max="12803" width="8.85546875" style="124" customWidth="1"/>
    <col min="12804" max="12804" width="7.7109375" style="124" customWidth="1"/>
    <col min="12805" max="12805" width="6.5703125" style="124" customWidth="1"/>
    <col min="12806" max="12806" width="6" style="124" customWidth="1"/>
    <col min="12807" max="12807" width="8.42578125" style="124" customWidth="1"/>
    <col min="12808" max="12808" width="6.85546875" style="124" customWidth="1"/>
    <col min="12809" max="12809" width="7.28515625" style="124" customWidth="1"/>
    <col min="12810" max="12811" width="8.42578125" style="124" customWidth="1"/>
    <col min="12812" max="12812" width="6.140625" style="124" customWidth="1"/>
    <col min="12813" max="12813" width="8.85546875" style="124" customWidth="1"/>
    <col min="12814" max="13056" width="9.140625" style="124"/>
    <col min="13057" max="13057" width="4.5703125" style="124" customWidth="1"/>
    <col min="13058" max="13058" width="41.7109375" style="124" customWidth="1"/>
    <col min="13059" max="13059" width="8.85546875" style="124" customWidth="1"/>
    <col min="13060" max="13060" width="7.7109375" style="124" customWidth="1"/>
    <col min="13061" max="13061" width="6.5703125" style="124" customWidth="1"/>
    <col min="13062" max="13062" width="6" style="124" customWidth="1"/>
    <col min="13063" max="13063" width="8.42578125" style="124" customWidth="1"/>
    <col min="13064" max="13064" width="6.85546875" style="124" customWidth="1"/>
    <col min="13065" max="13065" width="7.28515625" style="124" customWidth="1"/>
    <col min="13066" max="13067" width="8.42578125" style="124" customWidth="1"/>
    <col min="13068" max="13068" width="6.140625" style="124" customWidth="1"/>
    <col min="13069" max="13069" width="8.85546875" style="124" customWidth="1"/>
    <col min="13070" max="13312" width="9.140625" style="124"/>
    <col min="13313" max="13313" width="4.5703125" style="124" customWidth="1"/>
    <col min="13314" max="13314" width="41.7109375" style="124" customWidth="1"/>
    <col min="13315" max="13315" width="8.85546875" style="124" customWidth="1"/>
    <col min="13316" max="13316" width="7.7109375" style="124" customWidth="1"/>
    <col min="13317" max="13317" width="6.5703125" style="124" customWidth="1"/>
    <col min="13318" max="13318" width="6" style="124" customWidth="1"/>
    <col min="13319" max="13319" width="8.42578125" style="124" customWidth="1"/>
    <col min="13320" max="13320" width="6.85546875" style="124" customWidth="1"/>
    <col min="13321" max="13321" width="7.28515625" style="124" customWidth="1"/>
    <col min="13322" max="13323" width="8.42578125" style="124" customWidth="1"/>
    <col min="13324" max="13324" width="6.140625" style="124" customWidth="1"/>
    <col min="13325" max="13325" width="8.85546875" style="124" customWidth="1"/>
    <col min="13326" max="13568" width="9.140625" style="124"/>
    <col min="13569" max="13569" width="4.5703125" style="124" customWidth="1"/>
    <col min="13570" max="13570" width="41.7109375" style="124" customWidth="1"/>
    <col min="13571" max="13571" width="8.85546875" style="124" customWidth="1"/>
    <col min="13572" max="13572" width="7.7109375" style="124" customWidth="1"/>
    <col min="13573" max="13573" width="6.5703125" style="124" customWidth="1"/>
    <col min="13574" max="13574" width="6" style="124" customWidth="1"/>
    <col min="13575" max="13575" width="8.42578125" style="124" customWidth="1"/>
    <col min="13576" max="13576" width="6.85546875" style="124" customWidth="1"/>
    <col min="13577" max="13577" width="7.28515625" style="124" customWidth="1"/>
    <col min="13578" max="13579" width="8.42578125" style="124" customWidth="1"/>
    <col min="13580" max="13580" width="6.140625" style="124" customWidth="1"/>
    <col min="13581" max="13581" width="8.85546875" style="124" customWidth="1"/>
    <col min="13582" max="13824" width="9.140625" style="124"/>
    <col min="13825" max="13825" width="4.5703125" style="124" customWidth="1"/>
    <col min="13826" max="13826" width="41.7109375" style="124" customWidth="1"/>
    <col min="13827" max="13827" width="8.85546875" style="124" customWidth="1"/>
    <col min="13828" max="13828" width="7.7109375" style="124" customWidth="1"/>
    <col min="13829" max="13829" width="6.5703125" style="124" customWidth="1"/>
    <col min="13830" max="13830" width="6" style="124" customWidth="1"/>
    <col min="13831" max="13831" width="8.42578125" style="124" customWidth="1"/>
    <col min="13832" max="13832" width="6.85546875" style="124" customWidth="1"/>
    <col min="13833" max="13833" width="7.28515625" style="124" customWidth="1"/>
    <col min="13834" max="13835" width="8.42578125" style="124" customWidth="1"/>
    <col min="13836" max="13836" width="6.140625" style="124" customWidth="1"/>
    <col min="13837" max="13837" width="8.85546875" style="124" customWidth="1"/>
    <col min="13838" max="14080" width="9.140625" style="124"/>
    <col min="14081" max="14081" width="4.5703125" style="124" customWidth="1"/>
    <col min="14082" max="14082" width="41.7109375" style="124" customWidth="1"/>
    <col min="14083" max="14083" width="8.85546875" style="124" customWidth="1"/>
    <col min="14084" max="14084" width="7.7109375" style="124" customWidth="1"/>
    <col min="14085" max="14085" width="6.5703125" style="124" customWidth="1"/>
    <col min="14086" max="14086" width="6" style="124" customWidth="1"/>
    <col min="14087" max="14087" width="8.42578125" style="124" customWidth="1"/>
    <col min="14088" max="14088" width="6.85546875" style="124" customWidth="1"/>
    <col min="14089" max="14089" width="7.28515625" style="124" customWidth="1"/>
    <col min="14090" max="14091" width="8.42578125" style="124" customWidth="1"/>
    <col min="14092" max="14092" width="6.140625" style="124" customWidth="1"/>
    <col min="14093" max="14093" width="8.85546875" style="124" customWidth="1"/>
    <col min="14094" max="14336" width="9.140625" style="124"/>
    <col min="14337" max="14337" width="4.5703125" style="124" customWidth="1"/>
    <col min="14338" max="14338" width="41.7109375" style="124" customWidth="1"/>
    <col min="14339" max="14339" width="8.85546875" style="124" customWidth="1"/>
    <col min="14340" max="14340" width="7.7109375" style="124" customWidth="1"/>
    <col min="14341" max="14341" width="6.5703125" style="124" customWidth="1"/>
    <col min="14342" max="14342" width="6" style="124" customWidth="1"/>
    <col min="14343" max="14343" width="8.42578125" style="124" customWidth="1"/>
    <col min="14344" max="14344" width="6.85546875" style="124" customWidth="1"/>
    <col min="14345" max="14345" width="7.28515625" style="124" customWidth="1"/>
    <col min="14346" max="14347" width="8.42578125" style="124" customWidth="1"/>
    <col min="14348" max="14348" width="6.140625" style="124" customWidth="1"/>
    <col min="14349" max="14349" width="8.85546875" style="124" customWidth="1"/>
    <col min="14350" max="14592" width="9.140625" style="124"/>
    <col min="14593" max="14593" width="4.5703125" style="124" customWidth="1"/>
    <col min="14594" max="14594" width="41.7109375" style="124" customWidth="1"/>
    <col min="14595" max="14595" width="8.85546875" style="124" customWidth="1"/>
    <col min="14596" max="14596" width="7.7109375" style="124" customWidth="1"/>
    <col min="14597" max="14597" width="6.5703125" style="124" customWidth="1"/>
    <col min="14598" max="14598" width="6" style="124" customWidth="1"/>
    <col min="14599" max="14599" width="8.42578125" style="124" customWidth="1"/>
    <col min="14600" max="14600" width="6.85546875" style="124" customWidth="1"/>
    <col min="14601" max="14601" width="7.28515625" style="124" customWidth="1"/>
    <col min="14602" max="14603" width="8.42578125" style="124" customWidth="1"/>
    <col min="14604" max="14604" width="6.140625" style="124" customWidth="1"/>
    <col min="14605" max="14605" width="8.85546875" style="124" customWidth="1"/>
    <col min="14606" max="14848" width="9.140625" style="124"/>
    <col min="14849" max="14849" width="4.5703125" style="124" customWidth="1"/>
    <col min="14850" max="14850" width="41.7109375" style="124" customWidth="1"/>
    <col min="14851" max="14851" width="8.85546875" style="124" customWidth="1"/>
    <col min="14852" max="14852" width="7.7109375" style="124" customWidth="1"/>
    <col min="14853" max="14853" width="6.5703125" style="124" customWidth="1"/>
    <col min="14854" max="14854" width="6" style="124" customWidth="1"/>
    <col min="14855" max="14855" width="8.42578125" style="124" customWidth="1"/>
    <col min="14856" max="14856" width="6.85546875" style="124" customWidth="1"/>
    <col min="14857" max="14857" width="7.28515625" style="124" customWidth="1"/>
    <col min="14858" max="14859" width="8.42578125" style="124" customWidth="1"/>
    <col min="14860" max="14860" width="6.140625" style="124" customWidth="1"/>
    <col min="14861" max="14861" width="8.85546875" style="124" customWidth="1"/>
    <col min="14862" max="15104" width="9.140625" style="124"/>
    <col min="15105" max="15105" width="4.5703125" style="124" customWidth="1"/>
    <col min="15106" max="15106" width="41.7109375" style="124" customWidth="1"/>
    <col min="15107" max="15107" width="8.85546875" style="124" customWidth="1"/>
    <col min="15108" max="15108" width="7.7109375" style="124" customWidth="1"/>
    <col min="15109" max="15109" width="6.5703125" style="124" customWidth="1"/>
    <col min="15110" max="15110" width="6" style="124" customWidth="1"/>
    <col min="15111" max="15111" width="8.42578125" style="124" customWidth="1"/>
    <col min="15112" max="15112" width="6.85546875" style="124" customWidth="1"/>
    <col min="15113" max="15113" width="7.28515625" style="124" customWidth="1"/>
    <col min="15114" max="15115" width="8.42578125" style="124" customWidth="1"/>
    <col min="15116" max="15116" width="6.140625" style="124" customWidth="1"/>
    <col min="15117" max="15117" width="8.85546875" style="124" customWidth="1"/>
    <col min="15118" max="15360" width="9.140625" style="124"/>
    <col min="15361" max="15361" width="4.5703125" style="124" customWidth="1"/>
    <col min="15362" max="15362" width="41.7109375" style="124" customWidth="1"/>
    <col min="15363" max="15363" width="8.85546875" style="124" customWidth="1"/>
    <col min="15364" max="15364" width="7.7109375" style="124" customWidth="1"/>
    <col min="15365" max="15365" width="6.5703125" style="124" customWidth="1"/>
    <col min="15366" max="15366" width="6" style="124" customWidth="1"/>
    <col min="15367" max="15367" width="8.42578125" style="124" customWidth="1"/>
    <col min="15368" max="15368" width="6.85546875" style="124" customWidth="1"/>
    <col min="15369" max="15369" width="7.28515625" style="124" customWidth="1"/>
    <col min="15370" max="15371" width="8.42578125" style="124" customWidth="1"/>
    <col min="15372" max="15372" width="6.140625" style="124" customWidth="1"/>
    <col min="15373" max="15373" width="8.85546875" style="124" customWidth="1"/>
    <col min="15374" max="15616" width="9.140625" style="124"/>
    <col min="15617" max="15617" width="4.5703125" style="124" customWidth="1"/>
    <col min="15618" max="15618" width="41.7109375" style="124" customWidth="1"/>
    <col min="15619" max="15619" width="8.85546875" style="124" customWidth="1"/>
    <col min="15620" max="15620" width="7.7109375" style="124" customWidth="1"/>
    <col min="15621" max="15621" width="6.5703125" style="124" customWidth="1"/>
    <col min="15622" max="15622" width="6" style="124" customWidth="1"/>
    <col min="15623" max="15623" width="8.42578125" style="124" customWidth="1"/>
    <col min="15624" max="15624" width="6.85546875" style="124" customWidth="1"/>
    <col min="15625" max="15625" width="7.28515625" style="124" customWidth="1"/>
    <col min="15626" max="15627" width="8.42578125" style="124" customWidth="1"/>
    <col min="15628" max="15628" width="6.140625" style="124" customWidth="1"/>
    <col min="15629" max="15629" width="8.85546875" style="124" customWidth="1"/>
    <col min="15630" max="15872" width="9.140625" style="124"/>
    <col min="15873" max="15873" width="4.5703125" style="124" customWidth="1"/>
    <col min="15874" max="15874" width="41.7109375" style="124" customWidth="1"/>
    <col min="15875" max="15875" width="8.85546875" style="124" customWidth="1"/>
    <col min="15876" max="15876" width="7.7109375" style="124" customWidth="1"/>
    <col min="15877" max="15877" width="6.5703125" style="124" customWidth="1"/>
    <col min="15878" max="15878" width="6" style="124" customWidth="1"/>
    <col min="15879" max="15879" width="8.42578125" style="124" customWidth="1"/>
    <col min="15880" max="15880" width="6.85546875" style="124" customWidth="1"/>
    <col min="15881" max="15881" width="7.28515625" style="124" customWidth="1"/>
    <col min="15882" max="15883" width="8.42578125" style="124" customWidth="1"/>
    <col min="15884" max="15884" width="6.140625" style="124" customWidth="1"/>
    <col min="15885" max="15885" width="8.85546875" style="124" customWidth="1"/>
    <col min="15886" max="16128" width="9.140625" style="124"/>
    <col min="16129" max="16129" width="4.5703125" style="124" customWidth="1"/>
    <col min="16130" max="16130" width="41.7109375" style="124" customWidth="1"/>
    <col min="16131" max="16131" width="8.85546875" style="124" customWidth="1"/>
    <col min="16132" max="16132" width="7.7109375" style="124" customWidth="1"/>
    <col min="16133" max="16133" width="6.5703125" style="124" customWidth="1"/>
    <col min="16134" max="16134" width="6" style="124" customWidth="1"/>
    <col min="16135" max="16135" width="8.42578125" style="124" customWidth="1"/>
    <col min="16136" max="16136" width="6.85546875" style="124" customWidth="1"/>
    <col min="16137" max="16137" width="7.28515625" style="124" customWidth="1"/>
    <col min="16138" max="16139" width="8.42578125" style="124" customWidth="1"/>
    <col min="16140" max="16140" width="6.140625" style="124" customWidth="1"/>
    <col min="16141" max="16141" width="8.85546875" style="124" customWidth="1"/>
    <col min="16142" max="16384" width="9.140625" style="124"/>
  </cols>
  <sheetData>
    <row r="2" spans="1:13" ht="15" x14ac:dyDescent="0.2">
      <c r="K2" s="327" t="s">
        <v>372</v>
      </c>
      <c r="L2" s="327"/>
      <c r="M2" s="327"/>
    </row>
    <row r="3" spans="1:13" ht="15" x14ac:dyDescent="0.2">
      <c r="B3" s="329" t="s">
        <v>293</v>
      </c>
      <c r="C3" s="329"/>
      <c r="D3" s="329"/>
      <c r="E3" s="329"/>
      <c r="F3" s="329"/>
      <c r="G3" s="329"/>
      <c r="H3" s="329"/>
      <c r="I3" s="329"/>
      <c r="J3" s="329"/>
      <c r="K3" s="329"/>
      <c r="L3" s="329"/>
      <c r="M3" s="329"/>
    </row>
    <row r="4" spans="1:13" x14ac:dyDescent="0.2">
      <c r="B4" s="124"/>
      <c r="C4" s="124"/>
      <c r="D4" s="124"/>
      <c r="E4" s="124"/>
      <c r="F4" s="124"/>
      <c r="G4" s="124"/>
      <c r="H4" s="124"/>
      <c r="I4" s="124"/>
      <c r="J4" s="124"/>
      <c r="K4" s="124"/>
      <c r="L4" s="124"/>
      <c r="M4" s="124"/>
    </row>
    <row r="5" spans="1:13" ht="15" x14ac:dyDescent="0.2">
      <c r="B5" s="330" t="s">
        <v>281</v>
      </c>
      <c r="C5" s="330"/>
      <c r="D5" s="330"/>
      <c r="E5" s="330"/>
      <c r="F5" s="330"/>
      <c r="G5" s="330"/>
      <c r="H5" s="330"/>
      <c r="I5" s="330"/>
      <c r="J5" s="330"/>
      <c r="K5" s="330"/>
      <c r="L5" s="330"/>
      <c r="M5" s="330"/>
    </row>
    <row r="6" spans="1:13" x14ac:dyDescent="0.2">
      <c r="B6" s="124"/>
      <c r="C6" s="193"/>
      <c r="D6" s="193"/>
      <c r="E6" s="124"/>
      <c r="F6" s="124"/>
      <c r="G6" s="124"/>
      <c r="H6" s="124"/>
      <c r="I6" s="124"/>
      <c r="J6" s="124"/>
      <c r="K6" s="124"/>
      <c r="L6" s="124"/>
      <c r="M6" s="124"/>
    </row>
    <row r="7" spans="1:13" ht="43.5" customHeight="1" x14ac:dyDescent="0.2">
      <c r="A7" s="194" t="s">
        <v>96</v>
      </c>
      <c r="B7" s="194" t="s">
        <v>97</v>
      </c>
      <c r="C7" s="195" t="s">
        <v>283</v>
      </c>
      <c r="D7" s="138" t="s">
        <v>106</v>
      </c>
      <c r="E7" s="277" t="s">
        <v>284</v>
      </c>
      <c r="F7" s="335"/>
      <c r="G7" s="278"/>
      <c r="H7" s="277" t="s">
        <v>282</v>
      </c>
      <c r="I7" s="335"/>
      <c r="J7" s="278"/>
      <c r="K7" s="277" t="s">
        <v>285</v>
      </c>
      <c r="L7" s="335"/>
      <c r="M7" s="278"/>
    </row>
    <row r="8" spans="1:13" ht="53.25" customHeight="1" x14ac:dyDescent="0.2">
      <c r="A8" s="196"/>
      <c r="B8" s="197"/>
      <c r="C8" s="198" t="s">
        <v>113</v>
      </c>
      <c r="D8" s="198" t="s">
        <v>113</v>
      </c>
      <c r="E8" s="198" t="s">
        <v>286</v>
      </c>
      <c r="F8" s="199" t="s">
        <v>287</v>
      </c>
      <c r="G8" s="198" t="s">
        <v>368</v>
      </c>
      <c r="H8" s="198" t="s">
        <v>286</v>
      </c>
      <c r="I8" s="199" t="s">
        <v>288</v>
      </c>
      <c r="J8" s="198" t="s">
        <v>369</v>
      </c>
      <c r="K8" s="198" t="s">
        <v>286</v>
      </c>
      <c r="L8" s="199" t="s">
        <v>289</v>
      </c>
      <c r="M8" s="198" t="s">
        <v>370</v>
      </c>
    </row>
    <row r="9" spans="1:13" ht="15" customHeight="1" x14ac:dyDescent="0.2">
      <c r="A9" s="145">
        <v>1</v>
      </c>
      <c r="B9" s="146" t="s">
        <v>114</v>
      </c>
      <c r="C9" s="148">
        <v>0.35</v>
      </c>
      <c r="D9" s="148">
        <v>0.35</v>
      </c>
      <c r="E9" s="142"/>
      <c r="F9" s="142"/>
      <c r="G9" s="142"/>
      <c r="H9" s="142"/>
      <c r="I9" s="142"/>
      <c r="J9" s="142"/>
      <c r="K9" s="148">
        <v>0.35</v>
      </c>
      <c r="L9" s="142"/>
      <c r="M9" s="142"/>
    </row>
    <row r="10" spans="1:13" ht="15" customHeight="1" x14ac:dyDescent="0.2">
      <c r="A10" s="145">
        <v>6</v>
      </c>
      <c r="B10" s="146" t="s">
        <v>120</v>
      </c>
      <c r="C10" s="148">
        <v>0.43</v>
      </c>
      <c r="D10" s="148"/>
      <c r="E10" s="148">
        <v>0.43</v>
      </c>
      <c r="F10" s="148"/>
      <c r="G10" s="148"/>
      <c r="H10" s="148">
        <v>0.43</v>
      </c>
      <c r="I10" s="148"/>
      <c r="J10" s="148"/>
      <c r="K10" s="148">
        <v>0.43</v>
      </c>
      <c r="L10" s="148"/>
      <c r="M10" s="148"/>
    </row>
    <row r="11" spans="1:13" ht="15" customHeight="1" x14ac:dyDescent="0.2">
      <c r="A11" s="145">
        <v>8</v>
      </c>
      <c r="B11" s="146" t="s">
        <v>122</v>
      </c>
      <c r="C11" s="148">
        <v>6</v>
      </c>
      <c r="D11" s="148"/>
      <c r="E11" s="148">
        <v>6</v>
      </c>
      <c r="F11" s="148"/>
      <c r="G11" s="148"/>
      <c r="H11" s="148">
        <v>6</v>
      </c>
      <c r="I11" s="148"/>
      <c r="J11" s="148"/>
      <c r="K11" s="148">
        <v>6</v>
      </c>
      <c r="L11" s="148"/>
      <c r="M11" s="148"/>
    </row>
    <row r="12" spans="1:13" ht="15" customHeight="1" x14ac:dyDescent="0.2">
      <c r="A12" s="145">
        <v>9</v>
      </c>
      <c r="B12" s="146" t="s">
        <v>123</v>
      </c>
      <c r="C12" s="148">
        <v>2.2000000000000002</v>
      </c>
      <c r="D12" s="148"/>
      <c r="E12" s="148">
        <v>2.2000000000000002</v>
      </c>
      <c r="F12" s="148"/>
      <c r="G12" s="148"/>
      <c r="H12" s="148">
        <v>2.2000000000000002</v>
      </c>
      <c r="I12" s="148"/>
      <c r="J12" s="148"/>
      <c r="K12" s="148">
        <v>2.2000000000000002</v>
      </c>
      <c r="L12" s="148"/>
      <c r="M12" s="148"/>
    </row>
    <row r="13" spans="1:13" ht="15" customHeight="1" x14ac:dyDescent="0.2">
      <c r="A13" s="145">
        <v>13</v>
      </c>
      <c r="B13" s="157" t="s">
        <v>127</v>
      </c>
      <c r="C13" s="148">
        <v>0.45</v>
      </c>
      <c r="D13" s="148"/>
      <c r="E13" s="148">
        <v>0.45</v>
      </c>
      <c r="F13" s="148"/>
      <c r="G13" s="148"/>
      <c r="H13" s="148">
        <v>0.45</v>
      </c>
      <c r="I13" s="148"/>
      <c r="J13" s="148"/>
      <c r="K13" s="148">
        <v>0.45</v>
      </c>
      <c r="L13" s="148"/>
      <c r="M13" s="148"/>
    </row>
    <row r="14" spans="1:13" ht="15" customHeight="1" x14ac:dyDescent="0.2">
      <c r="A14" s="145">
        <v>14</v>
      </c>
      <c r="B14" s="146" t="s">
        <v>128</v>
      </c>
      <c r="C14" s="148">
        <v>5.15</v>
      </c>
      <c r="D14" s="148"/>
      <c r="E14" s="148">
        <v>5.15</v>
      </c>
      <c r="F14" s="148"/>
      <c r="G14" s="148"/>
      <c r="H14" s="148">
        <v>5.15</v>
      </c>
      <c r="I14" s="148"/>
      <c r="J14" s="148"/>
      <c r="K14" s="148">
        <v>5.15</v>
      </c>
      <c r="L14" s="148"/>
      <c r="M14" s="148"/>
    </row>
    <row r="15" spans="1:13" ht="15" customHeight="1" x14ac:dyDescent="0.2">
      <c r="A15" s="145">
        <v>16</v>
      </c>
      <c r="B15" s="146" t="s">
        <v>131</v>
      </c>
      <c r="C15" s="148">
        <v>1.1000000000000001</v>
      </c>
      <c r="D15" s="148"/>
      <c r="E15" s="148">
        <v>1.1000000000000001</v>
      </c>
      <c r="F15" s="148"/>
      <c r="G15" s="148"/>
      <c r="H15" s="148">
        <v>1.1000000000000001</v>
      </c>
      <c r="I15" s="148"/>
      <c r="J15" s="148"/>
      <c r="K15" s="148">
        <v>1.1000000000000001</v>
      </c>
      <c r="L15" s="148"/>
      <c r="M15" s="148"/>
    </row>
    <row r="16" spans="1:13" ht="15" customHeight="1" x14ac:dyDescent="0.2">
      <c r="A16" s="145">
        <v>18</v>
      </c>
      <c r="B16" s="146" t="s">
        <v>133</v>
      </c>
      <c r="C16" s="148">
        <v>7.3</v>
      </c>
      <c r="D16" s="148"/>
      <c r="E16" s="148">
        <v>7.3</v>
      </c>
      <c r="F16" s="148"/>
      <c r="G16" s="148"/>
      <c r="H16" s="148">
        <v>7.3</v>
      </c>
      <c r="I16" s="148"/>
      <c r="J16" s="148"/>
      <c r="K16" s="148">
        <v>7.3</v>
      </c>
      <c r="L16" s="148"/>
      <c r="M16" s="148"/>
    </row>
    <row r="17" spans="1:13" ht="15" customHeight="1" x14ac:dyDescent="0.2">
      <c r="A17" s="145">
        <v>19</v>
      </c>
      <c r="B17" s="146" t="s">
        <v>134</v>
      </c>
      <c r="C17" s="148">
        <v>0.6</v>
      </c>
      <c r="D17" s="148"/>
      <c r="E17" s="148">
        <v>0.6</v>
      </c>
      <c r="F17" s="148"/>
      <c r="G17" s="148"/>
      <c r="H17" s="148">
        <v>0.6</v>
      </c>
      <c r="I17" s="148"/>
      <c r="J17" s="148"/>
      <c r="K17" s="148">
        <v>0.6</v>
      </c>
      <c r="L17" s="148"/>
      <c r="M17" s="148"/>
    </row>
    <row r="18" spans="1:13" ht="15" customHeight="1" x14ac:dyDescent="0.2">
      <c r="A18" s="145">
        <v>20</v>
      </c>
      <c r="B18" s="146" t="s">
        <v>135</v>
      </c>
      <c r="C18" s="148">
        <v>10.95</v>
      </c>
      <c r="D18" s="148">
        <v>4.26</v>
      </c>
      <c r="E18" s="148">
        <f>C18-D18</f>
        <v>6.6899999999999995</v>
      </c>
      <c r="F18" s="148"/>
      <c r="G18" s="148"/>
      <c r="H18" s="148">
        <v>6.69</v>
      </c>
      <c r="I18" s="148"/>
      <c r="J18" s="148"/>
      <c r="K18" s="148">
        <v>10.95</v>
      </c>
      <c r="L18" s="148"/>
      <c r="M18" s="148"/>
    </row>
    <row r="19" spans="1:13" ht="15" customHeight="1" x14ac:dyDescent="0.2">
      <c r="A19" s="145">
        <v>21</v>
      </c>
      <c r="B19" s="146" t="s">
        <v>136</v>
      </c>
      <c r="C19" s="148">
        <v>0.72</v>
      </c>
      <c r="D19" s="148"/>
      <c r="E19" s="148">
        <v>0.72</v>
      </c>
      <c r="F19" s="148"/>
      <c r="G19" s="148"/>
      <c r="H19" s="148">
        <v>0.72</v>
      </c>
      <c r="I19" s="148"/>
      <c r="J19" s="148"/>
      <c r="K19" s="148">
        <v>0.72</v>
      </c>
      <c r="L19" s="148"/>
      <c r="M19" s="148"/>
    </row>
    <row r="20" spans="1:13" ht="15" customHeight="1" x14ac:dyDescent="0.2">
      <c r="A20" s="145">
        <v>23</v>
      </c>
      <c r="B20" s="146" t="s">
        <v>138</v>
      </c>
      <c r="C20" s="148">
        <v>17.100000000000001</v>
      </c>
      <c r="D20" s="148"/>
      <c r="E20" s="148">
        <v>17.100000000000001</v>
      </c>
      <c r="F20" s="148"/>
      <c r="G20" s="148"/>
      <c r="H20" s="148">
        <v>17.100000000000001</v>
      </c>
      <c r="I20" s="148"/>
      <c r="J20" s="148"/>
      <c r="K20" s="148">
        <v>17.100000000000001</v>
      </c>
      <c r="L20" s="148"/>
      <c r="M20" s="148"/>
    </row>
    <row r="21" spans="1:13" ht="15" customHeight="1" x14ac:dyDescent="0.2">
      <c r="A21" s="145">
        <v>24</v>
      </c>
      <c r="B21" s="146" t="s">
        <v>139</v>
      </c>
      <c r="C21" s="148">
        <v>1.5</v>
      </c>
      <c r="D21" s="148"/>
      <c r="E21" s="148">
        <v>1.5</v>
      </c>
      <c r="F21" s="148"/>
      <c r="G21" s="148"/>
      <c r="H21" s="148">
        <v>1.5</v>
      </c>
      <c r="I21" s="148"/>
      <c r="J21" s="148"/>
      <c r="K21" s="148">
        <v>1.5</v>
      </c>
      <c r="L21" s="148"/>
      <c r="M21" s="148"/>
    </row>
    <row r="22" spans="1:13" ht="15" customHeight="1" x14ac:dyDescent="0.2">
      <c r="A22" s="145">
        <v>26</v>
      </c>
      <c r="B22" s="146" t="s">
        <v>141</v>
      </c>
      <c r="C22" s="148">
        <v>4.5</v>
      </c>
      <c r="D22" s="148"/>
      <c r="E22" s="148">
        <v>4.5</v>
      </c>
      <c r="F22" s="148"/>
      <c r="G22" s="148"/>
      <c r="H22" s="148">
        <v>4.5</v>
      </c>
      <c r="I22" s="148"/>
      <c r="J22" s="148"/>
      <c r="K22" s="148">
        <v>4.5</v>
      </c>
      <c r="L22" s="148"/>
      <c r="M22" s="148"/>
    </row>
    <row r="23" spans="1:13" ht="15" customHeight="1" x14ac:dyDescent="0.2">
      <c r="A23" s="145">
        <v>27</v>
      </c>
      <c r="B23" s="146" t="s">
        <v>142</v>
      </c>
      <c r="C23" s="148">
        <v>8.35</v>
      </c>
      <c r="D23" s="148"/>
      <c r="E23" s="148">
        <v>8.35</v>
      </c>
      <c r="F23" s="148"/>
      <c r="G23" s="148"/>
      <c r="H23" s="148">
        <v>8.35</v>
      </c>
      <c r="I23" s="148"/>
      <c r="J23" s="148"/>
      <c r="K23" s="148">
        <v>8.35</v>
      </c>
      <c r="L23" s="148"/>
      <c r="M23" s="148"/>
    </row>
    <row r="24" spans="1:13" ht="15" customHeight="1" x14ac:dyDescent="0.2">
      <c r="A24" s="145">
        <v>30</v>
      </c>
      <c r="B24" s="146" t="s">
        <v>145</v>
      </c>
      <c r="C24" s="148">
        <v>3.05</v>
      </c>
      <c r="D24" s="148">
        <v>3.05</v>
      </c>
      <c r="E24" s="148"/>
      <c r="F24" s="148"/>
      <c r="G24" s="148"/>
      <c r="H24" s="148"/>
      <c r="I24" s="148"/>
      <c r="J24" s="148"/>
      <c r="K24" s="148">
        <v>3.05</v>
      </c>
      <c r="L24" s="148"/>
      <c r="M24" s="148"/>
    </row>
    <row r="25" spans="1:13" ht="15" customHeight="1" x14ac:dyDescent="0.2">
      <c r="A25" s="169">
        <v>31</v>
      </c>
      <c r="B25" s="146" t="s">
        <v>147</v>
      </c>
      <c r="C25" s="148">
        <v>3.2</v>
      </c>
      <c r="D25" s="148"/>
      <c r="E25" s="148">
        <v>3.2</v>
      </c>
      <c r="F25" s="148"/>
      <c r="G25" s="148"/>
      <c r="H25" s="148">
        <v>3.2</v>
      </c>
      <c r="I25" s="148"/>
      <c r="J25" s="148"/>
      <c r="K25" s="148">
        <v>3.2</v>
      </c>
      <c r="L25" s="148"/>
      <c r="M25" s="148"/>
    </row>
    <row r="26" spans="1:13" ht="15" customHeight="1" x14ac:dyDescent="0.2">
      <c r="A26" s="145">
        <v>32</v>
      </c>
      <c r="B26" s="146" t="s">
        <v>149</v>
      </c>
      <c r="C26" s="148">
        <v>3.9</v>
      </c>
      <c r="D26" s="148"/>
      <c r="E26" s="148">
        <v>3.9</v>
      </c>
      <c r="F26" s="148"/>
      <c r="G26" s="148"/>
      <c r="H26" s="148">
        <v>3.9</v>
      </c>
      <c r="I26" s="148"/>
      <c r="J26" s="148"/>
      <c r="K26" s="148">
        <v>3.9</v>
      </c>
      <c r="L26" s="148"/>
      <c r="M26" s="148"/>
    </row>
    <row r="27" spans="1:13" ht="15" customHeight="1" x14ac:dyDescent="0.2">
      <c r="A27" s="145">
        <v>33</v>
      </c>
      <c r="B27" s="146" t="s">
        <v>151</v>
      </c>
      <c r="C27" s="148">
        <v>5.2</v>
      </c>
      <c r="D27" s="148">
        <v>2.6</v>
      </c>
      <c r="E27" s="148">
        <f>C27-D27</f>
        <v>2.6</v>
      </c>
      <c r="F27" s="148"/>
      <c r="G27" s="148"/>
      <c r="H27" s="148">
        <v>2.6</v>
      </c>
      <c r="I27" s="148"/>
      <c r="J27" s="148"/>
      <c r="K27" s="148">
        <v>5.2</v>
      </c>
      <c r="L27" s="148"/>
      <c r="M27" s="148"/>
    </row>
    <row r="28" spans="1:13" ht="15" customHeight="1" x14ac:dyDescent="0.2">
      <c r="A28" s="145">
        <v>34</v>
      </c>
      <c r="B28" s="146" t="s">
        <v>152</v>
      </c>
      <c r="C28" s="148">
        <v>1.85</v>
      </c>
      <c r="D28" s="148"/>
      <c r="E28" s="148">
        <v>1.85</v>
      </c>
      <c r="F28" s="148"/>
      <c r="G28" s="148"/>
      <c r="H28" s="148">
        <v>1.85</v>
      </c>
      <c r="I28" s="148"/>
      <c r="J28" s="148"/>
      <c r="K28" s="148">
        <v>1.85</v>
      </c>
      <c r="L28" s="148"/>
      <c r="M28" s="148"/>
    </row>
    <row r="29" spans="1:13" ht="15" customHeight="1" x14ac:dyDescent="0.2">
      <c r="A29" s="145">
        <v>36</v>
      </c>
      <c r="B29" s="146" t="s">
        <v>154</v>
      </c>
      <c r="C29" s="148">
        <v>5.65</v>
      </c>
      <c r="D29" s="148">
        <v>2</v>
      </c>
      <c r="E29" s="148">
        <f>C29-D29</f>
        <v>3.6500000000000004</v>
      </c>
      <c r="F29" s="148"/>
      <c r="G29" s="148"/>
      <c r="H29" s="148">
        <v>3.65</v>
      </c>
      <c r="I29" s="148"/>
      <c r="J29" s="148"/>
      <c r="K29" s="148">
        <v>5.65</v>
      </c>
      <c r="L29" s="148"/>
      <c r="M29" s="148"/>
    </row>
    <row r="30" spans="1:13" ht="15" customHeight="1" x14ac:dyDescent="0.2">
      <c r="A30" s="145">
        <v>40</v>
      </c>
      <c r="B30" s="146" t="s">
        <v>158</v>
      </c>
      <c r="C30" s="148">
        <v>1.45</v>
      </c>
      <c r="D30" s="148"/>
      <c r="E30" s="148">
        <v>1.45</v>
      </c>
      <c r="F30" s="148"/>
      <c r="G30" s="148"/>
      <c r="H30" s="148">
        <v>1.45</v>
      </c>
      <c r="I30" s="148"/>
      <c r="J30" s="148"/>
      <c r="K30" s="148">
        <v>1.45</v>
      </c>
      <c r="L30" s="148"/>
      <c r="M30" s="148"/>
    </row>
    <row r="31" spans="1:13" ht="15" customHeight="1" x14ac:dyDescent="0.2">
      <c r="A31" s="145">
        <v>41</v>
      </c>
      <c r="B31" s="146" t="s">
        <v>159</v>
      </c>
      <c r="C31" s="148">
        <v>1.36</v>
      </c>
      <c r="D31" s="148"/>
      <c r="E31" s="148">
        <v>1.36</v>
      </c>
      <c r="F31" s="148"/>
      <c r="G31" s="148"/>
      <c r="H31" s="148">
        <v>1.36</v>
      </c>
      <c r="I31" s="148"/>
      <c r="J31" s="148"/>
      <c r="K31" s="148">
        <v>1.36</v>
      </c>
      <c r="L31" s="148"/>
      <c r="M31" s="148"/>
    </row>
    <row r="32" spans="1:13" ht="15" customHeight="1" x14ac:dyDescent="0.2">
      <c r="A32" s="145">
        <v>44</v>
      </c>
      <c r="B32" s="146" t="s">
        <v>162</v>
      </c>
      <c r="C32" s="148">
        <v>11.15</v>
      </c>
      <c r="D32" s="148"/>
      <c r="E32" s="148">
        <v>11.15</v>
      </c>
      <c r="F32" s="148"/>
      <c r="G32" s="148"/>
      <c r="H32" s="148">
        <v>11.15</v>
      </c>
      <c r="I32" s="148"/>
      <c r="J32" s="148"/>
      <c r="K32" s="148">
        <v>11.15</v>
      </c>
      <c r="L32" s="148"/>
      <c r="M32" s="148"/>
    </row>
    <row r="33" spans="1:13" ht="15" customHeight="1" x14ac:dyDescent="0.2">
      <c r="A33" s="145">
        <v>49</v>
      </c>
      <c r="B33" s="146" t="s">
        <v>167</v>
      </c>
      <c r="C33" s="148">
        <v>0.18</v>
      </c>
      <c r="D33" s="148"/>
      <c r="E33" s="148">
        <v>0.18</v>
      </c>
      <c r="F33" s="148"/>
      <c r="G33" s="148"/>
      <c r="H33" s="148">
        <v>0.18</v>
      </c>
      <c r="I33" s="148"/>
      <c r="J33" s="148"/>
      <c r="K33" s="148">
        <v>0.18</v>
      </c>
      <c r="L33" s="148"/>
      <c r="M33" s="148"/>
    </row>
    <row r="34" spans="1:13" ht="15" customHeight="1" x14ac:dyDescent="0.2">
      <c r="A34" s="145">
        <v>52</v>
      </c>
      <c r="B34" s="146" t="s">
        <v>170</v>
      </c>
      <c r="C34" s="148">
        <v>11.6</v>
      </c>
      <c r="D34" s="148"/>
      <c r="E34" s="148">
        <v>11.6</v>
      </c>
      <c r="F34" s="148"/>
      <c r="G34" s="148"/>
      <c r="H34" s="148">
        <v>11.6</v>
      </c>
      <c r="I34" s="148"/>
      <c r="J34" s="148"/>
      <c r="K34" s="148">
        <v>11.6</v>
      </c>
      <c r="L34" s="148"/>
      <c r="M34" s="148"/>
    </row>
    <row r="35" spans="1:13" ht="15" customHeight="1" x14ac:dyDescent="0.2">
      <c r="A35" s="145">
        <v>57</v>
      </c>
      <c r="B35" s="146" t="s">
        <v>175</v>
      </c>
      <c r="C35" s="148">
        <v>1.9</v>
      </c>
      <c r="D35" s="148"/>
      <c r="E35" s="148">
        <v>1.9</v>
      </c>
      <c r="F35" s="148"/>
      <c r="G35" s="148"/>
      <c r="H35" s="148">
        <v>1.9</v>
      </c>
      <c r="I35" s="148"/>
      <c r="J35" s="148"/>
      <c r="K35" s="148">
        <v>1.9</v>
      </c>
      <c r="L35" s="148"/>
      <c r="M35" s="148"/>
    </row>
    <row r="36" spans="1:13" ht="15" customHeight="1" x14ac:dyDescent="0.2">
      <c r="A36" s="145">
        <v>60</v>
      </c>
      <c r="B36" s="146" t="s">
        <v>179</v>
      </c>
      <c r="C36" s="148">
        <v>10.95</v>
      </c>
      <c r="D36" s="148">
        <v>1.93</v>
      </c>
      <c r="E36" s="148">
        <f>C36-D36</f>
        <v>9.02</v>
      </c>
      <c r="F36" s="148"/>
      <c r="G36" s="148"/>
      <c r="H36" s="148">
        <v>9.02</v>
      </c>
      <c r="I36" s="148"/>
      <c r="J36" s="148"/>
      <c r="K36" s="148">
        <v>10.95</v>
      </c>
      <c r="L36" s="148"/>
      <c r="M36" s="148"/>
    </row>
    <row r="37" spans="1:13" ht="15" customHeight="1" x14ac:dyDescent="0.2">
      <c r="A37" s="145">
        <v>61</v>
      </c>
      <c r="B37" s="146" t="s">
        <v>180</v>
      </c>
      <c r="C37" s="148">
        <v>1</v>
      </c>
      <c r="D37" s="148"/>
      <c r="E37" s="148">
        <v>1</v>
      </c>
      <c r="F37" s="148"/>
      <c r="G37" s="148"/>
      <c r="H37" s="148">
        <v>1</v>
      </c>
      <c r="I37" s="148"/>
      <c r="J37" s="148"/>
      <c r="K37" s="148">
        <v>1</v>
      </c>
      <c r="L37" s="148"/>
      <c r="M37" s="148"/>
    </row>
    <row r="38" spans="1:13" ht="15" customHeight="1" x14ac:dyDescent="0.2">
      <c r="A38" s="145">
        <v>62</v>
      </c>
      <c r="B38" s="146" t="s">
        <v>181</v>
      </c>
      <c r="C38" s="148">
        <v>7.2</v>
      </c>
      <c r="D38" s="148"/>
      <c r="E38" s="148">
        <v>7.2</v>
      </c>
      <c r="F38" s="148"/>
      <c r="G38" s="148"/>
      <c r="H38" s="148">
        <v>7.2</v>
      </c>
      <c r="I38" s="148"/>
      <c r="J38" s="148"/>
      <c r="K38" s="148">
        <v>7.2</v>
      </c>
      <c r="L38" s="148"/>
      <c r="M38" s="148"/>
    </row>
    <row r="39" spans="1:13" ht="15" customHeight="1" x14ac:dyDescent="0.2">
      <c r="A39" s="145">
        <v>63</v>
      </c>
      <c r="B39" s="146" t="s">
        <v>182</v>
      </c>
      <c r="C39" s="148">
        <v>2</v>
      </c>
      <c r="D39" s="148"/>
      <c r="E39" s="148">
        <v>2</v>
      </c>
      <c r="F39" s="148"/>
      <c r="G39" s="148"/>
      <c r="H39" s="148">
        <v>2</v>
      </c>
      <c r="I39" s="148"/>
      <c r="J39" s="148"/>
      <c r="K39" s="148">
        <v>2</v>
      </c>
      <c r="L39" s="148"/>
      <c r="M39" s="148"/>
    </row>
    <row r="40" spans="1:13" ht="15" customHeight="1" x14ac:dyDescent="0.2">
      <c r="A40" s="145">
        <v>64</v>
      </c>
      <c r="B40" s="146" t="s">
        <v>183</v>
      </c>
      <c r="C40" s="148">
        <v>5.35</v>
      </c>
      <c r="D40" s="148"/>
      <c r="E40" s="148">
        <v>5.35</v>
      </c>
      <c r="F40" s="148"/>
      <c r="G40" s="148"/>
      <c r="H40" s="148">
        <v>5.35</v>
      </c>
      <c r="I40" s="148"/>
      <c r="J40" s="148"/>
      <c r="K40" s="148">
        <v>5.35</v>
      </c>
      <c r="L40" s="148"/>
      <c r="M40" s="148"/>
    </row>
    <row r="41" spans="1:13" ht="15" customHeight="1" x14ac:dyDescent="0.2">
      <c r="A41" s="145">
        <v>65</v>
      </c>
      <c r="B41" s="146" t="s">
        <v>184</v>
      </c>
      <c r="C41" s="148">
        <v>1.1299999999999999</v>
      </c>
      <c r="D41" s="148"/>
      <c r="E41" s="148">
        <v>1.1299999999999999</v>
      </c>
      <c r="F41" s="148"/>
      <c r="G41" s="148"/>
      <c r="H41" s="148">
        <v>1.1299999999999999</v>
      </c>
      <c r="I41" s="148"/>
      <c r="J41" s="148"/>
      <c r="K41" s="148">
        <v>1.1299999999999999</v>
      </c>
      <c r="L41" s="148"/>
      <c r="M41" s="148"/>
    </row>
    <row r="42" spans="1:13" ht="15" customHeight="1" x14ac:dyDescent="0.2">
      <c r="A42" s="145">
        <v>66</v>
      </c>
      <c r="B42" s="146" t="s">
        <v>185</v>
      </c>
      <c r="C42" s="148">
        <v>0.65</v>
      </c>
      <c r="D42" s="148"/>
      <c r="E42" s="148">
        <v>0.65</v>
      </c>
      <c r="F42" s="148"/>
      <c r="G42" s="148"/>
      <c r="H42" s="148">
        <v>0.65</v>
      </c>
      <c r="I42" s="148"/>
      <c r="J42" s="148"/>
      <c r="K42" s="148">
        <v>0.65</v>
      </c>
      <c r="L42" s="148"/>
      <c r="M42" s="148"/>
    </row>
    <row r="43" spans="1:13" ht="15" customHeight="1" x14ac:dyDescent="0.2">
      <c r="A43" s="145">
        <v>67</v>
      </c>
      <c r="B43" s="146" t="s">
        <v>186</v>
      </c>
      <c r="C43" s="148">
        <v>0.75</v>
      </c>
      <c r="D43" s="148"/>
      <c r="E43" s="148">
        <v>0.75</v>
      </c>
      <c r="F43" s="148"/>
      <c r="G43" s="148"/>
      <c r="H43" s="148">
        <v>0.75</v>
      </c>
      <c r="I43" s="148"/>
      <c r="J43" s="148"/>
      <c r="K43" s="148">
        <v>0.75</v>
      </c>
      <c r="L43" s="148"/>
      <c r="M43" s="148"/>
    </row>
    <row r="44" spans="1:13" ht="15" customHeight="1" x14ac:dyDescent="0.2">
      <c r="A44" s="145">
        <v>68</v>
      </c>
      <c r="B44" s="146" t="s">
        <v>187</v>
      </c>
      <c r="C44" s="148">
        <v>11.3</v>
      </c>
      <c r="D44" s="148"/>
      <c r="E44" s="148">
        <v>11.3</v>
      </c>
      <c r="F44" s="148"/>
      <c r="G44" s="148"/>
      <c r="H44" s="148">
        <v>11.3</v>
      </c>
      <c r="I44" s="148"/>
      <c r="J44" s="148"/>
      <c r="K44" s="148">
        <v>11.3</v>
      </c>
      <c r="L44" s="148"/>
      <c r="M44" s="148"/>
    </row>
    <row r="45" spans="1:13" ht="15" customHeight="1" x14ac:dyDescent="0.2">
      <c r="A45" s="145">
        <v>71</v>
      </c>
      <c r="B45" s="146" t="s">
        <v>190</v>
      </c>
      <c r="C45" s="148">
        <v>5.55</v>
      </c>
      <c r="D45" s="148"/>
      <c r="E45" s="148">
        <v>5.55</v>
      </c>
      <c r="F45" s="148"/>
      <c r="G45" s="148"/>
      <c r="H45" s="148">
        <v>5.55</v>
      </c>
      <c r="I45" s="148"/>
      <c r="J45" s="148"/>
      <c r="K45" s="148">
        <v>5.55</v>
      </c>
      <c r="L45" s="148"/>
      <c r="M45" s="148"/>
    </row>
    <row r="46" spans="1:13" ht="15" customHeight="1" x14ac:dyDescent="0.2">
      <c r="A46" s="145">
        <v>72</v>
      </c>
      <c r="B46" s="146" t="s">
        <v>191</v>
      </c>
      <c r="C46" s="148">
        <v>4.45</v>
      </c>
      <c r="D46" s="148"/>
      <c r="E46" s="148">
        <v>4.45</v>
      </c>
      <c r="F46" s="148"/>
      <c r="G46" s="148"/>
      <c r="H46" s="148">
        <v>4.45</v>
      </c>
      <c r="I46" s="148"/>
      <c r="J46" s="148"/>
      <c r="K46" s="148">
        <v>4.45</v>
      </c>
      <c r="L46" s="148"/>
      <c r="M46" s="148"/>
    </row>
    <row r="47" spans="1:13" ht="15" customHeight="1" x14ac:dyDescent="0.2">
      <c r="A47" s="145">
        <v>74</v>
      </c>
      <c r="B47" s="146" t="s">
        <v>193</v>
      </c>
      <c r="C47" s="148">
        <v>3.35</v>
      </c>
      <c r="D47" s="148"/>
      <c r="E47" s="148">
        <v>3.35</v>
      </c>
      <c r="F47" s="148"/>
      <c r="G47" s="148"/>
      <c r="H47" s="148">
        <v>3.35</v>
      </c>
      <c r="I47" s="148"/>
      <c r="J47" s="148"/>
      <c r="K47" s="148">
        <v>3.35</v>
      </c>
      <c r="L47" s="148"/>
      <c r="M47" s="148"/>
    </row>
    <row r="48" spans="1:13" ht="15" customHeight="1" x14ac:dyDescent="0.2">
      <c r="A48" s="145">
        <v>75</v>
      </c>
      <c r="B48" s="146" t="s">
        <v>194</v>
      </c>
      <c r="C48" s="148">
        <v>4.2</v>
      </c>
      <c r="D48" s="148"/>
      <c r="E48" s="148">
        <v>4.2</v>
      </c>
      <c r="F48" s="148"/>
      <c r="G48" s="148"/>
      <c r="H48" s="148">
        <v>4.2</v>
      </c>
      <c r="I48" s="148"/>
      <c r="J48" s="148"/>
      <c r="K48" s="148">
        <v>4.2</v>
      </c>
      <c r="L48" s="148"/>
      <c r="M48" s="148"/>
    </row>
    <row r="49" spans="1:13" ht="15" customHeight="1" x14ac:dyDescent="0.2">
      <c r="A49" s="145">
        <v>76</v>
      </c>
      <c r="B49" s="146" t="s">
        <v>195</v>
      </c>
      <c r="C49" s="148">
        <v>1.05</v>
      </c>
      <c r="D49" s="148"/>
      <c r="E49" s="148">
        <v>1.05</v>
      </c>
      <c r="F49" s="148"/>
      <c r="G49" s="148"/>
      <c r="H49" s="148">
        <v>1.05</v>
      </c>
      <c r="I49" s="148"/>
      <c r="J49" s="148"/>
      <c r="K49" s="148">
        <v>1.05</v>
      </c>
      <c r="L49" s="148"/>
      <c r="M49" s="148"/>
    </row>
    <row r="50" spans="1:13" ht="15" customHeight="1" x14ac:dyDescent="0.2">
      <c r="A50" s="145">
        <v>77</v>
      </c>
      <c r="B50" s="146" t="s">
        <v>197</v>
      </c>
      <c r="C50" s="148">
        <v>3.4</v>
      </c>
      <c r="D50" s="148"/>
      <c r="E50" s="148">
        <v>3.4</v>
      </c>
      <c r="F50" s="148"/>
      <c r="G50" s="148"/>
      <c r="H50" s="148">
        <v>3.4</v>
      </c>
      <c r="I50" s="148"/>
      <c r="J50" s="148"/>
      <c r="K50" s="148">
        <v>3.4</v>
      </c>
      <c r="L50" s="148"/>
      <c r="M50" s="148"/>
    </row>
    <row r="51" spans="1:13" ht="15" customHeight="1" x14ac:dyDescent="0.2">
      <c r="A51" s="145">
        <v>78</v>
      </c>
      <c r="B51" s="146" t="s">
        <v>198</v>
      </c>
      <c r="C51" s="148">
        <v>8</v>
      </c>
      <c r="D51" s="148"/>
      <c r="E51" s="148">
        <v>8</v>
      </c>
      <c r="F51" s="148"/>
      <c r="G51" s="148"/>
      <c r="H51" s="148">
        <v>8</v>
      </c>
      <c r="I51" s="148"/>
      <c r="J51" s="148"/>
      <c r="K51" s="148">
        <v>8</v>
      </c>
      <c r="L51" s="148"/>
      <c r="M51" s="148"/>
    </row>
    <row r="52" spans="1:13" ht="15" customHeight="1" x14ac:dyDescent="0.2">
      <c r="A52" s="145">
        <v>79</v>
      </c>
      <c r="B52" s="146" t="s">
        <v>199</v>
      </c>
      <c r="C52" s="148">
        <v>3.5</v>
      </c>
      <c r="D52" s="148"/>
      <c r="E52" s="148">
        <v>3.5</v>
      </c>
      <c r="F52" s="148"/>
      <c r="G52" s="148"/>
      <c r="H52" s="148">
        <v>3.5</v>
      </c>
      <c r="I52" s="148"/>
      <c r="J52" s="148"/>
      <c r="K52" s="148">
        <v>3.5</v>
      </c>
      <c r="L52" s="148"/>
      <c r="M52" s="148"/>
    </row>
    <row r="53" spans="1:13" ht="15" customHeight="1" x14ac:dyDescent="0.2">
      <c r="A53" s="145">
        <v>83</v>
      </c>
      <c r="B53" s="146" t="s">
        <v>203</v>
      </c>
      <c r="C53" s="148">
        <v>6.22</v>
      </c>
      <c r="D53" s="148"/>
      <c r="E53" s="148">
        <v>6.22</v>
      </c>
      <c r="F53" s="148"/>
      <c r="G53" s="148"/>
      <c r="H53" s="148">
        <v>6.22</v>
      </c>
      <c r="I53" s="148"/>
      <c r="J53" s="148"/>
      <c r="K53" s="148">
        <v>6.22</v>
      </c>
      <c r="L53" s="148"/>
      <c r="M53" s="148"/>
    </row>
    <row r="54" spans="1:13" ht="15" customHeight="1" x14ac:dyDescent="0.2">
      <c r="A54" s="145">
        <v>85</v>
      </c>
      <c r="B54" s="146" t="s">
        <v>205</v>
      </c>
      <c r="C54" s="148">
        <v>3.25</v>
      </c>
      <c r="D54" s="148"/>
      <c r="E54" s="148">
        <v>3.25</v>
      </c>
      <c r="F54" s="148"/>
      <c r="G54" s="148"/>
      <c r="H54" s="148">
        <v>3.25</v>
      </c>
      <c r="I54" s="148"/>
      <c r="J54" s="148"/>
      <c r="K54" s="148">
        <v>3.25</v>
      </c>
      <c r="L54" s="148"/>
      <c r="M54" s="148"/>
    </row>
    <row r="55" spans="1:13" ht="15" customHeight="1" x14ac:dyDescent="0.2">
      <c r="A55" s="145">
        <v>86</v>
      </c>
      <c r="B55" s="146" t="s">
        <v>206</v>
      </c>
      <c r="C55" s="148">
        <v>3.75</v>
      </c>
      <c r="D55" s="148"/>
      <c r="E55" s="148">
        <v>3.75</v>
      </c>
      <c r="F55" s="148"/>
      <c r="G55" s="148"/>
      <c r="H55" s="148">
        <v>3.75</v>
      </c>
      <c r="I55" s="148"/>
      <c r="J55" s="148"/>
      <c r="K55" s="148">
        <v>3.75</v>
      </c>
      <c r="L55" s="148"/>
      <c r="M55" s="148"/>
    </row>
    <row r="56" spans="1:13" ht="15" customHeight="1" x14ac:dyDescent="0.2">
      <c r="A56" s="145">
        <v>87</v>
      </c>
      <c r="B56" s="146" t="s">
        <v>207</v>
      </c>
      <c r="C56" s="148">
        <v>17.2</v>
      </c>
      <c r="D56" s="148"/>
      <c r="E56" s="148">
        <v>17.2</v>
      </c>
      <c r="F56" s="148"/>
      <c r="G56" s="148"/>
      <c r="H56" s="148">
        <v>17.2</v>
      </c>
      <c r="I56" s="148"/>
      <c r="J56" s="148"/>
      <c r="K56" s="148">
        <v>17.2</v>
      </c>
      <c r="L56" s="148"/>
      <c r="M56" s="148"/>
    </row>
    <row r="57" spans="1:13" ht="15" customHeight="1" x14ac:dyDescent="0.2">
      <c r="A57" s="145">
        <v>88</v>
      </c>
      <c r="B57" s="146" t="s">
        <v>208</v>
      </c>
      <c r="C57" s="148">
        <v>6.35</v>
      </c>
      <c r="D57" s="148"/>
      <c r="E57" s="148">
        <v>6.35</v>
      </c>
      <c r="F57" s="148"/>
      <c r="G57" s="148"/>
      <c r="H57" s="148">
        <v>6.35</v>
      </c>
      <c r="I57" s="148"/>
      <c r="J57" s="148"/>
      <c r="K57" s="148">
        <v>6.35</v>
      </c>
      <c r="L57" s="148"/>
      <c r="M57" s="148"/>
    </row>
    <row r="58" spans="1:13" ht="15" customHeight="1" x14ac:dyDescent="0.2">
      <c r="A58" s="145">
        <v>89</v>
      </c>
      <c r="B58" s="146" t="s">
        <v>209</v>
      </c>
      <c r="C58" s="148">
        <v>1.7</v>
      </c>
      <c r="D58" s="148"/>
      <c r="E58" s="148">
        <v>1.7</v>
      </c>
      <c r="F58" s="148"/>
      <c r="G58" s="148"/>
      <c r="H58" s="148">
        <v>1.7</v>
      </c>
      <c r="I58" s="148"/>
      <c r="J58" s="148"/>
      <c r="K58" s="148">
        <v>1.7</v>
      </c>
      <c r="L58" s="148"/>
      <c r="M58" s="148"/>
    </row>
    <row r="59" spans="1:13" ht="15" customHeight="1" x14ac:dyDescent="0.2">
      <c r="A59" s="145">
        <v>91</v>
      </c>
      <c r="B59" s="146" t="s">
        <v>211</v>
      </c>
      <c r="C59" s="148">
        <v>12</v>
      </c>
      <c r="D59" s="148"/>
      <c r="E59" s="148">
        <v>12</v>
      </c>
      <c r="F59" s="148"/>
      <c r="G59" s="148"/>
      <c r="H59" s="148">
        <v>12</v>
      </c>
      <c r="I59" s="148"/>
      <c r="J59" s="148"/>
      <c r="K59" s="148">
        <v>12</v>
      </c>
      <c r="L59" s="148"/>
      <c r="M59" s="148"/>
    </row>
    <row r="60" spans="1:13" ht="15" customHeight="1" x14ac:dyDescent="0.2">
      <c r="A60" s="145">
        <v>92</v>
      </c>
      <c r="B60" s="146" t="s">
        <v>212</v>
      </c>
      <c r="C60" s="148">
        <v>10.4</v>
      </c>
      <c r="D60" s="148"/>
      <c r="E60" s="148">
        <v>10.4</v>
      </c>
      <c r="F60" s="148"/>
      <c r="G60" s="148"/>
      <c r="H60" s="148">
        <v>10.4</v>
      </c>
      <c r="I60" s="148"/>
      <c r="J60" s="148"/>
      <c r="K60" s="148">
        <v>10.4</v>
      </c>
      <c r="L60" s="148"/>
      <c r="M60" s="148"/>
    </row>
    <row r="61" spans="1:13" ht="15" customHeight="1" x14ac:dyDescent="0.2">
      <c r="A61" s="145">
        <v>93</v>
      </c>
      <c r="B61" s="168" t="s">
        <v>213</v>
      </c>
      <c r="C61" s="148">
        <v>1.55</v>
      </c>
      <c r="D61" s="148"/>
      <c r="E61" s="148">
        <v>1.55</v>
      </c>
      <c r="F61" s="148"/>
      <c r="G61" s="148"/>
      <c r="H61" s="148">
        <v>1.55</v>
      </c>
      <c r="I61" s="148"/>
      <c r="J61" s="148"/>
      <c r="K61" s="148">
        <v>1.55</v>
      </c>
      <c r="L61" s="148"/>
      <c r="M61" s="148"/>
    </row>
    <row r="62" spans="1:13" ht="15" customHeight="1" x14ac:dyDescent="0.2">
      <c r="A62" s="145">
        <v>94</v>
      </c>
      <c r="B62" s="146" t="s">
        <v>215</v>
      </c>
      <c r="C62" s="148">
        <v>2.25</v>
      </c>
      <c r="D62" s="148"/>
      <c r="E62" s="148">
        <v>2.25</v>
      </c>
      <c r="F62" s="148"/>
      <c r="G62" s="148"/>
      <c r="H62" s="148">
        <v>2.25</v>
      </c>
      <c r="I62" s="148"/>
      <c r="J62" s="148"/>
      <c r="K62" s="148">
        <v>2.25</v>
      </c>
      <c r="L62" s="148"/>
      <c r="M62" s="148"/>
    </row>
    <row r="63" spans="1:13" ht="15" customHeight="1" x14ac:dyDescent="0.2">
      <c r="A63" s="145">
        <v>99</v>
      </c>
      <c r="B63" s="146" t="s">
        <v>222</v>
      </c>
      <c r="C63" s="148">
        <v>6.25</v>
      </c>
      <c r="D63" s="148"/>
      <c r="E63" s="148">
        <v>6.25</v>
      </c>
      <c r="F63" s="148"/>
      <c r="G63" s="148"/>
      <c r="H63" s="148">
        <v>6.25</v>
      </c>
      <c r="I63" s="148"/>
      <c r="J63" s="148"/>
      <c r="K63" s="148">
        <v>6.25</v>
      </c>
      <c r="L63" s="148"/>
      <c r="M63" s="148"/>
    </row>
    <row r="64" spans="1:13" ht="15" customHeight="1" x14ac:dyDescent="0.2">
      <c r="A64" s="145">
        <v>102</v>
      </c>
      <c r="B64" s="146" t="s">
        <v>229</v>
      </c>
      <c r="C64" s="148">
        <v>3.65</v>
      </c>
      <c r="D64" s="148"/>
      <c r="E64" s="148">
        <v>3.65</v>
      </c>
      <c r="F64" s="148"/>
      <c r="G64" s="148"/>
      <c r="H64" s="148">
        <v>3.65</v>
      </c>
      <c r="I64" s="148"/>
      <c r="J64" s="148"/>
      <c r="K64" s="148">
        <v>3.65</v>
      </c>
      <c r="L64" s="148"/>
      <c r="M64" s="148"/>
    </row>
    <row r="65" spans="1:13" ht="15" customHeight="1" x14ac:dyDescent="0.2">
      <c r="A65" s="145">
        <v>103</v>
      </c>
      <c r="B65" s="146" t="s">
        <v>230</v>
      </c>
      <c r="C65" s="148">
        <v>11.15</v>
      </c>
      <c r="D65" s="148"/>
      <c r="E65" s="148">
        <v>11.15</v>
      </c>
      <c r="F65" s="148"/>
      <c r="G65" s="148"/>
      <c r="H65" s="148">
        <v>11.15</v>
      </c>
      <c r="I65" s="148"/>
      <c r="J65" s="148"/>
      <c r="K65" s="148">
        <v>11.15</v>
      </c>
      <c r="L65" s="148"/>
      <c r="M65" s="148"/>
    </row>
    <row r="66" spans="1:13" ht="15" customHeight="1" x14ac:dyDescent="0.2">
      <c r="A66" s="145">
        <v>104</v>
      </c>
      <c r="B66" s="159" t="s">
        <v>231</v>
      </c>
      <c r="C66" s="148">
        <v>1.5</v>
      </c>
      <c r="D66" s="148"/>
      <c r="E66" s="148">
        <v>1.5</v>
      </c>
      <c r="F66" s="148"/>
      <c r="G66" s="148"/>
      <c r="H66" s="148">
        <v>1.5</v>
      </c>
      <c r="I66" s="148"/>
      <c r="J66" s="148"/>
      <c r="K66" s="148">
        <v>1.5</v>
      </c>
      <c r="L66" s="148"/>
      <c r="M66" s="148"/>
    </row>
    <row r="67" spans="1:13" ht="15" customHeight="1" x14ac:dyDescent="0.2">
      <c r="A67" s="145">
        <v>105</v>
      </c>
      <c r="B67" s="146" t="s">
        <v>233</v>
      </c>
      <c r="C67" s="148">
        <v>8.5</v>
      </c>
      <c r="D67" s="148"/>
      <c r="E67" s="148">
        <v>8.5</v>
      </c>
      <c r="F67" s="148"/>
      <c r="G67" s="148"/>
      <c r="H67" s="148">
        <v>8.5</v>
      </c>
      <c r="I67" s="148"/>
      <c r="J67" s="148"/>
      <c r="K67" s="148">
        <v>8.5</v>
      </c>
      <c r="L67" s="148"/>
      <c r="M67" s="148"/>
    </row>
    <row r="68" spans="1:13" ht="15" customHeight="1" x14ac:dyDescent="0.2">
      <c r="A68" s="145">
        <v>106</v>
      </c>
      <c r="B68" s="146" t="s">
        <v>235</v>
      </c>
      <c r="C68" s="148">
        <v>4.3</v>
      </c>
      <c r="D68" s="148"/>
      <c r="E68" s="148">
        <v>4.3</v>
      </c>
      <c r="F68" s="148"/>
      <c r="G68" s="148"/>
      <c r="H68" s="148">
        <v>4.3</v>
      </c>
      <c r="I68" s="148"/>
      <c r="J68" s="148"/>
      <c r="K68" s="148">
        <v>4.3</v>
      </c>
      <c r="L68" s="148"/>
      <c r="M68" s="148"/>
    </row>
    <row r="69" spans="1:13" ht="15" customHeight="1" x14ac:dyDescent="0.2">
      <c r="A69" s="169">
        <v>107</v>
      </c>
      <c r="B69" s="170" t="s">
        <v>236</v>
      </c>
      <c r="C69" s="148">
        <v>4.8</v>
      </c>
      <c r="D69" s="148"/>
      <c r="E69" s="148">
        <v>4.8</v>
      </c>
      <c r="F69" s="148"/>
      <c r="G69" s="148"/>
      <c r="H69" s="148">
        <v>4.8</v>
      </c>
      <c r="I69" s="148"/>
      <c r="J69" s="148"/>
      <c r="K69" s="148">
        <v>4.8</v>
      </c>
      <c r="L69" s="148"/>
      <c r="M69" s="148"/>
    </row>
    <row r="70" spans="1:13" ht="15" customHeight="1" x14ac:dyDescent="0.2">
      <c r="A70" s="145">
        <v>108</v>
      </c>
      <c r="B70" s="159" t="s">
        <v>240</v>
      </c>
      <c r="C70" s="148">
        <v>5.3</v>
      </c>
      <c r="D70" s="148"/>
      <c r="E70" s="148">
        <v>5.3</v>
      </c>
      <c r="F70" s="148"/>
      <c r="G70" s="148"/>
      <c r="H70" s="148">
        <v>5.3</v>
      </c>
      <c r="I70" s="148"/>
      <c r="J70" s="148"/>
      <c r="K70" s="148">
        <v>5.3</v>
      </c>
      <c r="L70" s="148"/>
      <c r="M70" s="148"/>
    </row>
    <row r="71" spans="1:13" ht="15" customHeight="1" x14ac:dyDescent="0.2">
      <c r="A71" s="145">
        <v>109</v>
      </c>
      <c r="B71" s="146" t="s">
        <v>241</v>
      </c>
      <c r="C71" s="148">
        <v>1.6</v>
      </c>
      <c r="D71" s="148"/>
      <c r="E71" s="148">
        <v>1.6</v>
      </c>
      <c r="F71" s="148"/>
      <c r="G71" s="148"/>
      <c r="H71" s="148">
        <v>1.6</v>
      </c>
      <c r="I71" s="148"/>
      <c r="J71" s="148"/>
      <c r="K71" s="148">
        <v>1.6</v>
      </c>
      <c r="L71" s="148"/>
      <c r="M71" s="148"/>
    </row>
    <row r="72" spans="1:13" ht="15" customHeight="1" x14ac:dyDescent="0.2">
      <c r="A72" s="145">
        <v>115</v>
      </c>
      <c r="B72" s="146" t="s">
        <v>247</v>
      </c>
      <c r="C72" s="148">
        <v>7.85</v>
      </c>
      <c r="D72" s="148"/>
      <c r="E72" s="148">
        <v>7.85</v>
      </c>
      <c r="F72" s="148"/>
      <c r="G72" s="148"/>
      <c r="H72" s="148">
        <v>7.85</v>
      </c>
      <c r="I72" s="148"/>
      <c r="J72" s="148"/>
      <c r="K72" s="148">
        <v>7.85</v>
      </c>
      <c r="L72" s="148"/>
      <c r="M72" s="148"/>
    </row>
    <row r="73" spans="1:13" ht="15" customHeight="1" x14ac:dyDescent="0.2">
      <c r="A73" s="145">
        <v>117</v>
      </c>
      <c r="B73" s="157" t="s">
        <v>249</v>
      </c>
      <c r="C73" s="148">
        <v>4.8499999999999996</v>
      </c>
      <c r="D73" s="148"/>
      <c r="E73" s="148">
        <v>4.8499999999999996</v>
      </c>
      <c r="F73" s="148"/>
      <c r="G73" s="148"/>
      <c r="H73" s="148">
        <v>4.8499999999999996</v>
      </c>
      <c r="I73" s="148"/>
      <c r="J73" s="148"/>
      <c r="K73" s="148">
        <v>4.8499999999999996</v>
      </c>
      <c r="L73" s="148"/>
      <c r="M73" s="148"/>
    </row>
    <row r="74" spans="1:13" ht="15" customHeight="1" x14ac:dyDescent="0.2">
      <c r="A74" s="145">
        <v>119</v>
      </c>
      <c r="B74" s="146" t="s">
        <v>251</v>
      </c>
      <c r="C74" s="148">
        <v>1.5</v>
      </c>
      <c r="D74" s="148"/>
      <c r="E74" s="148">
        <v>1.5</v>
      </c>
      <c r="F74" s="148"/>
      <c r="G74" s="148"/>
      <c r="H74" s="148">
        <v>1.5</v>
      </c>
      <c r="I74" s="148"/>
      <c r="J74" s="148"/>
      <c r="K74" s="148">
        <v>1.5</v>
      </c>
      <c r="L74" s="148"/>
      <c r="M74" s="148"/>
    </row>
    <row r="75" spans="1:13" ht="15" customHeight="1" x14ac:dyDescent="0.2">
      <c r="A75" s="145">
        <v>121</v>
      </c>
      <c r="B75" s="146" t="s">
        <v>253</v>
      </c>
      <c r="C75" s="148">
        <v>3.7</v>
      </c>
      <c r="D75" s="148"/>
      <c r="E75" s="148">
        <v>3.7</v>
      </c>
      <c r="F75" s="148"/>
      <c r="G75" s="148"/>
      <c r="H75" s="148">
        <v>3.7</v>
      </c>
      <c r="I75" s="148"/>
      <c r="J75" s="148"/>
      <c r="K75" s="148">
        <v>3.7</v>
      </c>
      <c r="L75" s="148"/>
      <c r="M75" s="148"/>
    </row>
    <row r="76" spans="1:13" ht="15" customHeight="1" x14ac:dyDescent="0.2">
      <c r="A76" s="145">
        <v>122</v>
      </c>
      <c r="B76" s="146" t="s">
        <v>254</v>
      </c>
      <c r="C76" s="148">
        <v>8.75</v>
      </c>
      <c r="D76" s="148"/>
      <c r="E76" s="148">
        <v>8.75</v>
      </c>
      <c r="F76" s="148"/>
      <c r="G76" s="148"/>
      <c r="H76" s="148">
        <v>8.75</v>
      </c>
      <c r="I76" s="148"/>
      <c r="J76" s="148"/>
      <c r="K76" s="148">
        <v>8.75</v>
      </c>
      <c r="L76" s="148"/>
      <c r="M76" s="148"/>
    </row>
    <row r="77" spans="1:13" ht="15" customHeight="1" x14ac:dyDescent="0.2">
      <c r="A77" s="145">
        <v>127</v>
      </c>
      <c r="B77" s="146" t="s">
        <v>290</v>
      </c>
      <c r="C77" s="148">
        <v>12.35</v>
      </c>
      <c r="D77" s="148"/>
      <c r="E77" s="148">
        <v>12.35</v>
      </c>
      <c r="F77" s="148"/>
      <c r="G77" s="148"/>
      <c r="H77" s="148">
        <v>12.35</v>
      </c>
      <c r="I77" s="148"/>
      <c r="J77" s="148"/>
      <c r="K77" s="148">
        <v>12.35</v>
      </c>
      <c r="L77" s="148"/>
      <c r="M77" s="148"/>
    </row>
    <row r="78" spans="1:13" ht="15" customHeight="1" x14ac:dyDescent="0.2">
      <c r="A78" s="145">
        <v>128</v>
      </c>
      <c r="B78" s="146" t="s">
        <v>260</v>
      </c>
      <c r="C78" s="148">
        <v>1.85</v>
      </c>
      <c r="D78" s="148"/>
      <c r="E78" s="148">
        <v>1.85</v>
      </c>
      <c r="F78" s="148"/>
      <c r="G78" s="148"/>
      <c r="H78" s="148">
        <v>1.85</v>
      </c>
      <c r="I78" s="148"/>
      <c r="J78" s="148"/>
      <c r="K78" s="148">
        <v>1.85</v>
      </c>
      <c r="L78" s="148"/>
      <c r="M78" s="148"/>
    </row>
    <row r="79" spans="1:13" s="172" customFormat="1" ht="15" customHeight="1" x14ac:dyDescent="0.2">
      <c r="A79" s="145">
        <v>129</v>
      </c>
      <c r="B79" s="146" t="s">
        <v>261</v>
      </c>
      <c r="C79" s="148">
        <v>17.350000000000001</v>
      </c>
      <c r="D79" s="148"/>
      <c r="E79" s="148">
        <v>17.350000000000001</v>
      </c>
      <c r="F79" s="148"/>
      <c r="G79" s="148"/>
      <c r="H79" s="148">
        <v>17.350000000000001</v>
      </c>
      <c r="I79" s="148"/>
      <c r="J79" s="148"/>
      <c r="K79" s="148">
        <v>17.350000000000001</v>
      </c>
      <c r="L79" s="148"/>
      <c r="M79" s="148"/>
    </row>
    <row r="80" spans="1:13" ht="15" customHeight="1" x14ac:dyDescent="0.2">
      <c r="A80" s="145">
        <v>132</v>
      </c>
      <c r="B80" s="146" t="s">
        <v>264</v>
      </c>
      <c r="C80" s="148">
        <v>12.5</v>
      </c>
      <c r="D80" s="148"/>
      <c r="E80" s="148">
        <v>12.5</v>
      </c>
      <c r="F80" s="148"/>
      <c r="G80" s="148"/>
      <c r="H80" s="148">
        <v>12.5</v>
      </c>
      <c r="I80" s="148"/>
      <c r="J80" s="148"/>
      <c r="K80" s="148">
        <v>12.5</v>
      </c>
      <c r="L80" s="148"/>
      <c r="M80" s="148"/>
    </row>
    <row r="81" spans="1:13" ht="15" customHeight="1" x14ac:dyDescent="0.2">
      <c r="A81" s="145">
        <v>133</v>
      </c>
      <c r="B81" s="146" t="s">
        <v>265</v>
      </c>
      <c r="C81" s="148">
        <v>0.25</v>
      </c>
      <c r="D81" s="148"/>
      <c r="E81" s="148">
        <v>0.25</v>
      </c>
      <c r="F81" s="148"/>
      <c r="G81" s="148"/>
      <c r="H81" s="148">
        <v>0.25</v>
      </c>
      <c r="I81" s="148"/>
      <c r="J81" s="148"/>
      <c r="K81" s="148">
        <v>0.25</v>
      </c>
      <c r="L81" s="148"/>
      <c r="M81" s="148"/>
    </row>
    <row r="82" spans="1:13" ht="15" customHeight="1" x14ac:dyDescent="0.2">
      <c r="A82" s="145">
        <v>136</v>
      </c>
      <c r="B82" s="146" t="s">
        <v>268</v>
      </c>
      <c r="C82" s="148">
        <v>0.3</v>
      </c>
      <c r="D82" s="148"/>
      <c r="E82" s="148">
        <v>0.3</v>
      </c>
      <c r="F82" s="148"/>
      <c r="G82" s="148"/>
      <c r="H82" s="148">
        <v>0.3</v>
      </c>
      <c r="I82" s="148"/>
      <c r="J82" s="148"/>
      <c r="K82" s="148">
        <v>0.3</v>
      </c>
      <c r="L82" s="148"/>
      <c r="M82" s="148"/>
    </row>
    <row r="83" spans="1:13" ht="15" customHeight="1" x14ac:dyDescent="0.2">
      <c r="A83" s="145">
        <v>140</v>
      </c>
      <c r="B83" s="159" t="s">
        <v>272</v>
      </c>
      <c r="C83" s="148">
        <v>1.35</v>
      </c>
      <c r="D83" s="148"/>
      <c r="E83" s="148">
        <v>1.35</v>
      </c>
      <c r="F83" s="148"/>
      <c r="G83" s="148"/>
      <c r="H83" s="148">
        <v>1.35</v>
      </c>
      <c r="I83" s="148"/>
      <c r="J83" s="148"/>
      <c r="K83" s="148">
        <v>1.35</v>
      </c>
      <c r="L83" s="148"/>
      <c r="M83" s="148"/>
    </row>
    <row r="84" spans="1:13" ht="15" customHeight="1" x14ac:dyDescent="0.2">
      <c r="A84" s="145">
        <v>141</v>
      </c>
      <c r="B84" s="146" t="s">
        <v>274</v>
      </c>
      <c r="C84" s="148">
        <v>5.25</v>
      </c>
      <c r="D84" s="148"/>
      <c r="E84" s="148">
        <v>5.25</v>
      </c>
      <c r="F84" s="148"/>
      <c r="G84" s="148"/>
      <c r="H84" s="148">
        <v>5.25</v>
      </c>
      <c r="I84" s="148"/>
      <c r="J84" s="148"/>
      <c r="K84" s="148">
        <v>5.25</v>
      </c>
      <c r="L84" s="148"/>
      <c r="M84" s="148"/>
    </row>
    <row r="85" spans="1:13" ht="15" customHeight="1" x14ac:dyDescent="0.2">
      <c r="A85" s="145">
        <v>143</v>
      </c>
      <c r="B85" s="146" t="s">
        <v>276</v>
      </c>
      <c r="C85" s="148">
        <v>0.21</v>
      </c>
      <c r="D85" s="148"/>
      <c r="E85" s="148">
        <v>0.21</v>
      </c>
      <c r="F85" s="148"/>
      <c r="G85" s="148"/>
      <c r="H85" s="148">
        <v>0.21</v>
      </c>
      <c r="I85" s="148"/>
      <c r="J85" s="148"/>
      <c r="K85" s="148">
        <v>0.21</v>
      </c>
      <c r="L85" s="148"/>
      <c r="M85" s="148"/>
    </row>
    <row r="86" spans="1:13" ht="15" customHeight="1" x14ac:dyDescent="0.2">
      <c r="A86" s="145">
        <v>144</v>
      </c>
      <c r="B86" s="159" t="s">
        <v>278</v>
      </c>
      <c r="C86" s="148">
        <v>1.2</v>
      </c>
      <c r="D86" s="148"/>
      <c r="E86" s="148">
        <v>1.2</v>
      </c>
      <c r="F86" s="148"/>
      <c r="G86" s="148"/>
      <c r="H86" s="148">
        <v>1.2</v>
      </c>
      <c r="I86" s="148"/>
      <c r="J86" s="148"/>
      <c r="K86" s="148">
        <v>1.2</v>
      </c>
      <c r="L86" s="148"/>
      <c r="M86" s="148"/>
    </row>
    <row r="87" spans="1:13" ht="15" customHeight="1" x14ac:dyDescent="0.2">
      <c r="A87" s="178"/>
      <c r="B87" s="179" t="s">
        <v>280</v>
      </c>
      <c r="C87" s="177">
        <f>SUM(C9:C86)</f>
        <v>382.00000000000011</v>
      </c>
      <c r="D87" s="177">
        <f>SUM(D9:D86)</f>
        <v>14.19</v>
      </c>
      <c r="E87" s="177">
        <f>SUM(E9:E86)</f>
        <v>367.81000000000017</v>
      </c>
      <c r="F87" s="177"/>
      <c r="G87" s="177"/>
      <c r="H87" s="177">
        <f>SUM(H10:H86)</f>
        <v>367.81000000000017</v>
      </c>
      <c r="I87" s="177"/>
      <c r="J87" s="177"/>
      <c r="K87" s="177">
        <f>SUM(K9:K86)</f>
        <v>382.00000000000011</v>
      </c>
      <c r="L87" s="177"/>
      <c r="M87" s="177"/>
    </row>
    <row r="88" spans="1:13" ht="15" customHeight="1" x14ac:dyDescent="0.25">
      <c r="B88" s="200"/>
      <c r="C88" s="201"/>
      <c r="D88" s="201"/>
      <c r="E88" s="202"/>
      <c r="F88" s="202"/>
      <c r="G88" s="202"/>
      <c r="H88" s="202"/>
      <c r="I88" s="202"/>
      <c r="J88" s="202"/>
      <c r="K88" s="202"/>
      <c r="L88" s="202"/>
      <c r="M88" s="202"/>
    </row>
    <row r="89" spans="1:13" ht="15" customHeight="1" x14ac:dyDescent="0.25">
      <c r="B89" s="122" t="s">
        <v>68</v>
      </c>
      <c r="C89" s="201"/>
      <c r="D89" s="201"/>
      <c r="E89" s="202"/>
      <c r="F89" s="202"/>
      <c r="G89" s="122" t="s">
        <v>69</v>
      </c>
      <c r="H89" s="202"/>
      <c r="I89" s="202"/>
      <c r="J89" s="202"/>
      <c r="K89" s="202"/>
      <c r="L89" s="202"/>
      <c r="M89" s="202"/>
    </row>
    <row r="90" spans="1:13" ht="15" customHeight="1" x14ac:dyDescent="0.25">
      <c r="A90" s="203"/>
      <c r="B90" s="204"/>
      <c r="C90" s="205"/>
      <c r="D90" s="206"/>
      <c r="E90" s="108"/>
      <c r="F90" s="122"/>
      <c r="G90" s="204"/>
      <c r="H90" s="105"/>
      <c r="I90" s="105"/>
      <c r="J90" s="105"/>
      <c r="K90" s="105"/>
      <c r="L90" s="105"/>
      <c r="M90" s="108"/>
    </row>
    <row r="91" spans="1:13" ht="15" customHeight="1" x14ac:dyDescent="0.25">
      <c r="A91" s="203"/>
      <c r="B91" s="183" t="s">
        <v>291</v>
      </c>
      <c r="C91" s="181"/>
      <c r="D91" s="181"/>
      <c r="E91" s="108"/>
      <c r="F91" s="108"/>
      <c r="G91" s="108" t="s">
        <v>292</v>
      </c>
      <c r="H91" s="108"/>
      <c r="I91" s="108"/>
      <c r="J91" s="108"/>
      <c r="K91" s="108"/>
      <c r="L91" s="108"/>
      <c r="M91" s="108"/>
    </row>
    <row r="92" spans="1:13" ht="15" customHeight="1" x14ac:dyDescent="0.25">
      <c r="A92" s="203"/>
      <c r="B92" s="110" t="s">
        <v>84</v>
      </c>
      <c r="C92" s="181"/>
      <c r="D92" s="181"/>
      <c r="E92" s="108"/>
      <c r="F92" s="108"/>
      <c r="G92" s="110" t="s">
        <v>84</v>
      </c>
      <c r="H92" s="108"/>
      <c r="I92" s="108"/>
      <c r="J92" s="108"/>
      <c r="K92" s="108"/>
      <c r="L92" s="108"/>
      <c r="M92" s="108"/>
    </row>
    <row r="93" spans="1:13" ht="15" customHeight="1" x14ac:dyDescent="0.25">
      <c r="A93" s="203"/>
      <c r="B93" s="124"/>
      <c r="C93" s="181"/>
      <c r="D93" s="181"/>
      <c r="E93" s="108"/>
      <c r="F93" s="108"/>
      <c r="G93" s="108"/>
      <c r="H93" s="108"/>
      <c r="I93" s="108"/>
      <c r="J93" s="108"/>
      <c r="K93" s="108"/>
      <c r="L93" s="108"/>
      <c r="M93" s="108"/>
    </row>
  </sheetData>
  <mergeCells count="6">
    <mergeCell ref="K2:M2"/>
    <mergeCell ref="B5:M5"/>
    <mergeCell ref="B3:M3"/>
    <mergeCell ref="E7:G7"/>
    <mergeCell ref="H7:J7"/>
    <mergeCell ref="K7:M7"/>
  </mergeCells>
  <pageMargins left="0.7" right="0.7" top="0.75" bottom="0.75" header="0.3" footer="0.3"/>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7"/>
  <sheetViews>
    <sheetView topLeftCell="B1" workbookViewId="0">
      <selection activeCell="N7" sqref="N7"/>
    </sheetView>
  </sheetViews>
  <sheetFormatPr defaultRowHeight="12.75" x14ac:dyDescent="0.2"/>
  <cols>
    <col min="1" max="1" width="3.7109375" style="124" customWidth="1"/>
    <col min="2" max="2" width="4.5703125" style="124" customWidth="1"/>
    <col min="3" max="3" width="31.5703125" style="125" customWidth="1"/>
    <col min="4" max="4" width="6.42578125" style="129" customWidth="1"/>
    <col min="5" max="7" width="7.28515625" style="129" customWidth="1"/>
    <col min="8" max="8" width="8" style="129" customWidth="1"/>
    <col min="9" max="9" width="7.28515625" style="129" customWidth="1"/>
    <col min="10" max="10" width="8" style="129" customWidth="1"/>
    <col min="11" max="14" width="7.28515625" style="129" customWidth="1"/>
    <col min="15" max="15" width="23" style="126" customWidth="1"/>
    <col min="16" max="256" width="9.140625" style="124"/>
    <col min="257" max="257" width="3.7109375" style="124" customWidth="1"/>
    <col min="258" max="258" width="4.5703125" style="124" customWidth="1"/>
    <col min="259" max="259" width="31.5703125" style="124" customWidth="1"/>
    <col min="260" max="260" width="6.42578125" style="124" customWidth="1"/>
    <col min="261" max="263" width="7.28515625" style="124" customWidth="1"/>
    <col min="264" max="264" width="8" style="124" customWidth="1"/>
    <col min="265" max="265" width="7.28515625" style="124" customWidth="1"/>
    <col min="266" max="266" width="8" style="124" customWidth="1"/>
    <col min="267" max="270" width="7.28515625" style="124" customWidth="1"/>
    <col min="271" max="271" width="23" style="124" customWidth="1"/>
    <col min="272" max="512" width="9.140625" style="124"/>
    <col min="513" max="513" width="3.7109375" style="124" customWidth="1"/>
    <col min="514" max="514" width="4.5703125" style="124" customWidth="1"/>
    <col min="515" max="515" width="31.5703125" style="124" customWidth="1"/>
    <col min="516" max="516" width="6.42578125" style="124" customWidth="1"/>
    <col min="517" max="519" width="7.28515625" style="124" customWidth="1"/>
    <col min="520" max="520" width="8" style="124" customWidth="1"/>
    <col min="521" max="521" width="7.28515625" style="124" customWidth="1"/>
    <col min="522" max="522" width="8" style="124" customWidth="1"/>
    <col min="523" max="526" width="7.28515625" style="124" customWidth="1"/>
    <col min="527" max="527" width="23" style="124" customWidth="1"/>
    <col min="528" max="768" width="9.140625" style="124"/>
    <col min="769" max="769" width="3.7109375" style="124" customWidth="1"/>
    <col min="770" max="770" width="4.5703125" style="124" customWidth="1"/>
    <col min="771" max="771" width="31.5703125" style="124" customWidth="1"/>
    <col min="772" max="772" width="6.42578125" style="124" customWidth="1"/>
    <col min="773" max="775" width="7.28515625" style="124" customWidth="1"/>
    <col min="776" max="776" width="8" style="124" customWidth="1"/>
    <col min="777" max="777" width="7.28515625" style="124" customWidth="1"/>
    <col min="778" max="778" width="8" style="124" customWidth="1"/>
    <col min="779" max="782" width="7.28515625" style="124" customWidth="1"/>
    <col min="783" max="783" width="23" style="124" customWidth="1"/>
    <col min="784" max="1024" width="9.140625" style="124"/>
    <col min="1025" max="1025" width="3.7109375" style="124" customWidth="1"/>
    <col min="1026" max="1026" width="4.5703125" style="124" customWidth="1"/>
    <col min="1027" max="1027" width="31.5703125" style="124" customWidth="1"/>
    <col min="1028" max="1028" width="6.42578125" style="124" customWidth="1"/>
    <col min="1029" max="1031" width="7.28515625" style="124" customWidth="1"/>
    <col min="1032" max="1032" width="8" style="124" customWidth="1"/>
    <col min="1033" max="1033" width="7.28515625" style="124" customWidth="1"/>
    <col min="1034" max="1034" width="8" style="124" customWidth="1"/>
    <col min="1035" max="1038" width="7.28515625" style="124" customWidth="1"/>
    <col min="1039" max="1039" width="23" style="124" customWidth="1"/>
    <col min="1040" max="1280" width="9.140625" style="124"/>
    <col min="1281" max="1281" width="3.7109375" style="124" customWidth="1"/>
    <col min="1282" max="1282" width="4.5703125" style="124" customWidth="1"/>
    <col min="1283" max="1283" width="31.5703125" style="124" customWidth="1"/>
    <col min="1284" max="1284" width="6.42578125" style="124" customWidth="1"/>
    <col min="1285" max="1287" width="7.28515625" style="124" customWidth="1"/>
    <col min="1288" max="1288" width="8" style="124" customWidth="1"/>
    <col min="1289" max="1289" width="7.28515625" style="124" customWidth="1"/>
    <col min="1290" max="1290" width="8" style="124" customWidth="1"/>
    <col min="1291" max="1294" width="7.28515625" style="124" customWidth="1"/>
    <col min="1295" max="1295" width="23" style="124" customWidth="1"/>
    <col min="1296" max="1536" width="9.140625" style="124"/>
    <col min="1537" max="1537" width="3.7109375" style="124" customWidth="1"/>
    <col min="1538" max="1538" width="4.5703125" style="124" customWidth="1"/>
    <col min="1539" max="1539" width="31.5703125" style="124" customWidth="1"/>
    <col min="1540" max="1540" width="6.42578125" style="124" customWidth="1"/>
    <col min="1541" max="1543" width="7.28515625" style="124" customWidth="1"/>
    <col min="1544" max="1544" width="8" style="124" customWidth="1"/>
    <col min="1545" max="1545" width="7.28515625" style="124" customWidth="1"/>
    <col min="1546" max="1546" width="8" style="124" customWidth="1"/>
    <col min="1547" max="1550" width="7.28515625" style="124" customWidth="1"/>
    <col min="1551" max="1551" width="23" style="124" customWidth="1"/>
    <col min="1552" max="1792" width="9.140625" style="124"/>
    <col min="1793" max="1793" width="3.7109375" style="124" customWidth="1"/>
    <col min="1794" max="1794" width="4.5703125" style="124" customWidth="1"/>
    <col min="1795" max="1795" width="31.5703125" style="124" customWidth="1"/>
    <col min="1796" max="1796" width="6.42578125" style="124" customWidth="1"/>
    <col min="1797" max="1799" width="7.28515625" style="124" customWidth="1"/>
    <col min="1800" max="1800" width="8" style="124" customWidth="1"/>
    <col min="1801" max="1801" width="7.28515625" style="124" customWidth="1"/>
    <col min="1802" max="1802" width="8" style="124" customWidth="1"/>
    <col min="1803" max="1806" width="7.28515625" style="124" customWidth="1"/>
    <col min="1807" max="1807" width="23" style="124" customWidth="1"/>
    <col min="1808" max="2048" width="9.140625" style="124"/>
    <col min="2049" max="2049" width="3.7109375" style="124" customWidth="1"/>
    <col min="2050" max="2050" width="4.5703125" style="124" customWidth="1"/>
    <col min="2051" max="2051" width="31.5703125" style="124" customWidth="1"/>
    <col min="2052" max="2052" width="6.42578125" style="124" customWidth="1"/>
    <col min="2053" max="2055" width="7.28515625" style="124" customWidth="1"/>
    <col min="2056" max="2056" width="8" style="124" customWidth="1"/>
    <col min="2057" max="2057" width="7.28515625" style="124" customWidth="1"/>
    <col min="2058" max="2058" width="8" style="124" customWidth="1"/>
    <col min="2059" max="2062" width="7.28515625" style="124" customWidth="1"/>
    <col min="2063" max="2063" width="23" style="124" customWidth="1"/>
    <col min="2064" max="2304" width="9.140625" style="124"/>
    <col min="2305" max="2305" width="3.7109375" style="124" customWidth="1"/>
    <col min="2306" max="2306" width="4.5703125" style="124" customWidth="1"/>
    <col min="2307" max="2307" width="31.5703125" style="124" customWidth="1"/>
    <col min="2308" max="2308" width="6.42578125" style="124" customWidth="1"/>
    <col min="2309" max="2311" width="7.28515625" style="124" customWidth="1"/>
    <col min="2312" max="2312" width="8" style="124" customWidth="1"/>
    <col min="2313" max="2313" width="7.28515625" style="124" customWidth="1"/>
    <col min="2314" max="2314" width="8" style="124" customWidth="1"/>
    <col min="2315" max="2318" width="7.28515625" style="124" customWidth="1"/>
    <col min="2319" max="2319" width="23" style="124" customWidth="1"/>
    <col min="2320" max="2560" width="9.140625" style="124"/>
    <col min="2561" max="2561" width="3.7109375" style="124" customWidth="1"/>
    <col min="2562" max="2562" width="4.5703125" style="124" customWidth="1"/>
    <col min="2563" max="2563" width="31.5703125" style="124" customWidth="1"/>
    <col min="2564" max="2564" width="6.42578125" style="124" customWidth="1"/>
    <col min="2565" max="2567" width="7.28515625" style="124" customWidth="1"/>
    <col min="2568" max="2568" width="8" style="124" customWidth="1"/>
    <col min="2569" max="2569" width="7.28515625" style="124" customWidth="1"/>
    <col min="2570" max="2570" width="8" style="124" customWidth="1"/>
    <col min="2571" max="2574" width="7.28515625" style="124" customWidth="1"/>
    <col min="2575" max="2575" width="23" style="124" customWidth="1"/>
    <col min="2576" max="2816" width="9.140625" style="124"/>
    <col min="2817" max="2817" width="3.7109375" style="124" customWidth="1"/>
    <col min="2818" max="2818" width="4.5703125" style="124" customWidth="1"/>
    <col min="2819" max="2819" width="31.5703125" style="124" customWidth="1"/>
    <col min="2820" max="2820" width="6.42578125" style="124" customWidth="1"/>
    <col min="2821" max="2823" width="7.28515625" style="124" customWidth="1"/>
    <col min="2824" max="2824" width="8" style="124" customWidth="1"/>
    <col min="2825" max="2825" width="7.28515625" style="124" customWidth="1"/>
    <col min="2826" max="2826" width="8" style="124" customWidth="1"/>
    <col min="2827" max="2830" width="7.28515625" style="124" customWidth="1"/>
    <col min="2831" max="2831" width="23" style="124" customWidth="1"/>
    <col min="2832" max="3072" width="9.140625" style="124"/>
    <col min="3073" max="3073" width="3.7109375" style="124" customWidth="1"/>
    <col min="3074" max="3074" width="4.5703125" style="124" customWidth="1"/>
    <col min="3075" max="3075" width="31.5703125" style="124" customWidth="1"/>
    <col min="3076" max="3076" width="6.42578125" style="124" customWidth="1"/>
    <col min="3077" max="3079" width="7.28515625" style="124" customWidth="1"/>
    <col min="3080" max="3080" width="8" style="124" customWidth="1"/>
    <col min="3081" max="3081" width="7.28515625" style="124" customWidth="1"/>
    <col min="3082" max="3082" width="8" style="124" customWidth="1"/>
    <col min="3083" max="3086" width="7.28515625" style="124" customWidth="1"/>
    <col min="3087" max="3087" width="23" style="124" customWidth="1"/>
    <col min="3088" max="3328" width="9.140625" style="124"/>
    <col min="3329" max="3329" width="3.7109375" style="124" customWidth="1"/>
    <col min="3330" max="3330" width="4.5703125" style="124" customWidth="1"/>
    <col min="3331" max="3331" width="31.5703125" style="124" customWidth="1"/>
    <col min="3332" max="3332" width="6.42578125" style="124" customWidth="1"/>
    <col min="3333" max="3335" width="7.28515625" style="124" customWidth="1"/>
    <col min="3336" max="3336" width="8" style="124" customWidth="1"/>
    <col min="3337" max="3337" width="7.28515625" style="124" customWidth="1"/>
    <col min="3338" max="3338" width="8" style="124" customWidth="1"/>
    <col min="3339" max="3342" width="7.28515625" style="124" customWidth="1"/>
    <col min="3343" max="3343" width="23" style="124" customWidth="1"/>
    <col min="3344" max="3584" width="9.140625" style="124"/>
    <col min="3585" max="3585" width="3.7109375" style="124" customWidth="1"/>
    <col min="3586" max="3586" width="4.5703125" style="124" customWidth="1"/>
    <col min="3587" max="3587" width="31.5703125" style="124" customWidth="1"/>
    <col min="3588" max="3588" width="6.42578125" style="124" customWidth="1"/>
    <col min="3589" max="3591" width="7.28515625" style="124" customWidth="1"/>
    <col min="3592" max="3592" width="8" style="124" customWidth="1"/>
    <col min="3593" max="3593" width="7.28515625" style="124" customWidth="1"/>
    <col min="3594" max="3594" width="8" style="124" customWidth="1"/>
    <col min="3595" max="3598" width="7.28515625" style="124" customWidth="1"/>
    <col min="3599" max="3599" width="23" style="124" customWidth="1"/>
    <col min="3600" max="3840" width="9.140625" style="124"/>
    <col min="3841" max="3841" width="3.7109375" style="124" customWidth="1"/>
    <col min="3842" max="3842" width="4.5703125" style="124" customWidth="1"/>
    <col min="3843" max="3843" width="31.5703125" style="124" customWidth="1"/>
    <col min="3844" max="3844" width="6.42578125" style="124" customWidth="1"/>
    <col min="3845" max="3847" width="7.28515625" style="124" customWidth="1"/>
    <col min="3848" max="3848" width="8" style="124" customWidth="1"/>
    <col min="3849" max="3849" width="7.28515625" style="124" customWidth="1"/>
    <col min="3850" max="3850" width="8" style="124" customWidth="1"/>
    <col min="3851" max="3854" width="7.28515625" style="124" customWidth="1"/>
    <col min="3855" max="3855" width="23" style="124" customWidth="1"/>
    <col min="3856" max="4096" width="9.140625" style="124"/>
    <col min="4097" max="4097" width="3.7109375" style="124" customWidth="1"/>
    <col min="4098" max="4098" width="4.5703125" style="124" customWidth="1"/>
    <col min="4099" max="4099" width="31.5703125" style="124" customWidth="1"/>
    <col min="4100" max="4100" width="6.42578125" style="124" customWidth="1"/>
    <col min="4101" max="4103" width="7.28515625" style="124" customWidth="1"/>
    <col min="4104" max="4104" width="8" style="124" customWidth="1"/>
    <col min="4105" max="4105" width="7.28515625" style="124" customWidth="1"/>
    <col min="4106" max="4106" width="8" style="124" customWidth="1"/>
    <col min="4107" max="4110" width="7.28515625" style="124" customWidth="1"/>
    <col min="4111" max="4111" width="23" style="124" customWidth="1"/>
    <col min="4112" max="4352" width="9.140625" style="124"/>
    <col min="4353" max="4353" width="3.7109375" style="124" customWidth="1"/>
    <col min="4354" max="4354" width="4.5703125" style="124" customWidth="1"/>
    <col min="4355" max="4355" width="31.5703125" style="124" customWidth="1"/>
    <col min="4356" max="4356" width="6.42578125" style="124" customWidth="1"/>
    <col min="4357" max="4359" width="7.28515625" style="124" customWidth="1"/>
    <col min="4360" max="4360" width="8" style="124" customWidth="1"/>
    <col min="4361" max="4361" width="7.28515625" style="124" customWidth="1"/>
    <col min="4362" max="4362" width="8" style="124" customWidth="1"/>
    <col min="4363" max="4366" width="7.28515625" style="124" customWidth="1"/>
    <col min="4367" max="4367" width="23" style="124" customWidth="1"/>
    <col min="4368" max="4608" width="9.140625" style="124"/>
    <col min="4609" max="4609" width="3.7109375" style="124" customWidth="1"/>
    <col min="4610" max="4610" width="4.5703125" style="124" customWidth="1"/>
    <col min="4611" max="4611" width="31.5703125" style="124" customWidth="1"/>
    <col min="4612" max="4612" width="6.42578125" style="124" customWidth="1"/>
    <col min="4613" max="4615" width="7.28515625" style="124" customWidth="1"/>
    <col min="4616" max="4616" width="8" style="124" customWidth="1"/>
    <col min="4617" max="4617" width="7.28515625" style="124" customWidth="1"/>
    <col min="4618" max="4618" width="8" style="124" customWidth="1"/>
    <col min="4619" max="4622" width="7.28515625" style="124" customWidth="1"/>
    <col min="4623" max="4623" width="23" style="124" customWidth="1"/>
    <col min="4624" max="4864" width="9.140625" style="124"/>
    <col min="4865" max="4865" width="3.7109375" style="124" customWidth="1"/>
    <col min="4866" max="4866" width="4.5703125" style="124" customWidth="1"/>
    <col min="4867" max="4867" width="31.5703125" style="124" customWidth="1"/>
    <col min="4868" max="4868" width="6.42578125" style="124" customWidth="1"/>
    <col min="4869" max="4871" width="7.28515625" style="124" customWidth="1"/>
    <col min="4872" max="4872" width="8" style="124" customWidth="1"/>
    <col min="4873" max="4873" width="7.28515625" style="124" customWidth="1"/>
    <col min="4874" max="4874" width="8" style="124" customWidth="1"/>
    <col min="4875" max="4878" width="7.28515625" style="124" customWidth="1"/>
    <col min="4879" max="4879" width="23" style="124" customWidth="1"/>
    <col min="4880" max="5120" width="9.140625" style="124"/>
    <col min="5121" max="5121" width="3.7109375" style="124" customWidth="1"/>
    <col min="5122" max="5122" width="4.5703125" style="124" customWidth="1"/>
    <col min="5123" max="5123" width="31.5703125" style="124" customWidth="1"/>
    <col min="5124" max="5124" width="6.42578125" style="124" customWidth="1"/>
    <col min="5125" max="5127" width="7.28515625" style="124" customWidth="1"/>
    <col min="5128" max="5128" width="8" style="124" customWidth="1"/>
    <col min="5129" max="5129" width="7.28515625" style="124" customWidth="1"/>
    <col min="5130" max="5130" width="8" style="124" customWidth="1"/>
    <col min="5131" max="5134" width="7.28515625" style="124" customWidth="1"/>
    <col min="5135" max="5135" width="23" style="124" customWidth="1"/>
    <col min="5136" max="5376" width="9.140625" style="124"/>
    <col min="5377" max="5377" width="3.7109375" style="124" customWidth="1"/>
    <col min="5378" max="5378" width="4.5703125" style="124" customWidth="1"/>
    <col min="5379" max="5379" width="31.5703125" style="124" customWidth="1"/>
    <col min="5380" max="5380" width="6.42578125" style="124" customWidth="1"/>
    <col min="5381" max="5383" width="7.28515625" style="124" customWidth="1"/>
    <col min="5384" max="5384" width="8" style="124" customWidth="1"/>
    <col min="5385" max="5385" width="7.28515625" style="124" customWidth="1"/>
    <col min="5386" max="5386" width="8" style="124" customWidth="1"/>
    <col min="5387" max="5390" width="7.28515625" style="124" customWidth="1"/>
    <col min="5391" max="5391" width="23" style="124" customWidth="1"/>
    <col min="5392" max="5632" width="9.140625" style="124"/>
    <col min="5633" max="5633" width="3.7109375" style="124" customWidth="1"/>
    <col min="5634" max="5634" width="4.5703125" style="124" customWidth="1"/>
    <col min="5635" max="5635" width="31.5703125" style="124" customWidth="1"/>
    <col min="5636" max="5636" width="6.42578125" style="124" customWidth="1"/>
    <col min="5637" max="5639" width="7.28515625" style="124" customWidth="1"/>
    <col min="5640" max="5640" width="8" style="124" customWidth="1"/>
    <col min="5641" max="5641" width="7.28515625" style="124" customWidth="1"/>
    <col min="5642" max="5642" width="8" style="124" customWidth="1"/>
    <col min="5643" max="5646" width="7.28515625" style="124" customWidth="1"/>
    <col min="5647" max="5647" width="23" style="124" customWidth="1"/>
    <col min="5648" max="5888" width="9.140625" style="124"/>
    <col min="5889" max="5889" width="3.7109375" style="124" customWidth="1"/>
    <col min="5890" max="5890" width="4.5703125" style="124" customWidth="1"/>
    <col min="5891" max="5891" width="31.5703125" style="124" customWidth="1"/>
    <col min="5892" max="5892" width="6.42578125" style="124" customWidth="1"/>
    <col min="5893" max="5895" width="7.28515625" style="124" customWidth="1"/>
    <col min="5896" max="5896" width="8" style="124" customWidth="1"/>
    <col min="5897" max="5897" width="7.28515625" style="124" customWidth="1"/>
    <col min="5898" max="5898" width="8" style="124" customWidth="1"/>
    <col min="5899" max="5902" width="7.28515625" style="124" customWidth="1"/>
    <col min="5903" max="5903" width="23" style="124" customWidth="1"/>
    <col min="5904" max="6144" width="9.140625" style="124"/>
    <col min="6145" max="6145" width="3.7109375" style="124" customWidth="1"/>
    <col min="6146" max="6146" width="4.5703125" style="124" customWidth="1"/>
    <col min="6147" max="6147" width="31.5703125" style="124" customWidth="1"/>
    <col min="6148" max="6148" width="6.42578125" style="124" customWidth="1"/>
    <col min="6149" max="6151" width="7.28515625" style="124" customWidth="1"/>
    <col min="6152" max="6152" width="8" style="124" customWidth="1"/>
    <col min="6153" max="6153" width="7.28515625" style="124" customWidth="1"/>
    <col min="6154" max="6154" width="8" style="124" customWidth="1"/>
    <col min="6155" max="6158" width="7.28515625" style="124" customWidth="1"/>
    <col min="6159" max="6159" width="23" style="124" customWidth="1"/>
    <col min="6160" max="6400" width="9.140625" style="124"/>
    <col min="6401" max="6401" width="3.7109375" style="124" customWidth="1"/>
    <col min="6402" max="6402" width="4.5703125" style="124" customWidth="1"/>
    <col min="6403" max="6403" width="31.5703125" style="124" customWidth="1"/>
    <col min="6404" max="6404" width="6.42578125" style="124" customWidth="1"/>
    <col min="6405" max="6407" width="7.28515625" style="124" customWidth="1"/>
    <col min="6408" max="6408" width="8" style="124" customWidth="1"/>
    <col min="6409" max="6409" width="7.28515625" style="124" customWidth="1"/>
    <col min="6410" max="6410" width="8" style="124" customWidth="1"/>
    <col min="6411" max="6414" width="7.28515625" style="124" customWidth="1"/>
    <col min="6415" max="6415" width="23" style="124" customWidth="1"/>
    <col min="6416" max="6656" width="9.140625" style="124"/>
    <col min="6657" max="6657" width="3.7109375" style="124" customWidth="1"/>
    <col min="6658" max="6658" width="4.5703125" style="124" customWidth="1"/>
    <col min="6659" max="6659" width="31.5703125" style="124" customWidth="1"/>
    <col min="6660" max="6660" width="6.42578125" style="124" customWidth="1"/>
    <col min="6661" max="6663" width="7.28515625" style="124" customWidth="1"/>
    <col min="6664" max="6664" width="8" style="124" customWidth="1"/>
    <col min="6665" max="6665" width="7.28515625" style="124" customWidth="1"/>
    <col min="6666" max="6666" width="8" style="124" customWidth="1"/>
    <col min="6667" max="6670" width="7.28515625" style="124" customWidth="1"/>
    <col min="6671" max="6671" width="23" style="124" customWidth="1"/>
    <col min="6672" max="6912" width="9.140625" style="124"/>
    <col min="6913" max="6913" width="3.7109375" style="124" customWidth="1"/>
    <col min="6914" max="6914" width="4.5703125" style="124" customWidth="1"/>
    <col min="6915" max="6915" width="31.5703125" style="124" customWidth="1"/>
    <col min="6916" max="6916" width="6.42578125" style="124" customWidth="1"/>
    <col min="6917" max="6919" width="7.28515625" style="124" customWidth="1"/>
    <col min="6920" max="6920" width="8" style="124" customWidth="1"/>
    <col min="6921" max="6921" width="7.28515625" style="124" customWidth="1"/>
    <col min="6922" max="6922" width="8" style="124" customWidth="1"/>
    <col min="6923" max="6926" width="7.28515625" style="124" customWidth="1"/>
    <col min="6927" max="6927" width="23" style="124" customWidth="1"/>
    <col min="6928" max="7168" width="9.140625" style="124"/>
    <col min="7169" max="7169" width="3.7109375" style="124" customWidth="1"/>
    <col min="7170" max="7170" width="4.5703125" style="124" customWidth="1"/>
    <col min="7171" max="7171" width="31.5703125" style="124" customWidth="1"/>
    <col min="7172" max="7172" width="6.42578125" style="124" customWidth="1"/>
    <col min="7173" max="7175" width="7.28515625" style="124" customWidth="1"/>
    <col min="7176" max="7176" width="8" style="124" customWidth="1"/>
    <col min="7177" max="7177" width="7.28515625" style="124" customWidth="1"/>
    <col min="7178" max="7178" width="8" style="124" customWidth="1"/>
    <col min="7179" max="7182" width="7.28515625" style="124" customWidth="1"/>
    <col min="7183" max="7183" width="23" style="124" customWidth="1"/>
    <col min="7184" max="7424" width="9.140625" style="124"/>
    <col min="7425" max="7425" width="3.7109375" style="124" customWidth="1"/>
    <col min="7426" max="7426" width="4.5703125" style="124" customWidth="1"/>
    <col min="7427" max="7427" width="31.5703125" style="124" customWidth="1"/>
    <col min="7428" max="7428" width="6.42578125" style="124" customWidth="1"/>
    <col min="7429" max="7431" width="7.28515625" style="124" customWidth="1"/>
    <col min="7432" max="7432" width="8" style="124" customWidth="1"/>
    <col min="7433" max="7433" width="7.28515625" style="124" customWidth="1"/>
    <col min="7434" max="7434" width="8" style="124" customWidth="1"/>
    <col min="7435" max="7438" width="7.28515625" style="124" customWidth="1"/>
    <col min="7439" max="7439" width="23" style="124" customWidth="1"/>
    <col min="7440" max="7680" width="9.140625" style="124"/>
    <col min="7681" max="7681" width="3.7109375" style="124" customWidth="1"/>
    <col min="7682" max="7682" width="4.5703125" style="124" customWidth="1"/>
    <col min="7683" max="7683" width="31.5703125" style="124" customWidth="1"/>
    <col min="7684" max="7684" width="6.42578125" style="124" customWidth="1"/>
    <col min="7685" max="7687" width="7.28515625" style="124" customWidth="1"/>
    <col min="7688" max="7688" width="8" style="124" customWidth="1"/>
    <col min="7689" max="7689" width="7.28515625" style="124" customWidth="1"/>
    <col min="7690" max="7690" width="8" style="124" customWidth="1"/>
    <col min="7691" max="7694" width="7.28515625" style="124" customWidth="1"/>
    <col min="7695" max="7695" width="23" style="124" customWidth="1"/>
    <col min="7696" max="7936" width="9.140625" style="124"/>
    <col min="7937" max="7937" width="3.7109375" style="124" customWidth="1"/>
    <col min="7938" max="7938" width="4.5703125" style="124" customWidth="1"/>
    <col min="7939" max="7939" width="31.5703125" style="124" customWidth="1"/>
    <col min="7940" max="7940" width="6.42578125" style="124" customWidth="1"/>
    <col min="7941" max="7943" width="7.28515625" style="124" customWidth="1"/>
    <col min="7944" max="7944" width="8" style="124" customWidth="1"/>
    <col min="7945" max="7945" width="7.28515625" style="124" customWidth="1"/>
    <col min="7946" max="7946" width="8" style="124" customWidth="1"/>
    <col min="7947" max="7950" width="7.28515625" style="124" customWidth="1"/>
    <col min="7951" max="7951" width="23" style="124" customWidth="1"/>
    <col min="7952" max="8192" width="9.140625" style="124"/>
    <col min="8193" max="8193" width="3.7109375" style="124" customWidth="1"/>
    <col min="8194" max="8194" width="4.5703125" style="124" customWidth="1"/>
    <col min="8195" max="8195" width="31.5703125" style="124" customWidth="1"/>
    <col min="8196" max="8196" width="6.42578125" style="124" customWidth="1"/>
    <col min="8197" max="8199" width="7.28515625" style="124" customWidth="1"/>
    <col min="8200" max="8200" width="8" style="124" customWidth="1"/>
    <col min="8201" max="8201" width="7.28515625" style="124" customWidth="1"/>
    <col min="8202" max="8202" width="8" style="124" customWidth="1"/>
    <col min="8203" max="8206" width="7.28515625" style="124" customWidth="1"/>
    <col min="8207" max="8207" width="23" style="124" customWidth="1"/>
    <col min="8208" max="8448" width="9.140625" style="124"/>
    <col min="8449" max="8449" width="3.7109375" style="124" customWidth="1"/>
    <col min="8450" max="8450" width="4.5703125" style="124" customWidth="1"/>
    <col min="8451" max="8451" width="31.5703125" style="124" customWidth="1"/>
    <col min="8452" max="8452" width="6.42578125" style="124" customWidth="1"/>
    <col min="8453" max="8455" width="7.28515625" style="124" customWidth="1"/>
    <col min="8456" max="8456" width="8" style="124" customWidth="1"/>
    <col min="8457" max="8457" width="7.28515625" style="124" customWidth="1"/>
    <col min="8458" max="8458" width="8" style="124" customWidth="1"/>
    <col min="8459" max="8462" width="7.28515625" style="124" customWidth="1"/>
    <col min="8463" max="8463" width="23" style="124" customWidth="1"/>
    <col min="8464" max="8704" width="9.140625" style="124"/>
    <col min="8705" max="8705" width="3.7109375" style="124" customWidth="1"/>
    <col min="8706" max="8706" width="4.5703125" style="124" customWidth="1"/>
    <col min="8707" max="8707" width="31.5703125" style="124" customWidth="1"/>
    <col min="8708" max="8708" width="6.42578125" style="124" customWidth="1"/>
    <col min="8709" max="8711" width="7.28515625" style="124" customWidth="1"/>
    <col min="8712" max="8712" width="8" style="124" customWidth="1"/>
    <col min="8713" max="8713" width="7.28515625" style="124" customWidth="1"/>
    <col min="8714" max="8714" width="8" style="124" customWidth="1"/>
    <col min="8715" max="8718" width="7.28515625" style="124" customWidth="1"/>
    <col min="8719" max="8719" width="23" style="124" customWidth="1"/>
    <col min="8720" max="8960" width="9.140625" style="124"/>
    <col min="8961" max="8961" width="3.7109375" style="124" customWidth="1"/>
    <col min="8962" max="8962" width="4.5703125" style="124" customWidth="1"/>
    <col min="8963" max="8963" width="31.5703125" style="124" customWidth="1"/>
    <col min="8964" max="8964" width="6.42578125" style="124" customWidth="1"/>
    <col min="8965" max="8967" width="7.28515625" style="124" customWidth="1"/>
    <col min="8968" max="8968" width="8" style="124" customWidth="1"/>
    <col min="8969" max="8969" width="7.28515625" style="124" customWidth="1"/>
    <col min="8970" max="8970" width="8" style="124" customWidth="1"/>
    <col min="8971" max="8974" width="7.28515625" style="124" customWidth="1"/>
    <col min="8975" max="8975" width="23" style="124" customWidth="1"/>
    <col min="8976" max="9216" width="9.140625" style="124"/>
    <col min="9217" max="9217" width="3.7109375" style="124" customWidth="1"/>
    <col min="9218" max="9218" width="4.5703125" style="124" customWidth="1"/>
    <col min="9219" max="9219" width="31.5703125" style="124" customWidth="1"/>
    <col min="9220" max="9220" width="6.42578125" style="124" customWidth="1"/>
    <col min="9221" max="9223" width="7.28515625" style="124" customWidth="1"/>
    <col min="9224" max="9224" width="8" style="124" customWidth="1"/>
    <col min="9225" max="9225" width="7.28515625" style="124" customWidth="1"/>
    <col min="9226" max="9226" width="8" style="124" customWidth="1"/>
    <col min="9227" max="9230" width="7.28515625" style="124" customWidth="1"/>
    <col min="9231" max="9231" width="23" style="124" customWidth="1"/>
    <col min="9232" max="9472" width="9.140625" style="124"/>
    <col min="9473" max="9473" width="3.7109375" style="124" customWidth="1"/>
    <col min="9474" max="9474" width="4.5703125" style="124" customWidth="1"/>
    <col min="9475" max="9475" width="31.5703125" style="124" customWidth="1"/>
    <col min="9476" max="9476" width="6.42578125" style="124" customWidth="1"/>
    <col min="9477" max="9479" width="7.28515625" style="124" customWidth="1"/>
    <col min="9480" max="9480" width="8" style="124" customWidth="1"/>
    <col min="9481" max="9481" width="7.28515625" style="124" customWidth="1"/>
    <col min="9482" max="9482" width="8" style="124" customWidth="1"/>
    <col min="9483" max="9486" width="7.28515625" style="124" customWidth="1"/>
    <col min="9487" max="9487" width="23" style="124" customWidth="1"/>
    <col min="9488" max="9728" width="9.140625" style="124"/>
    <col min="9729" max="9729" width="3.7109375" style="124" customWidth="1"/>
    <col min="9730" max="9730" width="4.5703125" style="124" customWidth="1"/>
    <col min="9731" max="9731" width="31.5703125" style="124" customWidth="1"/>
    <col min="9732" max="9732" width="6.42578125" style="124" customWidth="1"/>
    <col min="9733" max="9735" width="7.28515625" style="124" customWidth="1"/>
    <col min="9736" max="9736" width="8" style="124" customWidth="1"/>
    <col min="9737" max="9737" width="7.28515625" style="124" customWidth="1"/>
    <col min="9738" max="9738" width="8" style="124" customWidth="1"/>
    <col min="9739" max="9742" width="7.28515625" style="124" customWidth="1"/>
    <col min="9743" max="9743" width="23" style="124" customWidth="1"/>
    <col min="9744" max="9984" width="9.140625" style="124"/>
    <col min="9985" max="9985" width="3.7109375" style="124" customWidth="1"/>
    <col min="9986" max="9986" width="4.5703125" style="124" customWidth="1"/>
    <col min="9987" max="9987" width="31.5703125" style="124" customWidth="1"/>
    <col min="9988" max="9988" width="6.42578125" style="124" customWidth="1"/>
    <col min="9989" max="9991" width="7.28515625" style="124" customWidth="1"/>
    <col min="9992" max="9992" width="8" style="124" customWidth="1"/>
    <col min="9993" max="9993" width="7.28515625" style="124" customWidth="1"/>
    <col min="9994" max="9994" width="8" style="124" customWidth="1"/>
    <col min="9995" max="9998" width="7.28515625" style="124" customWidth="1"/>
    <col min="9999" max="9999" width="23" style="124" customWidth="1"/>
    <col min="10000" max="10240" width="9.140625" style="124"/>
    <col min="10241" max="10241" width="3.7109375" style="124" customWidth="1"/>
    <col min="10242" max="10242" width="4.5703125" style="124" customWidth="1"/>
    <col min="10243" max="10243" width="31.5703125" style="124" customWidth="1"/>
    <col min="10244" max="10244" width="6.42578125" style="124" customWidth="1"/>
    <col min="10245" max="10247" width="7.28515625" style="124" customWidth="1"/>
    <col min="10248" max="10248" width="8" style="124" customWidth="1"/>
    <col min="10249" max="10249" width="7.28515625" style="124" customWidth="1"/>
    <col min="10250" max="10250" width="8" style="124" customWidth="1"/>
    <col min="10251" max="10254" width="7.28515625" style="124" customWidth="1"/>
    <col min="10255" max="10255" width="23" style="124" customWidth="1"/>
    <col min="10256" max="10496" width="9.140625" style="124"/>
    <col min="10497" max="10497" width="3.7109375" style="124" customWidth="1"/>
    <col min="10498" max="10498" width="4.5703125" style="124" customWidth="1"/>
    <col min="10499" max="10499" width="31.5703125" style="124" customWidth="1"/>
    <col min="10500" max="10500" width="6.42578125" style="124" customWidth="1"/>
    <col min="10501" max="10503" width="7.28515625" style="124" customWidth="1"/>
    <col min="10504" max="10504" width="8" style="124" customWidth="1"/>
    <col min="10505" max="10505" width="7.28515625" style="124" customWidth="1"/>
    <col min="10506" max="10506" width="8" style="124" customWidth="1"/>
    <col min="10507" max="10510" width="7.28515625" style="124" customWidth="1"/>
    <col min="10511" max="10511" width="23" style="124" customWidth="1"/>
    <col min="10512" max="10752" width="9.140625" style="124"/>
    <col min="10753" max="10753" width="3.7109375" style="124" customWidth="1"/>
    <col min="10754" max="10754" width="4.5703125" style="124" customWidth="1"/>
    <col min="10755" max="10755" width="31.5703125" style="124" customWidth="1"/>
    <col min="10756" max="10756" width="6.42578125" style="124" customWidth="1"/>
    <col min="10757" max="10759" width="7.28515625" style="124" customWidth="1"/>
    <col min="10760" max="10760" width="8" style="124" customWidth="1"/>
    <col min="10761" max="10761" width="7.28515625" style="124" customWidth="1"/>
    <col min="10762" max="10762" width="8" style="124" customWidth="1"/>
    <col min="10763" max="10766" width="7.28515625" style="124" customWidth="1"/>
    <col min="10767" max="10767" width="23" style="124" customWidth="1"/>
    <col min="10768" max="11008" width="9.140625" style="124"/>
    <col min="11009" max="11009" width="3.7109375" style="124" customWidth="1"/>
    <col min="11010" max="11010" width="4.5703125" style="124" customWidth="1"/>
    <col min="11011" max="11011" width="31.5703125" style="124" customWidth="1"/>
    <col min="11012" max="11012" width="6.42578125" style="124" customWidth="1"/>
    <col min="11013" max="11015" width="7.28515625" style="124" customWidth="1"/>
    <col min="11016" max="11016" width="8" style="124" customWidth="1"/>
    <col min="11017" max="11017" width="7.28515625" style="124" customWidth="1"/>
    <col min="11018" max="11018" width="8" style="124" customWidth="1"/>
    <col min="11019" max="11022" width="7.28515625" style="124" customWidth="1"/>
    <col min="11023" max="11023" width="23" style="124" customWidth="1"/>
    <col min="11024" max="11264" width="9.140625" style="124"/>
    <col min="11265" max="11265" width="3.7109375" style="124" customWidth="1"/>
    <col min="11266" max="11266" width="4.5703125" style="124" customWidth="1"/>
    <col min="11267" max="11267" width="31.5703125" style="124" customWidth="1"/>
    <col min="11268" max="11268" width="6.42578125" style="124" customWidth="1"/>
    <col min="11269" max="11271" width="7.28515625" style="124" customWidth="1"/>
    <col min="11272" max="11272" width="8" style="124" customWidth="1"/>
    <col min="11273" max="11273" width="7.28515625" style="124" customWidth="1"/>
    <col min="11274" max="11274" width="8" style="124" customWidth="1"/>
    <col min="11275" max="11278" width="7.28515625" style="124" customWidth="1"/>
    <col min="11279" max="11279" width="23" style="124" customWidth="1"/>
    <col min="11280" max="11520" width="9.140625" style="124"/>
    <col min="11521" max="11521" width="3.7109375" style="124" customWidth="1"/>
    <col min="11522" max="11522" width="4.5703125" style="124" customWidth="1"/>
    <col min="11523" max="11523" width="31.5703125" style="124" customWidth="1"/>
    <col min="11524" max="11524" width="6.42578125" style="124" customWidth="1"/>
    <col min="11525" max="11527" width="7.28515625" style="124" customWidth="1"/>
    <col min="11528" max="11528" width="8" style="124" customWidth="1"/>
    <col min="11529" max="11529" width="7.28515625" style="124" customWidth="1"/>
    <col min="11530" max="11530" width="8" style="124" customWidth="1"/>
    <col min="11531" max="11534" width="7.28515625" style="124" customWidth="1"/>
    <col min="11535" max="11535" width="23" style="124" customWidth="1"/>
    <col min="11536" max="11776" width="9.140625" style="124"/>
    <col min="11777" max="11777" width="3.7109375" style="124" customWidth="1"/>
    <col min="11778" max="11778" width="4.5703125" style="124" customWidth="1"/>
    <col min="11779" max="11779" width="31.5703125" style="124" customWidth="1"/>
    <col min="11780" max="11780" width="6.42578125" style="124" customWidth="1"/>
    <col min="11781" max="11783" width="7.28515625" style="124" customWidth="1"/>
    <col min="11784" max="11784" width="8" style="124" customWidth="1"/>
    <col min="11785" max="11785" width="7.28515625" style="124" customWidth="1"/>
    <col min="11786" max="11786" width="8" style="124" customWidth="1"/>
    <col min="11787" max="11790" width="7.28515625" style="124" customWidth="1"/>
    <col min="11791" max="11791" width="23" style="124" customWidth="1"/>
    <col min="11792" max="12032" width="9.140625" style="124"/>
    <col min="12033" max="12033" width="3.7109375" style="124" customWidth="1"/>
    <col min="12034" max="12034" width="4.5703125" style="124" customWidth="1"/>
    <col min="12035" max="12035" width="31.5703125" style="124" customWidth="1"/>
    <col min="12036" max="12036" width="6.42578125" style="124" customWidth="1"/>
    <col min="12037" max="12039" width="7.28515625" style="124" customWidth="1"/>
    <col min="12040" max="12040" width="8" style="124" customWidth="1"/>
    <col min="12041" max="12041" width="7.28515625" style="124" customWidth="1"/>
    <col min="12042" max="12042" width="8" style="124" customWidth="1"/>
    <col min="12043" max="12046" width="7.28515625" style="124" customWidth="1"/>
    <col min="12047" max="12047" width="23" style="124" customWidth="1"/>
    <col min="12048" max="12288" width="9.140625" style="124"/>
    <col min="12289" max="12289" width="3.7109375" style="124" customWidth="1"/>
    <col min="12290" max="12290" width="4.5703125" style="124" customWidth="1"/>
    <col min="12291" max="12291" width="31.5703125" style="124" customWidth="1"/>
    <col min="12292" max="12292" width="6.42578125" style="124" customWidth="1"/>
    <col min="12293" max="12295" width="7.28515625" style="124" customWidth="1"/>
    <col min="12296" max="12296" width="8" style="124" customWidth="1"/>
    <col min="12297" max="12297" width="7.28515625" style="124" customWidth="1"/>
    <col min="12298" max="12298" width="8" style="124" customWidth="1"/>
    <col min="12299" max="12302" width="7.28515625" style="124" customWidth="1"/>
    <col min="12303" max="12303" width="23" style="124" customWidth="1"/>
    <col min="12304" max="12544" width="9.140625" style="124"/>
    <col min="12545" max="12545" width="3.7109375" style="124" customWidth="1"/>
    <col min="12546" max="12546" width="4.5703125" style="124" customWidth="1"/>
    <col min="12547" max="12547" width="31.5703125" style="124" customWidth="1"/>
    <col min="12548" max="12548" width="6.42578125" style="124" customWidth="1"/>
    <col min="12549" max="12551" width="7.28515625" style="124" customWidth="1"/>
    <col min="12552" max="12552" width="8" style="124" customWidth="1"/>
    <col min="12553" max="12553" width="7.28515625" style="124" customWidth="1"/>
    <col min="12554" max="12554" width="8" style="124" customWidth="1"/>
    <col min="12555" max="12558" width="7.28515625" style="124" customWidth="1"/>
    <col min="12559" max="12559" width="23" style="124" customWidth="1"/>
    <col min="12560" max="12800" width="9.140625" style="124"/>
    <col min="12801" max="12801" width="3.7109375" style="124" customWidth="1"/>
    <col min="12802" max="12802" width="4.5703125" style="124" customWidth="1"/>
    <col min="12803" max="12803" width="31.5703125" style="124" customWidth="1"/>
    <col min="12804" max="12804" width="6.42578125" style="124" customWidth="1"/>
    <col min="12805" max="12807" width="7.28515625" style="124" customWidth="1"/>
    <col min="12808" max="12808" width="8" style="124" customWidth="1"/>
    <col min="12809" max="12809" width="7.28515625" style="124" customWidth="1"/>
    <col min="12810" max="12810" width="8" style="124" customWidth="1"/>
    <col min="12811" max="12814" width="7.28515625" style="124" customWidth="1"/>
    <col min="12815" max="12815" width="23" style="124" customWidth="1"/>
    <col min="12816" max="13056" width="9.140625" style="124"/>
    <col min="13057" max="13057" width="3.7109375" style="124" customWidth="1"/>
    <col min="13058" max="13058" width="4.5703125" style="124" customWidth="1"/>
    <col min="13059" max="13059" width="31.5703125" style="124" customWidth="1"/>
    <col min="13060" max="13060" width="6.42578125" style="124" customWidth="1"/>
    <col min="13061" max="13063" width="7.28515625" style="124" customWidth="1"/>
    <col min="13064" max="13064" width="8" style="124" customWidth="1"/>
    <col min="13065" max="13065" width="7.28515625" style="124" customWidth="1"/>
    <col min="13066" max="13066" width="8" style="124" customWidth="1"/>
    <col min="13067" max="13070" width="7.28515625" style="124" customWidth="1"/>
    <col min="13071" max="13071" width="23" style="124" customWidth="1"/>
    <col min="13072" max="13312" width="9.140625" style="124"/>
    <col min="13313" max="13313" width="3.7109375" style="124" customWidth="1"/>
    <col min="13314" max="13314" width="4.5703125" style="124" customWidth="1"/>
    <col min="13315" max="13315" width="31.5703125" style="124" customWidth="1"/>
    <col min="13316" max="13316" width="6.42578125" style="124" customWidth="1"/>
    <col min="13317" max="13319" width="7.28515625" style="124" customWidth="1"/>
    <col min="13320" max="13320" width="8" style="124" customWidth="1"/>
    <col min="13321" max="13321" width="7.28515625" style="124" customWidth="1"/>
    <col min="13322" max="13322" width="8" style="124" customWidth="1"/>
    <col min="13323" max="13326" width="7.28515625" style="124" customWidth="1"/>
    <col min="13327" max="13327" width="23" style="124" customWidth="1"/>
    <col min="13328" max="13568" width="9.140625" style="124"/>
    <col min="13569" max="13569" width="3.7109375" style="124" customWidth="1"/>
    <col min="13570" max="13570" width="4.5703125" style="124" customWidth="1"/>
    <col min="13571" max="13571" width="31.5703125" style="124" customWidth="1"/>
    <col min="13572" max="13572" width="6.42578125" style="124" customWidth="1"/>
    <col min="13573" max="13575" width="7.28515625" style="124" customWidth="1"/>
    <col min="13576" max="13576" width="8" style="124" customWidth="1"/>
    <col min="13577" max="13577" width="7.28515625" style="124" customWidth="1"/>
    <col min="13578" max="13578" width="8" style="124" customWidth="1"/>
    <col min="13579" max="13582" width="7.28515625" style="124" customWidth="1"/>
    <col min="13583" max="13583" width="23" style="124" customWidth="1"/>
    <col min="13584" max="13824" width="9.140625" style="124"/>
    <col min="13825" max="13825" width="3.7109375" style="124" customWidth="1"/>
    <col min="13826" max="13826" width="4.5703125" style="124" customWidth="1"/>
    <col min="13827" max="13827" width="31.5703125" style="124" customWidth="1"/>
    <col min="13828" max="13828" width="6.42578125" style="124" customWidth="1"/>
    <col min="13829" max="13831" width="7.28515625" style="124" customWidth="1"/>
    <col min="13832" max="13832" width="8" style="124" customWidth="1"/>
    <col min="13833" max="13833" width="7.28515625" style="124" customWidth="1"/>
    <col min="13834" max="13834" width="8" style="124" customWidth="1"/>
    <col min="13835" max="13838" width="7.28515625" style="124" customWidth="1"/>
    <col min="13839" max="13839" width="23" style="124" customWidth="1"/>
    <col min="13840" max="14080" width="9.140625" style="124"/>
    <col min="14081" max="14081" width="3.7109375" style="124" customWidth="1"/>
    <col min="14082" max="14082" width="4.5703125" style="124" customWidth="1"/>
    <col min="14083" max="14083" width="31.5703125" style="124" customWidth="1"/>
    <col min="14084" max="14084" width="6.42578125" style="124" customWidth="1"/>
    <col min="14085" max="14087" width="7.28515625" style="124" customWidth="1"/>
    <col min="14088" max="14088" width="8" style="124" customWidth="1"/>
    <col min="14089" max="14089" width="7.28515625" style="124" customWidth="1"/>
    <col min="14090" max="14090" width="8" style="124" customWidth="1"/>
    <col min="14091" max="14094" width="7.28515625" style="124" customWidth="1"/>
    <col min="14095" max="14095" width="23" style="124" customWidth="1"/>
    <col min="14096" max="14336" width="9.140625" style="124"/>
    <col min="14337" max="14337" width="3.7109375" style="124" customWidth="1"/>
    <col min="14338" max="14338" width="4.5703125" style="124" customWidth="1"/>
    <col min="14339" max="14339" width="31.5703125" style="124" customWidth="1"/>
    <col min="14340" max="14340" width="6.42578125" style="124" customWidth="1"/>
    <col min="14341" max="14343" width="7.28515625" style="124" customWidth="1"/>
    <col min="14344" max="14344" width="8" style="124" customWidth="1"/>
    <col min="14345" max="14345" width="7.28515625" style="124" customWidth="1"/>
    <col min="14346" max="14346" width="8" style="124" customWidth="1"/>
    <col min="14347" max="14350" width="7.28515625" style="124" customWidth="1"/>
    <col min="14351" max="14351" width="23" style="124" customWidth="1"/>
    <col min="14352" max="14592" width="9.140625" style="124"/>
    <col min="14593" max="14593" width="3.7109375" style="124" customWidth="1"/>
    <col min="14594" max="14594" width="4.5703125" style="124" customWidth="1"/>
    <col min="14595" max="14595" width="31.5703125" style="124" customWidth="1"/>
    <col min="14596" max="14596" width="6.42578125" style="124" customWidth="1"/>
    <col min="14597" max="14599" width="7.28515625" style="124" customWidth="1"/>
    <col min="14600" max="14600" width="8" style="124" customWidth="1"/>
    <col min="14601" max="14601" width="7.28515625" style="124" customWidth="1"/>
    <col min="14602" max="14602" width="8" style="124" customWidth="1"/>
    <col min="14603" max="14606" width="7.28515625" style="124" customWidth="1"/>
    <col min="14607" max="14607" width="23" style="124" customWidth="1"/>
    <col min="14608" max="14848" width="9.140625" style="124"/>
    <col min="14849" max="14849" width="3.7109375" style="124" customWidth="1"/>
    <col min="14850" max="14850" width="4.5703125" style="124" customWidth="1"/>
    <col min="14851" max="14851" width="31.5703125" style="124" customWidth="1"/>
    <col min="14852" max="14852" width="6.42578125" style="124" customWidth="1"/>
    <col min="14853" max="14855" width="7.28515625" style="124" customWidth="1"/>
    <col min="14856" max="14856" width="8" style="124" customWidth="1"/>
    <col min="14857" max="14857" width="7.28515625" style="124" customWidth="1"/>
    <col min="14858" max="14858" width="8" style="124" customWidth="1"/>
    <col min="14859" max="14862" width="7.28515625" style="124" customWidth="1"/>
    <col min="14863" max="14863" width="23" style="124" customWidth="1"/>
    <col min="14864" max="15104" width="9.140625" style="124"/>
    <col min="15105" max="15105" width="3.7109375" style="124" customWidth="1"/>
    <col min="15106" max="15106" width="4.5703125" style="124" customWidth="1"/>
    <col min="15107" max="15107" width="31.5703125" style="124" customWidth="1"/>
    <col min="15108" max="15108" width="6.42578125" style="124" customWidth="1"/>
    <col min="15109" max="15111" width="7.28515625" style="124" customWidth="1"/>
    <col min="15112" max="15112" width="8" style="124" customWidth="1"/>
    <col min="15113" max="15113" width="7.28515625" style="124" customWidth="1"/>
    <col min="15114" max="15114" width="8" style="124" customWidth="1"/>
    <col min="15115" max="15118" width="7.28515625" style="124" customWidth="1"/>
    <col min="15119" max="15119" width="23" style="124" customWidth="1"/>
    <col min="15120" max="15360" width="9.140625" style="124"/>
    <col min="15361" max="15361" width="3.7109375" style="124" customWidth="1"/>
    <col min="15362" max="15362" width="4.5703125" style="124" customWidth="1"/>
    <col min="15363" max="15363" width="31.5703125" style="124" customWidth="1"/>
    <col min="15364" max="15364" width="6.42578125" style="124" customWidth="1"/>
    <col min="15365" max="15367" width="7.28515625" style="124" customWidth="1"/>
    <col min="15368" max="15368" width="8" style="124" customWidth="1"/>
    <col min="15369" max="15369" width="7.28515625" style="124" customWidth="1"/>
    <col min="15370" max="15370" width="8" style="124" customWidth="1"/>
    <col min="15371" max="15374" width="7.28515625" style="124" customWidth="1"/>
    <col min="15375" max="15375" width="23" style="124" customWidth="1"/>
    <col min="15376" max="15616" width="9.140625" style="124"/>
    <col min="15617" max="15617" width="3.7109375" style="124" customWidth="1"/>
    <col min="15618" max="15618" width="4.5703125" style="124" customWidth="1"/>
    <col min="15619" max="15619" width="31.5703125" style="124" customWidth="1"/>
    <col min="15620" max="15620" width="6.42578125" style="124" customWidth="1"/>
    <col min="15621" max="15623" width="7.28515625" style="124" customWidth="1"/>
    <col min="15624" max="15624" width="8" style="124" customWidth="1"/>
    <col min="15625" max="15625" width="7.28515625" style="124" customWidth="1"/>
    <col min="15626" max="15626" width="8" style="124" customWidth="1"/>
    <col min="15627" max="15630" width="7.28515625" style="124" customWidth="1"/>
    <col min="15631" max="15631" width="23" style="124" customWidth="1"/>
    <col min="15632" max="15872" width="9.140625" style="124"/>
    <col min="15873" max="15873" width="3.7109375" style="124" customWidth="1"/>
    <col min="15874" max="15874" width="4.5703125" style="124" customWidth="1"/>
    <col min="15875" max="15875" width="31.5703125" style="124" customWidth="1"/>
    <col min="15876" max="15876" width="6.42578125" style="124" customWidth="1"/>
    <col min="15877" max="15879" width="7.28515625" style="124" customWidth="1"/>
    <col min="15880" max="15880" width="8" style="124" customWidth="1"/>
    <col min="15881" max="15881" width="7.28515625" style="124" customWidth="1"/>
    <col min="15882" max="15882" width="8" style="124" customWidth="1"/>
    <col min="15883" max="15886" width="7.28515625" style="124" customWidth="1"/>
    <col min="15887" max="15887" width="23" style="124" customWidth="1"/>
    <col min="15888" max="16128" width="9.140625" style="124"/>
    <col min="16129" max="16129" width="3.7109375" style="124" customWidth="1"/>
    <col min="16130" max="16130" width="4.5703125" style="124" customWidth="1"/>
    <col min="16131" max="16131" width="31.5703125" style="124" customWidth="1"/>
    <col min="16132" max="16132" width="6.42578125" style="124" customWidth="1"/>
    <col min="16133" max="16135" width="7.28515625" style="124" customWidth="1"/>
    <col min="16136" max="16136" width="8" style="124" customWidth="1"/>
    <col min="16137" max="16137" width="7.28515625" style="124" customWidth="1"/>
    <col min="16138" max="16138" width="8" style="124" customWidth="1"/>
    <col min="16139" max="16142" width="7.28515625" style="124" customWidth="1"/>
    <col min="16143" max="16143" width="23" style="124" customWidth="1"/>
    <col min="16144" max="16384" width="9.140625" style="124"/>
  </cols>
  <sheetData>
    <row r="1" spans="2:16" ht="15" x14ac:dyDescent="0.2">
      <c r="M1" s="327" t="s">
        <v>376</v>
      </c>
      <c r="N1" s="327"/>
      <c r="O1" s="327"/>
    </row>
    <row r="2" spans="2:16" ht="15" x14ac:dyDescent="0.2">
      <c r="B2" s="329" t="s">
        <v>313</v>
      </c>
      <c r="C2" s="329"/>
      <c r="D2" s="329"/>
      <c r="E2" s="329"/>
      <c r="F2" s="329"/>
      <c r="G2" s="329"/>
      <c r="H2" s="329"/>
      <c r="I2" s="329"/>
      <c r="J2" s="329"/>
      <c r="K2" s="329"/>
      <c r="L2" s="329"/>
      <c r="M2" s="329"/>
      <c r="N2" s="329"/>
      <c r="O2" s="329"/>
      <c r="P2" s="329"/>
    </row>
    <row r="3" spans="2:16" x14ac:dyDescent="0.2">
      <c r="C3" s="124"/>
      <c r="D3" s="124"/>
      <c r="E3" s="124"/>
      <c r="F3" s="124"/>
      <c r="G3" s="124"/>
      <c r="H3" s="124"/>
      <c r="I3" s="124"/>
      <c r="J3" s="124"/>
      <c r="K3" s="124"/>
      <c r="L3" s="124"/>
      <c r="M3" s="124"/>
      <c r="N3" s="124"/>
      <c r="O3" s="124"/>
    </row>
    <row r="4" spans="2:16" ht="18" customHeight="1" x14ac:dyDescent="0.2">
      <c r="B4" s="330" t="s">
        <v>294</v>
      </c>
      <c r="C4" s="330"/>
      <c r="D4" s="330"/>
      <c r="E4" s="330"/>
      <c r="F4" s="330"/>
      <c r="G4" s="330"/>
      <c r="H4" s="330"/>
      <c r="I4" s="330"/>
      <c r="J4" s="330"/>
      <c r="K4" s="330"/>
      <c r="L4" s="330"/>
      <c r="M4" s="330"/>
      <c r="N4" s="330"/>
      <c r="O4" s="330"/>
      <c r="P4" s="330"/>
    </row>
    <row r="5" spans="2:16" ht="18" customHeight="1" x14ac:dyDescent="0.25">
      <c r="B5" s="207"/>
      <c r="C5" s="207"/>
      <c r="D5" s="192"/>
      <c r="E5" s="192"/>
      <c r="F5" s="192"/>
      <c r="G5" s="192"/>
      <c r="H5" s="192"/>
      <c r="I5" s="192"/>
      <c r="J5" s="192"/>
      <c r="K5" s="192"/>
      <c r="L5" s="192"/>
      <c r="M5" s="192"/>
      <c r="N5" s="192"/>
      <c r="O5" s="192"/>
      <c r="P5" s="192"/>
    </row>
    <row r="6" spans="2:16" ht="43.5" customHeight="1" x14ac:dyDescent="0.25">
      <c r="B6" s="136" t="s">
        <v>96</v>
      </c>
      <c r="C6" s="136" t="s">
        <v>97</v>
      </c>
      <c r="D6" s="138" t="s">
        <v>103</v>
      </c>
      <c r="E6" s="138" t="s">
        <v>110</v>
      </c>
      <c r="F6" s="277" t="s">
        <v>284</v>
      </c>
      <c r="G6" s="335"/>
      <c r="H6" s="278"/>
      <c r="I6" s="277" t="s">
        <v>282</v>
      </c>
      <c r="J6" s="335"/>
      <c r="K6" s="278"/>
      <c r="L6" s="277" t="s">
        <v>285</v>
      </c>
      <c r="M6" s="335"/>
      <c r="N6" s="278"/>
      <c r="O6" s="337" t="s">
        <v>295</v>
      </c>
      <c r="P6" s="192"/>
    </row>
    <row r="7" spans="2:16" ht="54.75" customHeight="1" x14ac:dyDescent="0.2">
      <c r="B7" s="208"/>
      <c r="C7" s="165"/>
      <c r="D7" s="198" t="s">
        <v>296</v>
      </c>
      <c r="E7" s="198" t="s">
        <v>296</v>
      </c>
      <c r="F7" s="198" t="s">
        <v>296</v>
      </c>
      <c r="G7" s="198" t="s">
        <v>297</v>
      </c>
      <c r="H7" s="198" t="s">
        <v>373</v>
      </c>
      <c r="I7" s="198" t="s">
        <v>296</v>
      </c>
      <c r="J7" s="198" t="s">
        <v>298</v>
      </c>
      <c r="K7" s="198" t="s">
        <v>374</v>
      </c>
      <c r="L7" s="198" t="s">
        <v>296</v>
      </c>
      <c r="M7" s="198" t="s">
        <v>299</v>
      </c>
      <c r="N7" s="198" t="s">
        <v>375</v>
      </c>
      <c r="O7" s="338"/>
    </row>
    <row r="8" spans="2:16" ht="15" customHeight="1" x14ac:dyDescent="0.2">
      <c r="B8" s="145">
        <v>4</v>
      </c>
      <c r="C8" s="146" t="s">
        <v>117</v>
      </c>
      <c r="D8" s="147">
        <v>10</v>
      </c>
      <c r="E8" s="147">
        <v>10</v>
      </c>
      <c r="F8" s="152"/>
      <c r="G8" s="147"/>
      <c r="H8" s="148"/>
      <c r="I8" s="148"/>
      <c r="J8" s="148"/>
      <c r="K8" s="148"/>
      <c r="L8" s="148"/>
      <c r="M8" s="148"/>
      <c r="N8" s="148"/>
      <c r="O8" s="147" t="s">
        <v>300</v>
      </c>
    </row>
    <row r="9" spans="2:16" ht="15" customHeight="1" x14ac:dyDescent="0.2">
      <c r="B9" s="145">
        <v>15</v>
      </c>
      <c r="C9" s="159" t="s">
        <v>129</v>
      </c>
      <c r="D9" s="148">
        <v>14.2</v>
      </c>
      <c r="E9" s="148"/>
      <c r="F9" s="148">
        <v>14.2</v>
      </c>
      <c r="G9" s="148"/>
      <c r="H9" s="148"/>
      <c r="I9" s="148">
        <v>14.2</v>
      </c>
      <c r="J9" s="148"/>
      <c r="K9" s="148"/>
      <c r="L9" s="148">
        <v>14.2</v>
      </c>
      <c r="M9" s="148"/>
      <c r="N9" s="148"/>
      <c r="O9" s="147" t="s">
        <v>130</v>
      </c>
    </row>
    <row r="10" spans="2:16" ht="15" customHeight="1" x14ac:dyDescent="0.2">
      <c r="B10" s="145">
        <v>17</v>
      </c>
      <c r="C10" s="146" t="s">
        <v>301</v>
      </c>
      <c r="D10" s="148">
        <v>33.9</v>
      </c>
      <c r="E10" s="148"/>
      <c r="F10" s="148">
        <v>33.9</v>
      </c>
      <c r="G10" s="148"/>
      <c r="H10" s="148"/>
      <c r="I10" s="148">
        <v>33.9</v>
      </c>
      <c r="J10" s="148"/>
      <c r="K10" s="148"/>
      <c r="L10" s="148">
        <v>33.9</v>
      </c>
      <c r="M10" s="148"/>
      <c r="N10" s="148"/>
      <c r="O10" s="147" t="s">
        <v>130</v>
      </c>
    </row>
    <row r="11" spans="2:16" ht="15" customHeight="1" x14ac:dyDescent="0.2">
      <c r="B11" s="145">
        <v>22</v>
      </c>
      <c r="C11" s="146" t="s">
        <v>137</v>
      </c>
      <c r="D11" s="148">
        <v>2.2999999999999998</v>
      </c>
      <c r="E11" s="148"/>
      <c r="F11" s="148">
        <v>2.2999999999999998</v>
      </c>
      <c r="G11" s="148"/>
      <c r="H11" s="148"/>
      <c r="I11" s="148">
        <v>2.2999999999999998</v>
      </c>
      <c r="J11" s="148"/>
      <c r="K11" s="148"/>
      <c r="L11" s="148">
        <v>2.2999999999999998</v>
      </c>
      <c r="M11" s="148"/>
      <c r="N11" s="148"/>
      <c r="O11" s="147" t="s">
        <v>130</v>
      </c>
    </row>
    <row r="12" spans="2:16" ht="15" customHeight="1" x14ac:dyDescent="0.2">
      <c r="B12" s="145">
        <v>29</v>
      </c>
      <c r="C12" s="157" t="s">
        <v>144</v>
      </c>
      <c r="D12" s="148">
        <v>10.5</v>
      </c>
      <c r="E12" s="148">
        <v>10.5</v>
      </c>
      <c r="F12" s="148"/>
      <c r="G12" s="148"/>
      <c r="H12" s="148"/>
      <c r="I12" s="148"/>
      <c r="J12" s="148"/>
      <c r="K12" s="148"/>
      <c r="L12" s="148">
        <v>10.5</v>
      </c>
      <c r="M12" s="148"/>
      <c r="N12" s="148"/>
      <c r="O12" s="147" t="s">
        <v>130</v>
      </c>
    </row>
    <row r="13" spans="2:16" ht="15" customHeight="1" x14ac:dyDescent="0.2">
      <c r="B13" s="145">
        <v>30</v>
      </c>
      <c r="C13" s="146" t="s">
        <v>145</v>
      </c>
      <c r="D13" s="147">
        <v>4</v>
      </c>
      <c r="E13" s="147">
        <v>4</v>
      </c>
      <c r="F13" s="152"/>
      <c r="G13" s="147"/>
      <c r="H13" s="148"/>
      <c r="I13" s="148"/>
      <c r="J13" s="177"/>
      <c r="K13" s="148"/>
      <c r="L13" s="177"/>
      <c r="M13" s="177"/>
      <c r="N13" s="177"/>
      <c r="O13" s="147" t="s">
        <v>146</v>
      </c>
    </row>
    <row r="14" spans="2:16" ht="15" customHeight="1" x14ac:dyDescent="0.2">
      <c r="B14" s="160">
        <v>31</v>
      </c>
      <c r="C14" s="161" t="s">
        <v>302</v>
      </c>
      <c r="D14" s="209">
        <v>3</v>
      </c>
      <c r="E14" s="149">
        <v>3</v>
      </c>
      <c r="F14" s="149"/>
      <c r="G14" s="149"/>
      <c r="H14" s="148"/>
      <c r="I14" s="148"/>
      <c r="J14" s="177"/>
      <c r="K14" s="148"/>
      <c r="L14" s="177"/>
      <c r="M14" s="177"/>
      <c r="N14" s="177"/>
      <c r="O14" s="149" t="s">
        <v>148</v>
      </c>
    </row>
    <row r="15" spans="2:16" ht="15" customHeight="1" x14ac:dyDescent="0.2">
      <c r="B15" s="145">
        <v>38</v>
      </c>
      <c r="C15" s="146" t="s">
        <v>303</v>
      </c>
      <c r="D15" s="148">
        <v>22.95</v>
      </c>
      <c r="E15" s="148">
        <v>22.95</v>
      </c>
      <c r="F15" s="148">
        <v>22.95</v>
      </c>
      <c r="G15" s="148"/>
      <c r="H15" s="148"/>
      <c r="I15" s="148"/>
      <c r="J15" s="148"/>
      <c r="K15" s="148"/>
      <c r="L15" s="148">
        <v>22.95</v>
      </c>
      <c r="M15" s="148"/>
      <c r="N15" s="148"/>
      <c r="O15" s="147" t="s">
        <v>118</v>
      </c>
    </row>
    <row r="16" spans="2:16" ht="15" customHeight="1" x14ac:dyDescent="0.2">
      <c r="B16" s="145">
        <v>39</v>
      </c>
      <c r="C16" s="146" t="s">
        <v>304</v>
      </c>
      <c r="D16" s="148">
        <v>10.5</v>
      </c>
      <c r="E16" s="148"/>
      <c r="F16" s="148">
        <v>10.5</v>
      </c>
      <c r="G16" s="148"/>
      <c r="H16" s="148"/>
      <c r="I16" s="148">
        <v>10.5</v>
      </c>
      <c r="J16" s="148"/>
      <c r="K16" s="148"/>
      <c r="L16" s="148">
        <v>10.5</v>
      </c>
      <c r="M16" s="148"/>
      <c r="N16" s="148"/>
      <c r="O16" s="147" t="s">
        <v>148</v>
      </c>
    </row>
    <row r="17" spans="2:15" ht="15" customHeight="1" x14ac:dyDescent="0.2">
      <c r="B17" s="145">
        <v>40</v>
      </c>
      <c r="C17" s="146" t="s">
        <v>158</v>
      </c>
      <c r="D17" s="146">
        <v>4.75</v>
      </c>
      <c r="E17" s="147">
        <v>4.75</v>
      </c>
      <c r="F17" s="149"/>
      <c r="G17" s="149"/>
      <c r="H17" s="148"/>
      <c r="I17" s="148"/>
      <c r="J17" s="177"/>
      <c r="K17" s="148"/>
      <c r="L17" s="177"/>
      <c r="M17" s="177"/>
      <c r="N17" s="177"/>
      <c r="O17" s="147" t="s">
        <v>148</v>
      </c>
    </row>
    <row r="18" spans="2:15" ht="15" customHeight="1" x14ac:dyDescent="0.2">
      <c r="B18" s="145">
        <v>41</v>
      </c>
      <c r="C18" s="146" t="s">
        <v>159</v>
      </c>
      <c r="D18" s="147">
        <v>3</v>
      </c>
      <c r="E18" s="147">
        <v>3</v>
      </c>
      <c r="F18" s="149"/>
      <c r="G18" s="149"/>
      <c r="H18" s="148"/>
      <c r="I18" s="148"/>
      <c r="J18" s="177"/>
      <c r="K18" s="148"/>
      <c r="L18" s="177"/>
      <c r="M18" s="177"/>
      <c r="N18" s="177"/>
      <c r="O18" s="147" t="s">
        <v>148</v>
      </c>
    </row>
    <row r="19" spans="2:15" ht="15" customHeight="1" x14ac:dyDescent="0.2">
      <c r="B19" s="145">
        <v>56</v>
      </c>
      <c r="C19" s="159" t="s">
        <v>305</v>
      </c>
      <c r="D19" s="210">
        <v>3.3</v>
      </c>
      <c r="E19" s="210">
        <v>3.3</v>
      </c>
      <c r="F19" s="149"/>
      <c r="G19" s="149"/>
      <c r="H19" s="148"/>
      <c r="I19" s="148"/>
      <c r="J19" s="177"/>
      <c r="K19" s="148"/>
      <c r="L19" s="177"/>
      <c r="M19" s="177"/>
      <c r="N19" s="177"/>
      <c r="O19" s="147" t="s">
        <v>130</v>
      </c>
    </row>
    <row r="20" spans="2:15" ht="15" customHeight="1" x14ac:dyDescent="0.2">
      <c r="B20" s="145">
        <v>59</v>
      </c>
      <c r="C20" s="146" t="s">
        <v>177</v>
      </c>
      <c r="D20" s="147">
        <v>1.5</v>
      </c>
      <c r="E20" s="147">
        <v>1.5</v>
      </c>
      <c r="F20" s="149"/>
      <c r="G20" s="149"/>
      <c r="H20" s="148"/>
      <c r="I20" s="148"/>
      <c r="J20" s="177"/>
      <c r="K20" s="148"/>
      <c r="L20" s="177"/>
      <c r="M20" s="177"/>
      <c r="N20" s="177"/>
      <c r="O20" s="147" t="s">
        <v>178</v>
      </c>
    </row>
    <row r="21" spans="2:15" ht="15" customHeight="1" x14ac:dyDescent="0.2">
      <c r="B21" s="145">
        <v>65</v>
      </c>
      <c r="C21" s="146" t="s">
        <v>306</v>
      </c>
      <c r="D21" s="148">
        <v>11.35</v>
      </c>
      <c r="E21" s="155"/>
      <c r="F21" s="148">
        <v>11.35</v>
      </c>
      <c r="G21" s="155"/>
      <c r="H21" s="155"/>
      <c r="I21" s="148">
        <v>11.35</v>
      </c>
      <c r="J21" s="155"/>
      <c r="K21" s="155"/>
      <c r="L21" s="148">
        <v>11.35</v>
      </c>
      <c r="M21" s="155"/>
      <c r="N21" s="155"/>
      <c r="O21" s="147" t="s">
        <v>130</v>
      </c>
    </row>
    <row r="22" spans="2:15" ht="15" customHeight="1" x14ac:dyDescent="0.2">
      <c r="B22" s="145">
        <v>70</v>
      </c>
      <c r="C22" s="146" t="s">
        <v>189</v>
      </c>
      <c r="D22" s="147">
        <v>8</v>
      </c>
      <c r="E22" s="147">
        <v>8</v>
      </c>
      <c r="F22" s="147"/>
      <c r="G22" s="147"/>
      <c r="H22" s="148"/>
      <c r="I22" s="148"/>
      <c r="J22" s="177"/>
      <c r="K22" s="148"/>
      <c r="L22" s="177"/>
      <c r="M22" s="177"/>
      <c r="N22" s="177"/>
      <c r="O22" s="147" t="s">
        <v>118</v>
      </c>
    </row>
    <row r="23" spans="2:15" ht="15" customHeight="1" x14ac:dyDescent="0.2">
      <c r="B23" s="145">
        <v>76</v>
      </c>
      <c r="C23" s="146" t="s">
        <v>195</v>
      </c>
      <c r="D23" s="146">
        <v>1.21</v>
      </c>
      <c r="E23" s="147">
        <v>1.21</v>
      </c>
      <c r="F23" s="147"/>
      <c r="G23" s="147"/>
      <c r="H23" s="148"/>
      <c r="I23" s="148"/>
      <c r="J23" s="177"/>
      <c r="K23" s="148"/>
      <c r="L23" s="177"/>
      <c r="M23" s="177"/>
      <c r="N23" s="177"/>
      <c r="O23" s="147" t="s">
        <v>196</v>
      </c>
    </row>
    <row r="24" spans="2:15" ht="15" customHeight="1" x14ac:dyDescent="0.2">
      <c r="B24" s="145">
        <v>90</v>
      </c>
      <c r="C24" s="146" t="s">
        <v>210</v>
      </c>
      <c r="D24" s="147">
        <v>115</v>
      </c>
      <c r="E24" s="147">
        <v>115</v>
      </c>
      <c r="F24" s="147"/>
      <c r="G24" s="147"/>
      <c r="H24" s="148"/>
      <c r="I24" s="148"/>
      <c r="J24" s="177"/>
      <c r="K24" s="148"/>
      <c r="L24" s="177"/>
      <c r="M24" s="177"/>
      <c r="N24" s="177"/>
      <c r="O24" s="147" t="s">
        <v>178</v>
      </c>
    </row>
    <row r="25" spans="2:15" ht="15" customHeight="1" x14ac:dyDescent="0.2">
      <c r="B25" s="145">
        <v>93</v>
      </c>
      <c r="C25" s="168" t="s">
        <v>213</v>
      </c>
      <c r="D25" s="148">
        <v>7.7</v>
      </c>
      <c r="E25" s="148"/>
      <c r="F25" s="148">
        <v>7.7</v>
      </c>
      <c r="G25" s="148"/>
      <c r="H25" s="148"/>
      <c r="I25" s="148">
        <v>7.7</v>
      </c>
      <c r="J25" s="148"/>
      <c r="K25" s="148"/>
      <c r="L25" s="148">
        <v>7.7</v>
      </c>
      <c r="M25" s="148"/>
      <c r="N25" s="148"/>
      <c r="O25" s="147" t="s">
        <v>214</v>
      </c>
    </row>
    <row r="26" spans="2:15" ht="15" customHeight="1" x14ac:dyDescent="0.2">
      <c r="B26" s="145">
        <v>94</v>
      </c>
      <c r="C26" s="146" t="s">
        <v>215</v>
      </c>
      <c r="D26" s="148">
        <v>59</v>
      </c>
      <c r="E26" s="148">
        <v>59</v>
      </c>
      <c r="F26" s="148">
        <v>59</v>
      </c>
      <c r="G26" s="148"/>
      <c r="H26" s="148"/>
      <c r="I26" s="148"/>
      <c r="J26" s="148"/>
      <c r="K26" s="148"/>
      <c r="L26" s="148">
        <v>59</v>
      </c>
      <c r="M26" s="148"/>
      <c r="N26" s="148"/>
      <c r="O26" s="147" t="s">
        <v>307</v>
      </c>
    </row>
    <row r="27" spans="2:15" ht="15" customHeight="1" x14ac:dyDescent="0.2">
      <c r="B27" s="145">
        <v>95</v>
      </c>
      <c r="C27" s="168" t="s">
        <v>308</v>
      </c>
      <c r="D27" s="148">
        <v>58.7</v>
      </c>
      <c r="E27" s="148">
        <v>58.7</v>
      </c>
      <c r="F27" s="148">
        <v>58.7</v>
      </c>
      <c r="G27" s="148"/>
      <c r="H27" s="148"/>
      <c r="I27" s="148"/>
      <c r="J27" s="148"/>
      <c r="K27" s="148"/>
      <c r="L27" s="148">
        <v>58.7</v>
      </c>
      <c r="M27" s="148"/>
      <c r="N27" s="148"/>
      <c r="O27" s="147" t="s">
        <v>118</v>
      </c>
    </row>
    <row r="28" spans="2:15" ht="15" customHeight="1" x14ac:dyDescent="0.2">
      <c r="B28" s="145">
        <v>96</v>
      </c>
      <c r="C28" s="146" t="s">
        <v>218</v>
      </c>
      <c r="D28" s="148">
        <v>37</v>
      </c>
      <c r="E28" s="148"/>
      <c r="F28" s="148">
        <v>37</v>
      </c>
      <c r="G28" s="148"/>
      <c r="H28" s="148"/>
      <c r="I28" s="148">
        <v>37</v>
      </c>
      <c r="J28" s="148"/>
      <c r="K28" s="148"/>
      <c r="L28" s="148">
        <v>37</v>
      </c>
      <c r="M28" s="148"/>
      <c r="N28" s="148"/>
      <c r="O28" s="147" t="s">
        <v>130</v>
      </c>
    </row>
    <row r="29" spans="2:15" ht="15" customHeight="1" x14ac:dyDescent="0.2">
      <c r="B29" s="145">
        <v>99</v>
      </c>
      <c r="C29" s="146" t="s">
        <v>222</v>
      </c>
      <c r="D29" s="148">
        <v>8.65</v>
      </c>
      <c r="E29" s="148"/>
      <c r="F29" s="148">
        <v>8.65</v>
      </c>
      <c r="G29" s="148"/>
      <c r="H29" s="148"/>
      <c r="I29" s="148">
        <v>8.65</v>
      </c>
      <c r="J29" s="148"/>
      <c r="K29" s="148"/>
      <c r="L29" s="148">
        <v>8.65</v>
      </c>
      <c r="M29" s="148"/>
      <c r="N29" s="148"/>
      <c r="O29" s="147" t="s">
        <v>223</v>
      </c>
    </row>
    <row r="30" spans="2:15" ht="15" customHeight="1" x14ac:dyDescent="0.2">
      <c r="B30" s="145"/>
      <c r="C30" s="146" t="s">
        <v>222</v>
      </c>
      <c r="D30" s="148">
        <v>10.35</v>
      </c>
      <c r="E30" s="148">
        <v>7.6</v>
      </c>
      <c r="F30" s="148">
        <v>10.35</v>
      </c>
      <c r="G30" s="148"/>
      <c r="H30" s="148"/>
      <c r="I30" s="148">
        <v>2.75</v>
      </c>
      <c r="J30" s="148"/>
      <c r="K30" s="148"/>
      <c r="L30" s="148">
        <v>10.35</v>
      </c>
      <c r="M30" s="148"/>
      <c r="N30" s="148"/>
      <c r="O30" s="147" t="s">
        <v>307</v>
      </c>
    </row>
    <row r="31" spans="2:15" ht="15" customHeight="1" x14ac:dyDescent="0.2">
      <c r="B31" s="145"/>
      <c r="C31" s="146" t="s">
        <v>222</v>
      </c>
      <c r="D31" s="148">
        <v>3.35</v>
      </c>
      <c r="E31" s="148"/>
      <c r="F31" s="148">
        <v>3.35</v>
      </c>
      <c r="G31" s="148"/>
      <c r="H31" s="148"/>
      <c r="I31" s="148">
        <v>3.35</v>
      </c>
      <c r="J31" s="148"/>
      <c r="K31" s="148"/>
      <c r="L31" s="148">
        <v>3.35</v>
      </c>
      <c r="M31" s="148"/>
      <c r="N31" s="148"/>
      <c r="O31" s="147" t="s">
        <v>225</v>
      </c>
    </row>
    <row r="32" spans="2:15" ht="15" customHeight="1" x14ac:dyDescent="0.2">
      <c r="B32" s="145">
        <v>104</v>
      </c>
      <c r="C32" s="159" t="s">
        <v>231</v>
      </c>
      <c r="D32" s="148">
        <v>31.13</v>
      </c>
      <c r="E32" s="148">
        <v>12.13</v>
      </c>
      <c r="F32" s="148">
        <v>31.13</v>
      </c>
      <c r="G32" s="148"/>
      <c r="H32" s="148"/>
      <c r="I32" s="148">
        <f>D32-E32</f>
        <v>19</v>
      </c>
      <c r="J32" s="148"/>
      <c r="K32" s="148"/>
      <c r="L32" s="148">
        <v>31.13</v>
      </c>
      <c r="M32" s="148"/>
      <c r="N32" s="148"/>
      <c r="O32" s="147" t="s">
        <v>232</v>
      </c>
    </row>
    <row r="33" spans="2:15" ht="15" customHeight="1" x14ac:dyDescent="0.2">
      <c r="B33" s="145">
        <v>105</v>
      </c>
      <c r="C33" s="146" t="s">
        <v>309</v>
      </c>
      <c r="D33" s="148">
        <v>4.75</v>
      </c>
      <c r="E33" s="148"/>
      <c r="F33" s="148">
        <v>4.75</v>
      </c>
      <c r="G33" s="148"/>
      <c r="H33" s="148"/>
      <c r="I33" s="148">
        <v>4.75</v>
      </c>
      <c r="J33" s="148"/>
      <c r="K33" s="148"/>
      <c r="L33" s="148">
        <v>4.75</v>
      </c>
      <c r="M33" s="148"/>
      <c r="N33" s="148"/>
      <c r="O33" s="147" t="s">
        <v>234</v>
      </c>
    </row>
    <row r="34" spans="2:15" ht="15" customHeight="1" x14ac:dyDescent="0.2">
      <c r="B34" s="169">
        <v>107</v>
      </c>
      <c r="C34" s="146" t="s">
        <v>236</v>
      </c>
      <c r="D34" s="148">
        <v>5</v>
      </c>
      <c r="E34" s="148">
        <v>5</v>
      </c>
      <c r="F34" s="148"/>
      <c r="G34" s="148"/>
      <c r="H34" s="148"/>
      <c r="I34" s="148"/>
      <c r="J34" s="148"/>
      <c r="K34" s="148"/>
      <c r="L34" s="148"/>
      <c r="M34" s="148"/>
      <c r="N34" s="148"/>
      <c r="O34" s="147" t="s">
        <v>310</v>
      </c>
    </row>
    <row r="35" spans="2:15" ht="15" customHeight="1" x14ac:dyDescent="0.2">
      <c r="B35" s="169"/>
      <c r="C35" s="170" t="s">
        <v>236</v>
      </c>
      <c r="D35" s="148">
        <v>36.049999999999997</v>
      </c>
      <c r="E35" s="148">
        <v>32.25</v>
      </c>
      <c r="F35" s="148">
        <f>D35-E35</f>
        <v>3.7999999999999972</v>
      </c>
      <c r="G35" s="148"/>
      <c r="H35" s="148"/>
      <c r="I35" s="148">
        <v>3.8</v>
      </c>
      <c r="J35" s="148"/>
      <c r="K35" s="148"/>
      <c r="L35" s="148">
        <v>3.8</v>
      </c>
      <c r="M35" s="148"/>
      <c r="N35" s="148"/>
      <c r="O35" s="147" t="s">
        <v>238</v>
      </c>
    </row>
    <row r="36" spans="2:15" ht="15" customHeight="1" x14ac:dyDescent="0.2">
      <c r="B36" s="169"/>
      <c r="C36" s="170" t="s">
        <v>236</v>
      </c>
      <c r="D36" s="148">
        <v>13.5</v>
      </c>
      <c r="E36" s="148">
        <v>13.5</v>
      </c>
      <c r="F36" s="148"/>
      <c r="G36" s="148"/>
      <c r="H36" s="148"/>
      <c r="I36" s="148"/>
      <c r="J36" s="148"/>
      <c r="K36" s="148"/>
      <c r="L36" s="148"/>
      <c r="M36" s="148"/>
      <c r="N36" s="148"/>
      <c r="O36" s="147" t="s">
        <v>311</v>
      </c>
    </row>
    <row r="37" spans="2:15" ht="15" customHeight="1" x14ac:dyDescent="0.2">
      <c r="B37" s="169">
        <v>120</v>
      </c>
      <c r="C37" s="170" t="s">
        <v>252</v>
      </c>
      <c r="D37" s="148">
        <v>3</v>
      </c>
      <c r="E37" s="148">
        <v>3</v>
      </c>
      <c r="F37" s="148"/>
      <c r="G37" s="148"/>
      <c r="H37" s="148"/>
      <c r="I37" s="148"/>
      <c r="J37" s="148"/>
      <c r="K37" s="148"/>
      <c r="L37" s="148"/>
      <c r="M37" s="148"/>
      <c r="N37" s="148"/>
      <c r="O37" s="147" t="s">
        <v>148</v>
      </c>
    </row>
    <row r="38" spans="2:15" ht="15" customHeight="1" x14ac:dyDescent="0.2">
      <c r="B38" s="145">
        <v>127</v>
      </c>
      <c r="C38" s="146" t="s">
        <v>290</v>
      </c>
      <c r="D38" s="148">
        <v>45</v>
      </c>
      <c r="E38" s="148"/>
      <c r="F38" s="148">
        <v>45</v>
      </c>
      <c r="G38" s="148"/>
      <c r="H38" s="148"/>
      <c r="I38" s="148">
        <v>45</v>
      </c>
      <c r="J38" s="148"/>
      <c r="K38" s="148"/>
      <c r="L38" s="148">
        <v>45</v>
      </c>
      <c r="M38" s="148"/>
      <c r="N38" s="148"/>
      <c r="O38" s="147" t="s">
        <v>223</v>
      </c>
    </row>
    <row r="39" spans="2:15" ht="15" customHeight="1" x14ac:dyDescent="0.2">
      <c r="B39" s="145">
        <v>140</v>
      </c>
      <c r="C39" s="159" t="s">
        <v>272</v>
      </c>
      <c r="D39" s="148">
        <v>6.7</v>
      </c>
      <c r="E39" s="148">
        <v>6.7</v>
      </c>
      <c r="F39" s="148">
        <v>6.7</v>
      </c>
      <c r="G39" s="148"/>
      <c r="H39" s="148"/>
      <c r="I39" s="148"/>
      <c r="J39" s="148"/>
      <c r="K39" s="148"/>
      <c r="L39" s="148"/>
      <c r="M39" s="148"/>
      <c r="N39" s="148"/>
      <c r="O39" s="147" t="s">
        <v>273</v>
      </c>
    </row>
    <row r="40" spans="2:15" ht="15" customHeight="1" x14ac:dyDescent="0.2">
      <c r="B40" s="145">
        <v>144</v>
      </c>
      <c r="C40" s="159" t="s">
        <v>278</v>
      </c>
      <c r="D40" s="148">
        <v>25</v>
      </c>
      <c r="E40" s="148">
        <v>13</v>
      </c>
      <c r="F40" s="148">
        <v>25</v>
      </c>
      <c r="G40" s="148"/>
      <c r="H40" s="148"/>
      <c r="I40" s="148">
        <f>D40-E40</f>
        <v>12</v>
      </c>
      <c r="J40" s="148"/>
      <c r="K40" s="148"/>
      <c r="L40" s="148">
        <v>25</v>
      </c>
      <c r="M40" s="148"/>
      <c r="N40" s="148"/>
      <c r="O40" s="147" t="s">
        <v>232</v>
      </c>
    </row>
    <row r="41" spans="2:15" ht="15" customHeight="1" x14ac:dyDescent="0.2">
      <c r="B41" s="178"/>
      <c r="C41" s="179" t="s">
        <v>280</v>
      </c>
      <c r="D41" s="177">
        <f>SUM(D8:D40)</f>
        <v>614.34</v>
      </c>
      <c r="E41" s="177">
        <f>SUM(E8:E40)</f>
        <v>398.09</v>
      </c>
      <c r="F41" s="177">
        <f>SUM(F9:F40)</f>
        <v>396.33</v>
      </c>
      <c r="G41" s="177"/>
      <c r="H41" s="177"/>
      <c r="I41" s="177">
        <f>SUM(I9:I40)</f>
        <v>216.25</v>
      </c>
      <c r="J41" s="177"/>
      <c r="K41" s="177"/>
      <c r="L41" s="177">
        <f>SUM(L9:L40)</f>
        <v>400.13</v>
      </c>
      <c r="M41" s="177"/>
      <c r="N41" s="177"/>
      <c r="O41" s="147"/>
    </row>
    <row r="42" spans="2:15" ht="15" customHeight="1" x14ac:dyDescent="0.2">
      <c r="B42" s="203"/>
      <c r="C42" s="200"/>
      <c r="D42" s="211"/>
      <c r="E42" s="212"/>
      <c r="F42" s="212"/>
      <c r="G42" s="212"/>
      <c r="H42" s="212"/>
      <c r="I42" s="212"/>
      <c r="J42" s="212"/>
      <c r="K42" s="212"/>
      <c r="L42" s="212"/>
      <c r="M42" s="212"/>
      <c r="N42" s="212"/>
      <c r="O42" s="213"/>
    </row>
    <row r="43" spans="2:15" ht="15" customHeight="1" x14ac:dyDescent="0.2">
      <c r="B43" s="203"/>
      <c r="C43" s="214" t="s">
        <v>68</v>
      </c>
      <c r="J43" s="336" t="s">
        <v>69</v>
      </c>
      <c r="K43" s="336"/>
      <c r="L43" s="336"/>
      <c r="M43" s="336"/>
      <c r="N43" s="336"/>
    </row>
    <row r="44" spans="2:15" ht="15" customHeight="1" x14ac:dyDescent="0.25">
      <c r="B44" s="203"/>
      <c r="C44" s="105"/>
      <c r="D44" s="215"/>
      <c r="E44" s="215"/>
      <c r="F44" s="215"/>
      <c r="G44" s="215"/>
      <c r="J44" s="105"/>
    </row>
    <row r="45" spans="2:15" ht="15" customHeight="1" x14ac:dyDescent="0.2">
      <c r="B45" s="203"/>
      <c r="C45" s="107" t="s">
        <v>312</v>
      </c>
      <c r="J45" s="107" t="s">
        <v>312</v>
      </c>
    </row>
    <row r="46" spans="2:15" ht="15" customHeight="1" x14ac:dyDescent="0.2">
      <c r="B46" s="203"/>
      <c r="C46" s="109"/>
      <c r="J46" s="109"/>
      <c r="O46" s="124"/>
    </row>
    <row r="47" spans="2:15" ht="15" x14ac:dyDescent="0.2">
      <c r="C47" s="110" t="s">
        <v>84</v>
      </c>
      <c r="J47" s="110" t="s">
        <v>84</v>
      </c>
    </row>
  </sheetData>
  <mergeCells count="8">
    <mergeCell ref="J43:N43"/>
    <mergeCell ref="M1:O1"/>
    <mergeCell ref="B4:P4"/>
    <mergeCell ref="B2:P2"/>
    <mergeCell ref="F6:H6"/>
    <mergeCell ref="I6:K6"/>
    <mergeCell ref="L6:N6"/>
    <mergeCell ref="O6:O7"/>
  </mergeCells>
  <pageMargins left="0.25" right="0.25" top="0.75" bottom="0.75" header="0.3" footer="0.3"/>
  <pageSetup paperSize="9" scale="93" fitToHeight="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4"/>
  <sheetViews>
    <sheetView workbookViewId="0">
      <selection activeCell="F7" sqref="F7"/>
    </sheetView>
  </sheetViews>
  <sheetFormatPr defaultRowHeight="12.75" x14ac:dyDescent="0.2"/>
  <cols>
    <col min="1" max="1" width="3.42578125" style="124" customWidth="1"/>
    <col min="2" max="2" width="4.5703125" style="124" customWidth="1"/>
    <col min="3" max="3" width="34.5703125" style="125" customWidth="1"/>
    <col min="4" max="4" width="7.42578125" style="126" customWidth="1"/>
    <col min="5" max="5" width="8.28515625" style="126" customWidth="1"/>
    <col min="6" max="7" width="7.42578125" style="126" customWidth="1"/>
    <col min="8" max="8" width="7.28515625" style="163" customWidth="1"/>
    <col min="9" max="9" width="6.5703125" style="163" customWidth="1"/>
    <col min="10" max="10" width="8.28515625" style="128" customWidth="1"/>
    <col min="11" max="11" width="7.140625" style="128" customWidth="1"/>
    <col min="12" max="12" width="8.28515625" style="128" customWidth="1"/>
    <col min="13" max="14" width="8" style="128" customWidth="1"/>
    <col min="15" max="15" width="8.28515625" style="128" customWidth="1"/>
    <col min="16" max="16" width="8" style="128" customWidth="1"/>
    <col min="17" max="17" width="17.28515625" style="124" customWidth="1"/>
    <col min="18" max="256" width="9.140625" style="124"/>
    <col min="257" max="257" width="3.42578125" style="124" customWidth="1"/>
    <col min="258" max="258" width="4.5703125" style="124" customWidth="1"/>
    <col min="259" max="259" width="35.42578125" style="124" customWidth="1"/>
    <col min="260" max="260" width="7.42578125" style="124" customWidth="1"/>
    <col min="261" max="261" width="8.28515625" style="124" customWidth="1"/>
    <col min="262" max="263" width="7.42578125" style="124" customWidth="1"/>
    <col min="264" max="264" width="7.28515625" style="124" customWidth="1"/>
    <col min="265" max="265" width="6.5703125" style="124" customWidth="1"/>
    <col min="266" max="266" width="8.28515625" style="124" customWidth="1"/>
    <col min="267" max="267" width="7.140625" style="124" customWidth="1"/>
    <col min="268" max="268" width="8.28515625" style="124" customWidth="1"/>
    <col min="269" max="270" width="8" style="124" customWidth="1"/>
    <col min="271" max="271" width="8.28515625" style="124" customWidth="1"/>
    <col min="272" max="272" width="8" style="124" customWidth="1"/>
    <col min="273" max="273" width="17.28515625" style="124" customWidth="1"/>
    <col min="274" max="512" width="9.140625" style="124"/>
    <col min="513" max="513" width="3.42578125" style="124" customWidth="1"/>
    <col min="514" max="514" width="4.5703125" style="124" customWidth="1"/>
    <col min="515" max="515" width="35.42578125" style="124" customWidth="1"/>
    <col min="516" max="516" width="7.42578125" style="124" customWidth="1"/>
    <col min="517" max="517" width="8.28515625" style="124" customWidth="1"/>
    <col min="518" max="519" width="7.42578125" style="124" customWidth="1"/>
    <col min="520" max="520" width="7.28515625" style="124" customWidth="1"/>
    <col min="521" max="521" width="6.5703125" style="124" customWidth="1"/>
    <col min="522" max="522" width="8.28515625" style="124" customWidth="1"/>
    <col min="523" max="523" width="7.140625" style="124" customWidth="1"/>
    <col min="524" max="524" width="8.28515625" style="124" customWidth="1"/>
    <col min="525" max="526" width="8" style="124" customWidth="1"/>
    <col min="527" max="527" width="8.28515625" style="124" customWidth="1"/>
    <col min="528" max="528" width="8" style="124" customWidth="1"/>
    <col min="529" max="529" width="17.28515625" style="124" customWidth="1"/>
    <col min="530" max="768" width="9.140625" style="124"/>
    <col min="769" max="769" width="3.42578125" style="124" customWidth="1"/>
    <col min="770" max="770" width="4.5703125" style="124" customWidth="1"/>
    <col min="771" max="771" width="35.42578125" style="124" customWidth="1"/>
    <col min="772" max="772" width="7.42578125" style="124" customWidth="1"/>
    <col min="773" max="773" width="8.28515625" style="124" customWidth="1"/>
    <col min="774" max="775" width="7.42578125" style="124" customWidth="1"/>
    <col min="776" max="776" width="7.28515625" style="124" customWidth="1"/>
    <col min="777" max="777" width="6.5703125" style="124" customWidth="1"/>
    <col min="778" max="778" width="8.28515625" style="124" customWidth="1"/>
    <col min="779" max="779" width="7.140625" style="124" customWidth="1"/>
    <col min="780" max="780" width="8.28515625" style="124" customWidth="1"/>
    <col min="781" max="782" width="8" style="124" customWidth="1"/>
    <col min="783" max="783" width="8.28515625" style="124" customWidth="1"/>
    <col min="784" max="784" width="8" style="124" customWidth="1"/>
    <col min="785" max="785" width="17.28515625" style="124" customWidth="1"/>
    <col min="786" max="1024" width="9.140625" style="124"/>
    <col min="1025" max="1025" width="3.42578125" style="124" customWidth="1"/>
    <col min="1026" max="1026" width="4.5703125" style="124" customWidth="1"/>
    <col min="1027" max="1027" width="35.42578125" style="124" customWidth="1"/>
    <col min="1028" max="1028" width="7.42578125" style="124" customWidth="1"/>
    <col min="1029" max="1029" width="8.28515625" style="124" customWidth="1"/>
    <col min="1030" max="1031" width="7.42578125" style="124" customWidth="1"/>
    <col min="1032" max="1032" width="7.28515625" style="124" customWidth="1"/>
    <col min="1033" max="1033" width="6.5703125" style="124" customWidth="1"/>
    <col min="1034" max="1034" width="8.28515625" style="124" customWidth="1"/>
    <col min="1035" max="1035" width="7.140625" style="124" customWidth="1"/>
    <col min="1036" max="1036" width="8.28515625" style="124" customWidth="1"/>
    <col min="1037" max="1038" width="8" style="124" customWidth="1"/>
    <col min="1039" max="1039" width="8.28515625" style="124" customWidth="1"/>
    <col min="1040" max="1040" width="8" style="124" customWidth="1"/>
    <col min="1041" max="1041" width="17.28515625" style="124" customWidth="1"/>
    <col min="1042" max="1280" width="9.140625" style="124"/>
    <col min="1281" max="1281" width="3.42578125" style="124" customWidth="1"/>
    <col min="1282" max="1282" width="4.5703125" style="124" customWidth="1"/>
    <col min="1283" max="1283" width="35.42578125" style="124" customWidth="1"/>
    <col min="1284" max="1284" width="7.42578125" style="124" customWidth="1"/>
    <col min="1285" max="1285" width="8.28515625" style="124" customWidth="1"/>
    <col min="1286" max="1287" width="7.42578125" style="124" customWidth="1"/>
    <col min="1288" max="1288" width="7.28515625" style="124" customWidth="1"/>
    <col min="1289" max="1289" width="6.5703125" style="124" customWidth="1"/>
    <col min="1290" max="1290" width="8.28515625" style="124" customWidth="1"/>
    <col min="1291" max="1291" width="7.140625" style="124" customWidth="1"/>
    <col min="1292" max="1292" width="8.28515625" style="124" customWidth="1"/>
    <col min="1293" max="1294" width="8" style="124" customWidth="1"/>
    <col min="1295" max="1295" width="8.28515625" style="124" customWidth="1"/>
    <col min="1296" max="1296" width="8" style="124" customWidth="1"/>
    <col min="1297" max="1297" width="17.28515625" style="124" customWidth="1"/>
    <col min="1298" max="1536" width="9.140625" style="124"/>
    <col min="1537" max="1537" width="3.42578125" style="124" customWidth="1"/>
    <col min="1538" max="1538" width="4.5703125" style="124" customWidth="1"/>
    <col min="1539" max="1539" width="35.42578125" style="124" customWidth="1"/>
    <col min="1540" max="1540" width="7.42578125" style="124" customWidth="1"/>
    <col min="1541" max="1541" width="8.28515625" style="124" customWidth="1"/>
    <col min="1542" max="1543" width="7.42578125" style="124" customWidth="1"/>
    <col min="1544" max="1544" width="7.28515625" style="124" customWidth="1"/>
    <col min="1545" max="1545" width="6.5703125" style="124" customWidth="1"/>
    <col min="1546" max="1546" width="8.28515625" style="124" customWidth="1"/>
    <col min="1547" max="1547" width="7.140625" style="124" customWidth="1"/>
    <col min="1548" max="1548" width="8.28515625" style="124" customWidth="1"/>
    <col min="1549" max="1550" width="8" style="124" customWidth="1"/>
    <col min="1551" max="1551" width="8.28515625" style="124" customWidth="1"/>
    <col min="1552" max="1552" width="8" style="124" customWidth="1"/>
    <col min="1553" max="1553" width="17.28515625" style="124" customWidth="1"/>
    <col min="1554" max="1792" width="9.140625" style="124"/>
    <col min="1793" max="1793" width="3.42578125" style="124" customWidth="1"/>
    <col min="1794" max="1794" width="4.5703125" style="124" customWidth="1"/>
    <col min="1795" max="1795" width="35.42578125" style="124" customWidth="1"/>
    <col min="1796" max="1796" width="7.42578125" style="124" customWidth="1"/>
    <col min="1797" max="1797" width="8.28515625" style="124" customWidth="1"/>
    <col min="1798" max="1799" width="7.42578125" style="124" customWidth="1"/>
    <col min="1800" max="1800" width="7.28515625" style="124" customWidth="1"/>
    <col min="1801" max="1801" width="6.5703125" style="124" customWidth="1"/>
    <col min="1802" max="1802" width="8.28515625" style="124" customWidth="1"/>
    <col min="1803" max="1803" width="7.140625" style="124" customWidth="1"/>
    <col min="1804" max="1804" width="8.28515625" style="124" customWidth="1"/>
    <col min="1805" max="1806" width="8" style="124" customWidth="1"/>
    <col min="1807" max="1807" width="8.28515625" style="124" customWidth="1"/>
    <col min="1808" max="1808" width="8" style="124" customWidth="1"/>
    <col min="1809" max="1809" width="17.28515625" style="124" customWidth="1"/>
    <col min="1810" max="2048" width="9.140625" style="124"/>
    <col min="2049" max="2049" width="3.42578125" style="124" customWidth="1"/>
    <col min="2050" max="2050" width="4.5703125" style="124" customWidth="1"/>
    <col min="2051" max="2051" width="35.42578125" style="124" customWidth="1"/>
    <col min="2052" max="2052" width="7.42578125" style="124" customWidth="1"/>
    <col min="2053" max="2053" width="8.28515625" style="124" customWidth="1"/>
    <col min="2054" max="2055" width="7.42578125" style="124" customWidth="1"/>
    <col min="2056" max="2056" width="7.28515625" style="124" customWidth="1"/>
    <col min="2057" max="2057" width="6.5703125" style="124" customWidth="1"/>
    <col min="2058" max="2058" width="8.28515625" style="124" customWidth="1"/>
    <col min="2059" max="2059" width="7.140625" style="124" customWidth="1"/>
    <col min="2060" max="2060" width="8.28515625" style="124" customWidth="1"/>
    <col min="2061" max="2062" width="8" style="124" customWidth="1"/>
    <col min="2063" max="2063" width="8.28515625" style="124" customWidth="1"/>
    <col min="2064" max="2064" width="8" style="124" customWidth="1"/>
    <col min="2065" max="2065" width="17.28515625" style="124" customWidth="1"/>
    <col min="2066" max="2304" width="9.140625" style="124"/>
    <col min="2305" max="2305" width="3.42578125" style="124" customWidth="1"/>
    <col min="2306" max="2306" width="4.5703125" style="124" customWidth="1"/>
    <col min="2307" max="2307" width="35.42578125" style="124" customWidth="1"/>
    <col min="2308" max="2308" width="7.42578125" style="124" customWidth="1"/>
    <col min="2309" max="2309" width="8.28515625" style="124" customWidth="1"/>
    <col min="2310" max="2311" width="7.42578125" style="124" customWidth="1"/>
    <col min="2312" max="2312" width="7.28515625" style="124" customWidth="1"/>
    <col min="2313" max="2313" width="6.5703125" style="124" customWidth="1"/>
    <col min="2314" max="2314" width="8.28515625" style="124" customWidth="1"/>
    <col min="2315" max="2315" width="7.140625" style="124" customWidth="1"/>
    <col min="2316" max="2316" width="8.28515625" style="124" customWidth="1"/>
    <col min="2317" max="2318" width="8" style="124" customWidth="1"/>
    <col min="2319" max="2319" width="8.28515625" style="124" customWidth="1"/>
    <col min="2320" max="2320" width="8" style="124" customWidth="1"/>
    <col min="2321" max="2321" width="17.28515625" style="124" customWidth="1"/>
    <col min="2322" max="2560" width="9.140625" style="124"/>
    <col min="2561" max="2561" width="3.42578125" style="124" customWidth="1"/>
    <col min="2562" max="2562" width="4.5703125" style="124" customWidth="1"/>
    <col min="2563" max="2563" width="35.42578125" style="124" customWidth="1"/>
    <col min="2564" max="2564" width="7.42578125" style="124" customWidth="1"/>
    <col min="2565" max="2565" width="8.28515625" style="124" customWidth="1"/>
    <col min="2566" max="2567" width="7.42578125" style="124" customWidth="1"/>
    <col min="2568" max="2568" width="7.28515625" style="124" customWidth="1"/>
    <col min="2569" max="2569" width="6.5703125" style="124" customWidth="1"/>
    <col min="2570" max="2570" width="8.28515625" style="124" customWidth="1"/>
    <col min="2571" max="2571" width="7.140625" style="124" customWidth="1"/>
    <col min="2572" max="2572" width="8.28515625" style="124" customWidth="1"/>
    <col min="2573" max="2574" width="8" style="124" customWidth="1"/>
    <col min="2575" max="2575" width="8.28515625" style="124" customWidth="1"/>
    <col min="2576" max="2576" width="8" style="124" customWidth="1"/>
    <col min="2577" max="2577" width="17.28515625" style="124" customWidth="1"/>
    <col min="2578" max="2816" width="9.140625" style="124"/>
    <col min="2817" max="2817" width="3.42578125" style="124" customWidth="1"/>
    <col min="2818" max="2818" width="4.5703125" style="124" customWidth="1"/>
    <col min="2819" max="2819" width="35.42578125" style="124" customWidth="1"/>
    <col min="2820" max="2820" width="7.42578125" style="124" customWidth="1"/>
    <col min="2821" max="2821" width="8.28515625" style="124" customWidth="1"/>
    <col min="2822" max="2823" width="7.42578125" style="124" customWidth="1"/>
    <col min="2824" max="2824" width="7.28515625" style="124" customWidth="1"/>
    <col min="2825" max="2825" width="6.5703125" style="124" customWidth="1"/>
    <col min="2826" max="2826" width="8.28515625" style="124" customWidth="1"/>
    <col min="2827" max="2827" width="7.140625" style="124" customWidth="1"/>
    <col min="2828" max="2828" width="8.28515625" style="124" customWidth="1"/>
    <col min="2829" max="2830" width="8" style="124" customWidth="1"/>
    <col min="2831" max="2831" width="8.28515625" style="124" customWidth="1"/>
    <col min="2832" max="2832" width="8" style="124" customWidth="1"/>
    <col min="2833" max="2833" width="17.28515625" style="124" customWidth="1"/>
    <col min="2834" max="3072" width="9.140625" style="124"/>
    <col min="3073" max="3073" width="3.42578125" style="124" customWidth="1"/>
    <col min="3074" max="3074" width="4.5703125" style="124" customWidth="1"/>
    <col min="3075" max="3075" width="35.42578125" style="124" customWidth="1"/>
    <col min="3076" max="3076" width="7.42578125" style="124" customWidth="1"/>
    <col min="3077" max="3077" width="8.28515625" style="124" customWidth="1"/>
    <col min="3078" max="3079" width="7.42578125" style="124" customWidth="1"/>
    <col min="3080" max="3080" width="7.28515625" style="124" customWidth="1"/>
    <col min="3081" max="3081" width="6.5703125" style="124" customWidth="1"/>
    <col min="3082" max="3082" width="8.28515625" style="124" customWidth="1"/>
    <col min="3083" max="3083" width="7.140625" style="124" customWidth="1"/>
    <col min="3084" max="3084" width="8.28515625" style="124" customWidth="1"/>
    <col min="3085" max="3086" width="8" style="124" customWidth="1"/>
    <col min="3087" max="3087" width="8.28515625" style="124" customWidth="1"/>
    <col min="3088" max="3088" width="8" style="124" customWidth="1"/>
    <col min="3089" max="3089" width="17.28515625" style="124" customWidth="1"/>
    <col min="3090" max="3328" width="9.140625" style="124"/>
    <col min="3329" max="3329" width="3.42578125" style="124" customWidth="1"/>
    <col min="3330" max="3330" width="4.5703125" style="124" customWidth="1"/>
    <col min="3331" max="3331" width="35.42578125" style="124" customWidth="1"/>
    <col min="3332" max="3332" width="7.42578125" style="124" customWidth="1"/>
    <col min="3333" max="3333" width="8.28515625" style="124" customWidth="1"/>
    <col min="3334" max="3335" width="7.42578125" style="124" customWidth="1"/>
    <col min="3336" max="3336" width="7.28515625" style="124" customWidth="1"/>
    <col min="3337" max="3337" width="6.5703125" style="124" customWidth="1"/>
    <col min="3338" max="3338" width="8.28515625" style="124" customWidth="1"/>
    <col min="3339" max="3339" width="7.140625" style="124" customWidth="1"/>
    <col min="3340" max="3340" width="8.28515625" style="124" customWidth="1"/>
    <col min="3341" max="3342" width="8" style="124" customWidth="1"/>
    <col min="3343" max="3343" width="8.28515625" style="124" customWidth="1"/>
    <col min="3344" max="3344" width="8" style="124" customWidth="1"/>
    <col min="3345" max="3345" width="17.28515625" style="124" customWidth="1"/>
    <col min="3346" max="3584" width="9.140625" style="124"/>
    <col min="3585" max="3585" width="3.42578125" style="124" customWidth="1"/>
    <col min="3586" max="3586" width="4.5703125" style="124" customWidth="1"/>
    <col min="3587" max="3587" width="35.42578125" style="124" customWidth="1"/>
    <col min="3588" max="3588" width="7.42578125" style="124" customWidth="1"/>
    <col min="3589" max="3589" width="8.28515625" style="124" customWidth="1"/>
    <col min="3590" max="3591" width="7.42578125" style="124" customWidth="1"/>
    <col min="3592" max="3592" width="7.28515625" style="124" customWidth="1"/>
    <col min="3593" max="3593" width="6.5703125" style="124" customWidth="1"/>
    <col min="3594" max="3594" width="8.28515625" style="124" customWidth="1"/>
    <col min="3595" max="3595" width="7.140625" style="124" customWidth="1"/>
    <col min="3596" max="3596" width="8.28515625" style="124" customWidth="1"/>
    <col min="3597" max="3598" width="8" style="124" customWidth="1"/>
    <col min="3599" max="3599" width="8.28515625" style="124" customWidth="1"/>
    <col min="3600" max="3600" width="8" style="124" customWidth="1"/>
    <col min="3601" max="3601" width="17.28515625" style="124" customWidth="1"/>
    <col min="3602" max="3840" width="9.140625" style="124"/>
    <col min="3841" max="3841" width="3.42578125" style="124" customWidth="1"/>
    <col min="3842" max="3842" width="4.5703125" style="124" customWidth="1"/>
    <col min="3843" max="3843" width="35.42578125" style="124" customWidth="1"/>
    <col min="3844" max="3844" width="7.42578125" style="124" customWidth="1"/>
    <col min="3845" max="3845" width="8.28515625" style="124" customWidth="1"/>
    <col min="3846" max="3847" width="7.42578125" style="124" customWidth="1"/>
    <col min="3848" max="3848" width="7.28515625" style="124" customWidth="1"/>
    <col min="3849" max="3849" width="6.5703125" style="124" customWidth="1"/>
    <col min="3850" max="3850" width="8.28515625" style="124" customWidth="1"/>
    <col min="3851" max="3851" width="7.140625" style="124" customWidth="1"/>
    <col min="3852" max="3852" width="8.28515625" style="124" customWidth="1"/>
    <col min="3853" max="3854" width="8" style="124" customWidth="1"/>
    <col min="3855" max="3855" width="8.28515625" style="124" customWidth="1"/>
    <col min="3856" max="3856" width="8" style="124" customWidth="1"/>
    <col min="3857" max="3857" width="17.28515625" style="124" customWidth="1"/>
    <col min="3858" max="4096" width="9.140625" style="124"/>
    <col min="4097" max="4097" width="3.42578125" style="124" customWidth="1"/>
    <col min="4098" max="4098" width="4.5703125" style="124" customWidth="1"/>
    <col min="4099" max="4099" width="35.42578125" style="124" customWidth="1"/>
    <col min="4100" max="4100" width="7.42578125" style="124" customWidth="1"/>
    <col min="4101" max="4101" width="8.28515625" style="124" customWidth="1"/>
    <col min="4102" max="4103" width="7.42578125" style="124" customWidth="1"/>
    <col min="4104" max="4104" width="7.28515625" style="124" customWidth="1"/>
    <col min="4105" max="4105" width="6.5703125" style="124" customWidth="1"/>
    <col min="4106" max="4106" width="8.28515625" style="124" customWidth="1"/>
    <col min="4107" max="4107" width="7.140625" style="124" customWidth="1"/>
    <col min="4108" max="4108" width="8.28515625" style="124" customWidth="1"/>
    <col min="4109" max="4110" width="8" style="124" customWidth="1"/>
    <col min="4111" max="4111" width="8.28515625" style="124" customWidth="1"/>
    <col min="4112" max="4112" width="8" style="124" customWidth="1"/>
    <col min="4113" max="4113" width="17.28515625" style="124" customWidth="1"/>
    <col min="4114" max="4352" width="9.140625" style="124"/>
    <col min="4353" max="4353" width="3.42578125" style="124" customWidth="1"/>
    <col min="4354" max="4354" width="4.5703125" style="124" customWidth="1"/>
    <col min="4355" max="4355" width="35.42578125" style="124" customWidth="1"/>
    <col min="4356" max="4356" width="7.42578125" style="124" customWidth="1"/>
    <col min="4357" max="4357" width="8.28515625" style="124" customWidth="1"/>
    <col min="4358" max="4359" width="7.42578125" style="124" customWidth="1"/>
    <col min="4360" max="4360" width="7.28515625" style="124" customWidth="1"/>
    <col min="4361" max="4361" width="6.5703125" style="124" customWidth="1"/>
    <col min="4362" max="4362" width="8.28515625" style="124" customWidth="1"/>
    <col min="4363" max="4363" width="7.140625" style="124" customWidth="1"/>
    <col min="4364" max="4364" width="8.28515625" style="124" customWidth="1"/>
    <col min="4365" max="4366" width="8" style="124" customWidth="1"/>
    <col min="4367" max="4367" width="8.28515625" style="124" customWidth="1"/>
    <col min="4368" max="4368" width="8" style="124" customWidth="1"/>
    <col min="4369" max="4369" width="17.28515625" style="124" customWidth="1"/>
    <col min="4370" max="4608" width="9.140625" style="124"/>
    <col min="4609" max="4609" width="3.42578125" style="124" customWidth="1"/>
    <col min="4610" max="4610" width="4.5703125" style="124" customWidth="1"/>
    <col min="4611" max="4611" width="35.42578125" style="124" customWidth="1"/>
    <col min="4612" max="4612" width="7.42578125" style="124" customWidth="1"/>
    <col min="4613" max="4613" width="8.28515625" style="124" customWidth="1"/>
    <col min="4614" max="4615" width="7.42578125" style="124" customWidth="1"/>
    <col min="4616" max="4616" width="7.28515625" style="124" customWidth="1"/>
    <col min="4617" max="4617" width="6.5703125" style="124" customWidth="1"/>
    <col min="4618" max="4618" width="8.28515625" style="124" customWidth="1"/>
    <col min="4619" max="4619" width="7.140625" style="124" customWidth="1"/>
    <col min="4620" max="4620" width="8.28515625" style="124" customWidth="1"/>
    <col min="4621" max="4622" width="8" style="124" customWidth="1"/>
    <col min="4623" max="4623" width="8.28515625" style="124" customWidth="1"/>
    <col min="4624" max="4624" width="8" style="124" customWidth="1"/>
    <col min="4625" max="4625" width="17.28515625" style="124" customWidth="1"/>
    <col min="4626" max="4864" width="9.140625" style="124"/>
    <col min="4865" max="4865" width="3.42578125" style="124" customWidth="1"/>
    <col min="4866" max="4866" width="4.5703125" style="124" customWidth="1"/>
    <col min="4867" max="4867" width="35.42578125" style="124" customWidth="1"/>
    <col min="4868" max="4868" width="7.42578125" style="124" customWidth="1"/>
    <col min="4869" max="4869" width="8.28515625" style="124" customWidth="1"/>
    <col min="4870" max="4871" width="7.42578125" style="124" customWidth="1"/>
    <col min="4872" max="4872" width="7.28515625" style="124" customWidth="1"/>
    <col min="4873" max="4873" width="6.5703125" style="124" customWidth="1"/>
    <col min="4874" max="4874" width="8.28515625" style="124" customWidth="1"/>
    <col min="4875" max="4875" width="7.140625" style="124" customWidth="1"/>
    <col min="4876" max="4876" width="8.28515625" style="124" customWidth="1"/>
    <col min="4877" max="4878" width="8" style="124" customWidth="1"/>
    <col min="4879" max="4879" width="8.28515625" style="124" customWidth="1"/>
    <col min="4880" max="4880" width="8" style="124" customWidth="1"/>
    <col min="4881" max="4881" width="17.28515625" style="124" customWidth="1"/>
    <col min="4882" max="5120" width="9.140625" style="124"/>
    <col min="5121" max="5121" width="3.42578125" style="124" customWidth="1"/>
    <col min="5122" max="5122" width="4.5703125" style="124" customWidth="1"/>
    <col min="5123" max="5123" width="35.42578125" style="124" customWidth="1"/>
    <col min="5124" max="5124" width="7.42578125" style="124" customWidth="1"/>
    <col min="5125" max="5125" width="8.28515625" style="124" customWidth="1"/>
    <col min="5126" max="5127" width="7.42578125" style="124" customWidth="1"/>
    <col min="5128" max="5128" width="7.28515625" style="124" customWidth="1"/>
    <col min="5129" max="5129" width="6.5703125" style="124" customWidth="1"/>
    <col min="5130" max="5130" width="8.28515625" style="124" customWidth="1"/>
    <col min="5131" max="5131" width="7.140625" style="124" customWidth="1"/>
    <col min="5132" max="5132" width="8.28515625" style="124" customWidth="1"/>
    <col min="5133" max="5134" width="8" style="124" customWidth="1"/>
    <col min="5135" max="5135" width="8.28515625" style="124" customWidth="1"/>
    <col min="5136" max="5136" width="8" style="124" customWidth="1"/>
    <col min="5137" max="5137" width="17.28515625" style="124" customWidth="1"/>
    <col min="5138" max="5376" width="9.140625" style="124"/>
    <col min="5377" max="5377" width="3.42578125" style="124" customWidth="1"/>
    <col min="5378" max="5378" width="4.5703125" style="124" customWidth="1"/>
    <col min="5379" max="5379" width="35.42578125" style="124" customWidth="1"/>
    <col min="5380" max="5380" width="7.42578125" style="124" customWidth="1"/>
    <col min="5381" max="5381" width="8.28515625" style="124" customWidth="1"/>
    <col min="5382" max="5383" width="7.42578125" style="124" customWidth="1"/>
    <col min="5384" max="5384" width="7.28515625" style="124" customWidth="1"/>
    <col min="5385" max="5385" width="6.5703125" style="124" customWidth="1"/>
    <col min="5386" max="5386" width="8.28515625" style="124" customWidth="1"/>
    <col min="5387" max="5387" width="7.140625" style="124" customWidth="1"/>
    <col min="5388" max="5388" width="8.28515625" style="124" customWidth="1"/>
    <col min="5389" max="5390" width="8" style="124" customWidth="1"/>
    <col min="5391" max="5391" width="8.28515625" style="124" customWidth="1"/>
    <col min="5392" max="5392" width="8" style="124" customWidth="1"/>
    <col min="5393" max="5393" width="17.28515625" style="124" customWidth="1"/>
    <col min="5394" max="5632" width="9.140625" style="124"/>
    <col min="5633" max="5633" width="3.42578125" style="124" customWidth="1"/>
    <col min="5634" max="5634" width="4.5703125" style="124" customWidth="1"/>
    <col min="5635" max="5635" width="35.42578125" style="124" customWidth="1"/>
    <col min="5636" max="5636" width="7.42578125" style="124" customWidth="1"/>
    <col min="5637" max="5637" width="8.28515625" style="124" customWidth="1"/>
    <col min="5638" max="5639" width="7.42578125" style="124" customWidth="1"/>
    <col min="5640" max="5640" width="7.28515625" style="124" customWidth="1"/>
    <col min="5641" max="5641" width="6.5703125" style="124" customWidth="1"/>
    <col min="5642" max="5642" width="8.28515625" style="124" customWidth="1"/>
    <col min="5643" max="5643" width="7.140625" style="124" customWidth="1"/>
    <col min="5644" max="5644" width="8.28515625" style="124" customWidth="1"/>
    <col min="5645" max="5646" width="8" style="124" customWidth="1"/>
    <col min="5647" max="5647" width="8.28515625" style="124" customWidth="1"/>
    <col min="5648" max="5648" width="8" style="124" customWidth="1"/>
    <col min="5649" max="5649" width="17.28515625" style="124" customWidth="1"/>
    <col min="5650" max="5888" width="9.140625" style="124"/>
    <col min="5889" max="5889" width="3.42578125" style="124" customWidth="1"/>
    <col min="5890" max="5890" width="4.5703125" style="124" customWidth="1"/>
    <col min="5891" max="5891" width="35.42578125" style="124" customWidth="1"/>
    <col min="5892" max="5892" width="7.42578125" style="124" customWidth="1"/>
    <col min="5893" max="5893" width="8.28515625" style="124" customWidth="1"/>
    <col min="5894" max="5895" width="7.42578125" style="124" customWidth="1"/>
    <col min="5896" max="5896" width="7.28515625" style="124" customWidth="1"/>
    <col min="5897" max="5897" width="6.5703125" style="124" customWidth="1"/>
    <col min="5898" max="5898" width="8.28515625" style="124" customWidth="1"/>
    <col min="5899" max="5899" width="7.140625" style="124" customWidth="1"/>
    <col min="5900" max="5900" width="8.28515625" style="124" customWidth="1"/>
    <col min="5901" max="5902" width="8" style="124" customWidth="1"/>
    <col min="5903" max="5903" width="8.28515625" style="124" customWidth="1"/>
    <col min="5904" max="5904" width="8" style="124" customWidth="1"/>
    <col min="5905" max="5905" width="17.28515625" style="124" customWidth="1"/>
    <col min="5906" max="6144" width="9.140625" style="124"/>
    <col min="6145" max="6145" width="3.42578125" style="124" customWidth="1"/>
    <col min="6146" max="6146" width="4.5703125" style="124" customWidth="1"/>
    <col min="6147" max="6147" width="35.42578125" style="124" customWidth="1"/>
    <col min="6148" max="6148" width="7.42578125" style="124" customWidth="1"/>
    <col min="6149" max="6149" width="8.28515625" style="124" customWidth="1"/>
    <col min="6150" max="6151" width="7.42578125" style="124" customWidth="1"/>
    <col min="6152" max="6152" width="7.28515625" style="124" customWidth="1"/>
    <col min="6153" max="6153" width="6.5703125" style="124" customWidth="1"/>
    <col min="6154" max="6154" width="8.28515625" style="124" customWidth="1"/>
    <col min="6155" max="6155" width="7.140625" style="124" customWidth="1"/>
    <col min="6156" max="6156" width="8.28515625" style="124" customWidth="1"/>
    <col min="6157" max="6158" width="8" style="124" customWidth="1"/>
    <col min="6159" max="6159" width="8.28515625" style="124" customWidth="1"/>
    <col min="6160" max="6160" width="8" style="124" customWidth="1"/>
    <col min="6161" max="6161" width="17.28515625" style="124" customWidth="1"/>
    <col min="6162" max="6400" width="9.140625" style="124"/>
    <col min="6401" max="6401" width="3.42578125" style="124" customWidth="1"/>
    <col min="6402" max="6402" width="4.5703125" style="124" customWidth="1"/>
    <col min="6403" max="6403" width="35.42578125" style="124" customWidth="1"/>
    <col min="6404" max="6404" width="7.42578125" style="124" customWidth="1"/>
    <col min="6405" max="6405" width="8.28515625" style="124" customWidth="1"/>
    <col min="6406" max="6407" width="7.42578125" style="124" customWidth="1"/>
    <col min="6408" max="6408" width="7.28515625" style="124" customWidth="1"/>
    <col min="6409" max="6409" width="6.5703125" style="124" customWidth="1"/>
    <col min="6410" max="6410" width="8.28515625" style="124" customWidth="1"/>
    <col min="6411" max="6411" width="7.140625" style="124" customWidth="1"/>
    <col min="6412" max="6412" width="8.28515625" style="124" customWidth="1"/>
    <col min="6413" max="6414" width="8" style="124" customWidth="1"/>
    <col min="6415" max="6415" width="8.28515625" style="124" customWidth="1"/>
    <col min="6416" max="6416" width="8" style="124" customWidth="1"/>
    <col min="6417" max="6417" width="17.28515625" style="124" customWidth="1"/>
    <col min="6418" max="6656" width="9.140625" style="124"/>
    <col min="6657" max="6657" width="3.42578125" style="124" customWidth="1"/>
    <col min="6658" max="6658" width="4.5703125" style="124" customWidth="1"/>
    <col min="6659" max="6659" width="35.42578125" style="124" customWidth="1"/>
    <col min="6660" max="6660" width="7.42578125" style="124" customWidth="1"/>
    <col min="6661" max="6661" width="8.28515625" style="124" customWidth="1"/>
    <col min="6662" max="6663" width="7.42578125" style="124" customWidth="1"/>
    <col min="6664" max="6664" width="7.28515625" style="124" customWidth="1"/>
    <col min="6665" max="6665" width="6.5703125" style="124" customWidth="1"/>
    <col min="6666" max="6666" width="8.28515625" style="124" customWidth="1"/>
    <col min="6667" max="6667" width="7.140625" style="124" customWidth="1"/>
    <col min="6668" max="6668" width="8.28515625" style="124" customWidth="1"/>
    <col min="6669" max="6670" width="8" style="124" customWidth="1"/>
    <col min="6671" max="6671" width="8.28515625" style="124" customWidth="1"/>
    <col min="6672" max="6672" width="8" style="124" customWidth="1"/>
    <col min="6673" max="6673" width="17.28515625" style="124" customWidth="1"/>
    <col min="6674" max="6912" width="9.140625" style="124"/>
    <col min="6913" max="6913" width="3.42578125" style="124" customWidth="1"/>
    <col min="6914" max="6914" width="4.5703125" style="124" customWidth="1"/>
    <col min="6915" max="6915" width="35.42578125" style="124" customWidth="1"/>
    <col min="6916" max="6916" width="7.42578125" style="124" customWidth="1"/>
    <col min="6917" max="6917" width="8.28515625" style="124" customWidth="1"/>
    <col min="6918" max="6919" width="7.42578125" style="124" customWidth="1"/>
    <col min="6920" max="6920" width="7.28515625" style="124" customWidth="1"/>
    <col min="6921" max="6921" width="6.5703125" style="124" customWidth="1"/>
    <col min="6922" max="6922" width="8.28515625" style="124" customWidth="1"/>
    <col min="6923" max="6923" width="7.140625" style="124" customWidth="1"/>
    <col min="6924" max="6924" width="8.28515625" style="124" customWidth="1"/>
    <col min="6925" max="6926" width="8" style="124" customWidth="1"/>
    <col min="6927" max="6927" width="8.28515625" style="124" customWidth="1"/>
    <col min="6928" max="6928" width="8" style="124" customWidth="1"/>
    <col min="6929" max="6929" width="17.28515625" style="124" customWidth="1"/>
    <col min="6930" max="7168" width="9.140625" style="124"/>
    <col min="7169" max="7169" width="3.42578125" style="124" customWidth="1"/>
    <col min="7170" max="7170" width="4.5703125" style="124" customWidth="1"/>
    <col min="7171" max="7171" width="35.42578125" style="124" customWidth="1"/>
    <col min="7172" max="7172" width="7.42578125" style="124" customWidth="1"/>
    <col min="7173" max="7173" width="8.28515625" style="124" customWidth="1"/>
    <col min="7174" max="7175" width="7.42578125" style="124" customWidth="1"/>
    <col min="7176" max="7176" width="7.28515625" style="124" customWidth="1"/>
    <col min="7177" max="7177" width="6.5703125" style="124" customWidth="1"/>
    <col min="7178" max="7178" width="8.28515625" style="124" customWidth="1"/>
    <col min="7179" max="7179" width="7.140625" style="124" customWidth="1"/>
    <col min="7180" max="7180" width="8.28515625" style="124" customWidth="1"/>
    <col min="7181" max="7182" width="8" style="124" customWidth="1"/>
    <col min="7183" max="7183" width="8.28515625" style="124" customWidth="1"/>
    <col min="7184" max="7184" width="8" style="124" customWidth="1"/>
    <col min="7185" max="7185" width="17.28515625" style="124" customWidth="1"/>
    <col min="7186" max="7424" width="9.140625" style="124"/>
    <col min="7425" max="7425" width="3.42578125" style="124" customWidth="1"/>
    <col min="7426" max="7426" width="4.5703125" style="124" customWidth="1"/>
    <col min="7427" max="7427" width="35.42578125" style="124" customWidth="1"/>
    <col min="7428" max="7428" width="7.42578125" style="124" customWidth="1"/>
    <col min="7429" max="7429" width="8.28515625" style="124" customWidth="1"/>
    <col min="7430" max="7431" width="7.42578125" style="124" customWidth="1"/>
    <col min="7432" max="7432" width="7.28515625" style="124" customWidth="1"/>
    <col min="7433" max="7433" width="6.5703125" style="124" customWidth="1"/>
    <col min="7434" max="7434" width="8.28515625" style="124" customWidth="1"/>
    <col min="7435" max="7435" width="7.140625" style="124" customWidth="1"/>
    <col min="7436" max="7436" width="8.28515625" style="124" customWidth="1"/>
    <col min="7437" max="7438" width="8" style="124" customWidth="1"/>
    <col min="7439" max="7439" width="8.28515625" style="124" customWidth="1"/>
    <col min="7440" max="7440" width="8" style="124" customWidth="1"/>
    <col min="7441" max="7441" width="17.28515625" style="124" customWidth="1"/>
    <col min="7442" max="7680" width="9.140625" style="124"/>
    <col min="7681" max="7681" width="3.42578125" style="124" customWidth="1"/>
    <col min="7682" max="7682" width="4.5703125" style="124" customWidth="1"/>
    <col min="7683" max="7683" width="35.42578125" style="124" customWidth="1"/>
    <col min="7684" max="7684" width="7.42578125" style="124" customWidth="1"/>
    <col min="7685" max="7685" width="8.28515625" style="124" customWidth="1"/>
    <col min="7686" max="7687" width="7.42578125" style="124" customWidth="1"/>
    <col min="7688" max="7688" width="7.28515625" style="124" customWidth="1"/>
    <col min="7689" max="7689" width="6.5703125" style="124" customWidth="1"/>
    <col min="7690" max="7690" width="8.28515625" style="124" customWidth="1"/>
    <col min="7691" max="7691" width="7.140625" style="124" customWidth="1"/>
    <col min="7692" max="7692" width="8.28515625" style="124" customWidth="1"/>
    <col min="7693" max="7694" width="8" style="124" customWidth="1"/>
    <col min="7695" max="7695" width="8.28515625" style="124" customWidth="1"/>
    <col min="7696" max="7696" width="8" style="124" customWidth="1"/>
    <col min="7697" max="7697" width="17.28515625" style="124" customWidth="1"/>
    <col min="7698" max="7936" width="9.140625" style="124"/>
    <col min="7937" max="7937" width="3.42578125" style="124" customWidth="1"/>
    <col min="7938" max="7938" width="4.5703125" style="124" customWidth="1"/>
    <col min="7939" max="7939" width="35.42578125" style="124" customWidth="1"/>
    <col min="7940" max="7940" width="7.42578125" style="124" customWidth="1"/>
    <col min="7941" max="7941" width="8.28515625" style="124" customWidth="1"/>
    <col min="7942" max="7943" width="7.42578125" style="124" customWidth="1"/>
    <col min="7944" max="7944" width="7.28515625" style="124" customWidth="1"/>
    <col min="7945" max="7945" width="6.5703125" style="124" customWidth="1"/>
    <col min="7946" max="7946" width="8.28515625" style="124" customWidth="1"/>
    <col min="7947" max="7947" width="7.140625" style="124" customWidth="1"/>
    <col min="7948" max="7948" width="8.28515625" style="124" customWidth="1"/>
    <col min="7949" max="7950" width="8" style="124" customWidth="1"/>
    <col min="7951" max="7951" width="8.28515625" style="124" customWidth="1"/>
    <col min="7952" max="7952" width="8" style="124" customWidth="1"/>
    <col min="7953" max="7953" width="17.28515625" style="124" customWidth="1"/>
    <col min="7954" max="8192" width="9.140625" style="124"/>
    <col min="8193" max="8193" width="3.42578125" style="124" customWidth="1"/>
    <col min="8194" max="8194" width="4.5703125" style="124" customWidth="1"/>
    <col min="8195" max="8195" width="35.42578125" style="124" customWidth="1"/>
    <col min="8196" max="8196" width="7.42578125" style="124" customWidth="1"/>
    <col min="8197" max="8197" width="8.28515625" style="124" customWidth="1"/>
    <col min="8198" max="8199" width="7.42578125" style="124" customWidth="1"/>
    <col min="8200" max="8200" width="7.28515625" style="124" customWidth="1"/>
    <col min="8201" max="8201" width="6.5703125" style="124" customWidth="1"/>
    <col min="8202" max="8202" width="8.28515625" style="124" customWidth="1"/>
    <col min="8203" max="8203" width="7.140625" style="124" customWidth="1"/>
    <col min="8204" max="8204" width="8.28515625" style="124" customWidth="1"/>
    <col min="8205" max="8206" width="8" style="124" customWidth="1"/>
    <col min="8207" max="8207" width="8.28515625" style="124" customWidth="1"/>
    <col min="8208" max="8208" width="8" style="124" customWidth="1"/>
    <col min="8209" max="8209" width="17.28515625" style="124" customWidth="1"/>
    <col min="8210" max="8448" width="9.140625" style="124"/>
    <col min="8449" max="8449" width="3.42578125" style="124" customWidth="1"/>
    <col min="8450" max="8450" width="4.5703125" style="124" customWidth="1"/>
    <col min="8451" max="8451" width="35.42578125" style="124" customWidth="1"/>
    <col min="8452" max="8452" width="7.42578125" style="124" customWidth="1"/>
    <col min="8453" max="8453" width="8.28515625" style="124" customWidth="1"/>
    <col min="8454" max="8455" width="7.42578125" style="124" customWidth="1"/>
    <col min="8456" max="8456" width="7.28515625" style="124" customWidth="1"/>
    <col min="8457" max="8457" width="6.5703125" style="124" customWidth="1"/>
    <col min="8458" max="8458" width="8.28515625" style="124" customWidth="1"/>
    <col min="8459" max="8459" width="7.140625" style="124" customWidth="1"/>
    <col min="8460" max="8460" width="8.28515625" style="124" customWidth="1"/>
    <col min="8461" max="8462" width="8" style="124" customWidth="1"/>
    <col min="8463" max="8463" width="8.28515625" style="124" customWidth="1"/>
    <col min="8464" max="8464" width="8" style="124" customWidth="1"/>
    <col min="8465" max="8465" width="17.28515625" style="124" customWidth="1"/>
    <col min="8466" max="8704" width="9.140625" style="124"/>
    <col min="8705" max="8705" width="3.42578125" style="124" customWidth="1"/>
    <col min="8706" max="8706" width="4.5703125" style="124" customWidth="1"/>
    <col min="8707" max="8707" width="35.42578125" style="124" customWidth="1"/>
    <col min="8708" max="8708" width="7.42578125" style="124" customWidth="1"/>
    <col min="8709" max="8709" width="8.28515625" style="124" customWidth="1"/>
    <col min="8710" max="8711" width="7.42578125" style="124" customWidth="1"/>
    <col min="8712" max="8712" width="7.28515625" style="124" customWidth="1"/>
    <col min="8713" max="8713" width="6.5703125" style="124" customWidth="1"/>
    <col min="8714" max="8714" width="8.28515625" style="124" customWidth="1"/>
    <col min="8715" max="8715" width="7.140625" style="124" customWidth="1"/>
    <col min="8716" max="8716" width="8.28515625" style="124" customWidth="1"/>
    <col min="8717" max="8718" width="8" style="124" customWidth="1"/>
    <col min="8719" max="8719" width="8.28515625" style="124" customWidth="1"/>
    <col min="8720" max="8720" width="8" style="124" customWidth="1"/>
    <col min="8721" max="8721" width="17.28515625" style="124" customWidth="1"/>
    <col min="8722" max="8960" width="9.140625" style="124"/>
    <col min="8961" max="8961" width="3.42578125" style="124" customWidth="1"/>
    <col min="8962" max="8962" width="4.5703125" style="124" customWidth="1"/>
    <col min="8963" max="8963" width="35.42578125" style="124" customWidth="1"/>
    <col min="8964" max="8964" width="7.42578125" style="124" customWidth="1"/>
    <col min="8965" max="8965" width="8.28515625" style="124" customWidth="1"/>
    <col min="8966" max="8967" width="7.42578125" style="124" customWidth="1"/>
    <col min="8968" max="8968" width="7.28515625" style="124" customWidth="1"/>
    <col min="8969" max="8969" width="6.5703125" style="124" customWidth="1"/>
    <col min="8970" max="8970" width="8.28515625" style="124" customWidth="1"/>
    <col min="8971" max="8971" width="7.140625" style="124" customWidth="1"/>
    <col min="8972" max="8972" width="8.28515625" style="124" customWidth="1"/>
    <col min="8973" max="8974" width="8" style="124" customWidth="1"/>
    <col min="8975" max="8975" width="8.28515625" style="124" customWidth="1"/>
    <col min="8976" max="8976" width="8" style="124" customWidth="1"/>
    <col min="8977" max="8977" width="17.28515625" style="124" customWidth="1"/>
    <col min="8978" max="9216" width="9.140625" style="124"/>
    <col min="9217" max="9217" width="3.42578125" style="124" customWidth="1"/>
    <col min="9218" max="9218" width="4.5703125" style="124" customWidth="1"/>
    <col min="9219" max="9219" width="35.42578125" style="124" customWidth="1"/>
    <col min="9220" max="9220" width="7.42578125" style="124" customWidth="1"/>
    <col min="9221" max="9221" width="8.28515625" style="124" customWidth="1"/>
    <col min="9222" max="9223" width="7.42578125" style="124" customWidth="1"/>
    <col min="9224" max="9224" width="7.28515625" style="124" customWidth="1"/>
    <col min="9225" max="9225" width="6.5703125" style="124" customWidth="1"/>
    <col min="9226" max="9226" width="8.28515625" style="124" customWidth="1"/>
    <col min="9227" max="9227" width="7.140625" style="124" customWidth="1"/>
    <col min="9228" max="9228" width="8.28515625" style="124" customWidth="1"/>
    <col min="9229" max="9230" width="8" style="124" customWidth="1"/>
    <col min="9231" max="9231" width="8.28515625" style="124" customWidth="1"/>
    <col min="9232" max="9232" width="8" style="124" customWidth="1"/>
    <col min="9233" max="9233" width="17.28515625" style="124" customWidth="1"/>
    <col min="9234" max="9472" width="9.140625" style="124"/>
    <col min="9473" max="9473" width="3.42578125" style="124" customWidth="1"/>
    <col min="9474" max="9474" width="4.5703125" style="124" customWidth="1"/>
    <col min="9475" max="9475" width="35.42578125" style="124" customWidth="1"/>
    <col min="9476" max="9476" width="7.42578125" style="124" customWidth="1"/>
    <col min="9477" max="9477" width="8.28515625" style="124" customWidth="1"/>
    <col min="9478" max="9479" width="7.42578125" style="124" customWidth="1"/>
    <col min="9480" max="9480" width="7.28515625" style="124" customWidth="1"/>
    <col min="9481" max="9481" width="6.5703125" style="124" customWidth="1"/>
    <col min="9482" max="9482" width="8.28515625" style="124" customWidth="1"/>
    <col min="9483" max="9483" width="7.140625" style="124" customWidth="1"/>
    <col min="9484" max="9484" width="8.28515625" style="124" customWidth="1"/>
    <col min="9485" max="9486" width="8" style="124" customWidth="1"/>
    <col min="9487" max="9487" width="8.28515625" style="124" customWidth="1"/>
    <col min="9488" max="9488" width="8" style="124" customWidth="1"/>
    <col min="9489" max="9489" width="17.28515625" style="124" customWidth="1"/>
    <col min="9490" max="9728" width="9.140625" style="124"/>
    <col min="9729" max="9729" width="3.42578125" style="124" customWidth="1"/>
    <col min="9730" max="9730" width="4.5703125" style="124" customWidth="1"/>
    <col min="9731" max="9731" width="35.42578125" style="124" customWidth="1"/>
    <col min="9732" max="9732" width="7.42578125" style="124" customWidth="1"/>
    <col min="9733" max="9733" width="8.28515625" style="124" customWidth="1"/>
    <col min="9734" max="9735" width="7.42578125" style="124" customWidth="1"/>
    <col min="9736" max="9736" width="7.28515625" style="124" customWidth="1"/>
    <col min="9737" max="9737" width="6.5703125" style="124" customWidth="1"/>
    <col min="9738" max="9738" width="8.28515625" style="124" customWidth="1"/>
    <col min="9739" max="9739" width="7.140625" style="124" customWidth="1"/>
    <col min="9740" max="9740" width="8.28515625" style="124" customWidth="1"/>
    <col min="9741" max="9742" width="8" style="124" customWidth="1"/>
    <col min="9743" max="9743" width="8.28515625" style="124" customWidth="1"/>
    <col min="9744" max="9744" width="8" style="124" customWidth="1"/>
    <col min="9745" max="9745" width="17.28515625" style="124" customWidth="1"/>
    <col min="9746" max="9984" width="9.140625" style="124"/>
    <col min="9985" max="9985" width="3.42578125" style="124" customWidth="1"/>
    <col min="9986" max="9986" width="4.5703125" style="124" customWidth="1"/>
    <col min="9987" max="9987" width="35.42578125" style="124" customWidth="1"/>
    <col min="9988" max="9988" width="7.42578125" style="124" customWidth="1"/>
    <col min="9989" max="9989" width="8.28515625" style="124" customWidth="1"/>
    <col min="9990" max="9991" width="7.42578125" style="124" customWidth="1"/>
    <col min="9992" max="9992" width="7.28515625" style="124" customWidth="1"/>
    <col min="9993" max="9993" width="6.5703125" style="124" customWidth="1"/>
    <col min="9994" max="9994" width="8.28515625" style="124" customWidth="1"/>
    <col min="9995" max="9995" width="7.140625" style="124" customWidth="1"/>
    <col min="9996" max="9996" width="8.28515625" style="124" customWidth="1"/>
    <col min="9997" max="9998" width="8" style="124" customWidth="1"/>
    <col min="9999" max="9999" width="8.28515625" style="124" customWidth="1"/>
    <col min="10000" max="10000" width="8" style="124" customWidth="1"/>
    <col min="10001" max="10001" width="17.28515625" style="124" customWidth="1"/>
    <col min="10002" max="10240" width="9.140625" style="124"/>
    <col min="10241" max="10241" width="3.42578125" style="124" customWidth="1"/>
    <col min="10242" max="10242" width="4.5703125" style="124" customWidth="1"/>
    <col min="10243" max="10243" width="35.42578125" style="124" customWidth="1"/>
    <col min="10244" max="10244" width="7.42578125" style="124" customWidth="1"/>
    <col min="10245" max="10245" width="8.28515625" style="124" customWidth="1"/>
    <col min="10246" max="10247" width="7.42578125" style="124" customWidth="1"/>
    <col min="10248" max="10248" width="7.28515625" style="124" customWidth="1"/>
    <col min="10249" max="10249" width="6.5703125" style="124" customWidth="1"/>
    <col min="10250" max="10250" width="8.28515625" style="124" customWidth="1"/>
    <col min="10251" max="10251" width="7.140625" style="124" customWidth="1"/>
    <col min="10252" max="10252" width="8.28515625" style="124" customWidth="1"/>
    <col min="10253" max="10254" width="8" style="124" customWidth="1"/>
    <col min="10255" max="10255" width="8.28515625" style="124" customWidth="1"/>
    <col min="10256" max="10256" width="8" style="124" customWidth="1"/>
    <col min="10257" max="10257" width="17.28515625" style="124" customWidth="1"/>
    <col min="10258" max="10496" width="9.140625" style="124"/>
    <col min="10497" max="10497" width="3.42578125" style="124" customWidth="1"/>
    <col min="10498" max="10498" width="4.5703125" style="124" customWidth="1"/>
    <col min="10499" max="10499" width="35.42578125" style="124" customWidth="1"/>
    <col min="10500" max="10500" width="7.42578125" style="124" customWidth="1"/>
    <col min="10501" max="10501" width="8.28515625" style="124" customWidth="1"/>
    <col min="10502" max="10503" width="7.42578125" style="124" customWidth="1"/>
    <col min="10504" max="10504" width="7.28515625" style="124" customWidth="1"/>
    <col min="10505" max="10505" width="6.5703125" style="124" customWidth="1"/>
    <col min="10506" max="10506" width="8.28515625" style="124" customWidth="1"/>
    <col min="10507" max="10507" width="7.140625" style="124" customWidth="1"/>
    <col min="10508" max="10508" width="8.28515625" style="124" customWidth="1"/>
    <col min="10509" max="10510" width="8" style="124" customWidth="1"/>
    <col min="10511" max="10511" width="8.28515625" style="124" customWidth="1"/>
    <col min="10512" max="10512" width="8" style="124" customWidth="1"/>
    <col min="10513" max="10513" width="17.28515625" style="124" customWidth="1"/>
    <col min="10514" max="10752" width="9.140625" style="124"/>
    <col min="10753" max="10753" width="3.42578125" style="124" customWidth="1"/>
    <col min="10754" max="10754" width="4.5703125" style="124" customWidth="1"/>
    <col min="10755" max="10755" width="35.42578125" style="124" customWidth="1"/>
    <col min="10756" max="10756" width="7.42578125" style="124" customWidth="1"/>
    <col min="10757" max="10757" width="8.28515625" style="124" customWidth="1"/>
    <col min="10758" max="10759" width="7.42578125" style="124" customWidth="1"/>
    <col min="10760" max="10760" width="7.28515625" style="124" customWidth="1"/>
    <col min="10761" max="10761" width="6.5703125" style="124" customWidth="1"/>
    <col min="10762" max="10762" width="8.28515625" style="124" customWidth="1"/>
    <col min="10763" max="10763" width="7.140625" style="124" customWidth="1"/>
    <col min="10764" max="10764" width="8.28515625" style="124" customWidth="1"/>
    <col min="10765" max="10766" width="8" style="124" customWidth="1"/>
    <col min="10767" max="10767" width="8.28515625" style="124" customWidth="1"/>
    <col min="10768" max="10768" width="8" style="124" customWidth="1"/>
    <col min="10769" max="10769" width="17.28515625" style="124" customWidth="1"/>
    <col min="10770" max="11008" width="9.140625" style="124"/>
    <col min="11009" max="11009" width="3.42578125" style="124" customWidth="1"/>
    <col min="11010" max="11010" width="4.5703125" style="124" customWidth="1"/>
    <col min="11011" max="11011" width="35.42578125" style="124" customWidth="1"/>
    <col min="11012" max="11012" width="7.42578125" style="124" customWidth="1"/>
    <col min="11013" max="11013" width="8.28515625" style="124" customWidth="1"/>
    <col min="11014" max="11015" width="7.42578125" style="124" customWidth="1"/>
    <col min="11016" max="11016" width="7.28515625" style="124" customWidth="1"/>
    <col min="11017" max="11017" width="6.5703125" style="124" customWidth="1"/>
    <col min="11018" max="11018" width="8.28515625" style="124" customWidth="1"/>
    <col min="11019" max="11019" width="7.140625" style="124" customWidth="1"/>
    <col min="11020" max="11020" width="8.28515625" style="124" customWidth="1"/>
    <col min="11021" max="11022" width="8" style="124" customWidth="1"/>
    <col min="11023" max="11023" width="8.28515625" style="124" customWidth="1"/>
    <col min="11024" max="11024" width="8" style="124" customWidth="1"/>
    <col min="11025" max="11025" width="17.28515625" style="124" customWidth="1"/>
    <col min="11026" max="11264" width="9.140625" style="124"/>
    <col min="11265" max="11265" width="3.42578125" style="124" customWidth="1"/>
    <col min="11266" max="11266" width="4.5703125" style="124" customWidth="1"/>
    <col min="11267" max="11267" width="35.42578125" style="124" customWidth="1"/>
    <col min="11268" max="11268" width="7.42578125" style="124" customWidth="1"/>
    <col min="11269" max="11269" width="8.28515625" style="124" customWidth="1"/>
    <col min="11270" max="11271" width="7.42578125" style="124" customWidth="1"/>
    <col min="11272" max="11272" width="7.28515625" style="124" customWidth="1"/>
    <col min="11273" max="11273" width="6.5703125" style="124" customWidth="1"/>
    <col min="11274" max="11274" width="8.28515625" style="124" customWidth="1"/>
    <col min="11275" max="11275" width="7.140625" style="124" customWidth="1"/>
    <col min="11276" max="11276" width="8.28515625" style="124" customWidth="1"/>
    <col min="11277" max="11278" width="8" style="124" customWidth="1"/>
    <col min="11279" max="11279" width="8.28515625" style="124" customWidth="1"/>
    <col min="11280" max="11280" width="8" style="124" customWidth="1"/>
    <col min="11281" max="11281" width="17.28515625" style="124" customWidth="1"/>
    <col min="11282" max="11520" width="9.140625" style="124"/>
    <col min="11521" max="11521" width="3.42578125" style="124" customWidth="1"/>
    <col min="11522" max="11522" width="4.5703125" style="124" customWidth="1"/>
    <col min="11523" max="11523" width="35.42578125" style="124" customWidth="1"/>
    <col min="11524" max="11524" width="7.42578125" style="124" customWidth="1"/>
    <col min="11525" max="11525" width="8.28515625" style="124" customWidth="1"/>
    <col min="11526" max="11527" width="7.42578125" style="124" customWidth="1"/>
    <col min="11528" max="11528" width="7.28515625" style="124" customWidth="1"/>
    <col min="11529" max="11529" width="6.5703125" style="124" customWidth="1"/>
    <col min="11530" max="11530" width="8.28515625" style="124" customWidth="1"/>
    <col min="11531" max="11531" width="7.140625" style="124" customWidth="1"/>
    <col min="11532" max="11532" width="8.28515625" style="124" customWidth="1"/>
    <col min="11533" max="11534" width="8" style="124" customWidth="1"/>
    <col min="11535" max="11535" width="8.28515625" style="124" customWidth="1"/>
    <col min="11536" max="11536" width="8" style="124" customWidth="1"/>
    <col min="11537" max="11537" width="17.28515625" style="124" customWidth="1"/>
    <col min="11538" max="11776" width="9.140625" style="124"/>
    <col min="11777" max="11777" width="3.42578125" style="124" customWidth="1"/>
    <col min="11778" max="11778" width="4.5703125" style="124" customWidth="1"/>
    <col min="11779" max="11779" width="35.42578125" style="124" customWidth="1"/>
    <col min="11780" max="11780" width="7.42578125" style="124" customWidth="1"/>
    <col min="11781" max="11781" width="8.28515625" style="124" customWidth="1"/>
    <col min="11782" max="11783" width="7.42578125" style="124" customWidth="1"/>
    <col min="11784" max="11784" width="7.28515625" style="124" customWidth="1"/>
    <col min="11785" max="11785" width="6.5703125" style="124" customWidth="1"/>
    <col min="11786" max="11786" width="8.28515625" style="124" customWidth="1"/>
    <col min="11787" max="11787" width="7.140625" style="124" customWidth="1"/>
    <col min="11788" max="11788" width="8.28515625" style="124" customWidth="1"/>
    <col min="11789" max="11790" width="8" style="124" customWidth="1"/>
    <col min="11791" max="11791" width="8.28515625" style="124" customWidth="1"/>
    <col min="11792" max="11792" width="8" style="124" customWidth="1"/>
    <col min="11793" max="11793" width="17.28515625" style="124" customWidth="1"/>
    <col min="11794" max="12032" width="9.140625" style="124"/>
    <col min="12033" max="12033" width="3.42578125" style="124" customWidth="1"/>
    <col min="12034" max="12034" width="4.5703125" style="124" customWidth="1"/>
    <col min="12035" max="12035" width="35.42578125" style="124" customWidth="1"/>
    <col min="12036" max="12036" width="7.42578125" style="124" customWidth="1"/>
    <col min="12037" max="12037" width="8.28515625" style="124" customWidth="1"/>
    <col min="12038" max="12039" width="7.42578125" style="124" customWidth="1"/>
    <col min="12040" max="12040" width="7.28515625" style="124" customWidth="1"/>
    <col min="12041" max="12041" width="6.5703125" style="124" customWidth="1"/>
    <col min="12042" max="12042" width="8.28515625" style="124" customWidth="1"/>
    <col min="12043" max="12043" width="7.140625" style="124" customWidth="1"/>
    <col min="12044" max="12044" width="8.28515625" style="124" customWidth="1"/>
    <col min="12045" max="12046" width="8" style="124" customWidth="1"/>
    <col min="12047" max="12047" width="8.28515625" style="124" customWidth="1"/>
    <col min="12048" max="12048" width="8" style="124" customWidth="1"/>
    <col min="12049" max="12049" width="17.28515625" style="124" customWidth="1"/>
    <col min="12050" max="12288" width="9.140625" style="124"/>
    <col min="12289" max="12289" width="3.42578125" style="124" customWidth="1"/>
    <col min="12290" max="12290" width="4.5703125" style="124" customWidth="1"/>
    <col min="12291" max="12291" width="35.42578125" style="124" customWidth="1"/>
    <col min="12292" max="12292" width="7.42578125" style="124" customWidth="1"/>
    <col min="12293" max="12293" width="8.28515625" style="124" customWidth="1"/>
    <col min="12294" max="12295" width="7.42578125" style="124" customWidth="1"/>
    <col min="12296" max="12296" width="7.28515625" style="124" customWidth="1"/>
    <col min="12297" max="12297" width="6.5703125" style="124" customWidth="1"/>
    <col min="12298" max="12298" width="8.28515625" style="124" customWidth="1"/>
    <col min="12299" max="12299" width="7.140625" style="124" customWidth="1"/>
    <col min="12300" max="12300" width="8.28515625" style="124" customWidth="1"/>
    <col min="12301" max="12302" width="8" style="124" customWidth="1"/>
    <col min="12303" max="12303" width="8.28515625" style="124" customWidth="1"/>
    <col min="12304" max="12304" width="8" style="124" customWidth="1"/>
    <col min="12305" max="12305" width="17.28515625" style="124" customWidth="1"/>
    <col min="12306" max="12544" width="9.140625" style="124"/>
    <col min="12545" max="12545" width="3.42578125" style="124" customWidth="1"/>
    <col min="12546" max="12546" width="4.5703125" style="124" customWidth="1"/>
    <col min="12547" max="12547" width="35.42578125" style="124" customWidth="1"/>
    <col min="12548" max="12548" width="7.42578125" style="124" customWidth="1"/>
    <col min="12549" max="12549" width="8.28515625" style="124" customWidth="1"/>
    <col min="12550" max="12551" width="7.42578125" style="124" customWidth="1"/>
    <col min="12552" max="12552" width="7.28515625" style="124" customWidth="1"/>
    <col min="12553" max="12553" width="6.5703125" style="124" customWidth="1"/>
    <col min="12554" max="12554" width="8.28515625" style="124" customWidth="1"/>
    <col min="12555" max="12555" width="7.140625" style="124" customWidth="1"/>
    <col min="12556" max="12556" width="8.28515625" style="124" customWidth="1"/>
    <col min="12557" max="12558" width="8" style="124" customWidth="1"/>
    <col min="12559" max="12559" width="8.28515625" style="124" customWidth="1"/>
    <col min="12560" max="12560" width="8" style="124" customWidth="1"/>
    <col min="12561" max="12561" width="17.28515625" style="124" customWidth="1"/>
    <col min="12562" max="12800" width="9.140625" style="124"/>
    <col min="12801" max="12801" width="3.42578125" style="124" customWidth="1"/>
    <col min="12802" max="12802" width="4.5703125" style="124" customWidth="1"/>
    <col min="12803" max="12803" width="35.42578125" style="124" customWidth="1"/>
    <col min="12804" max="12804" width="7.42578125" style="124" customWidth="1"/>
    <col min="12805" max="12805" width="8.28515625" style="124" customWidth="1"/>
    <col min="12806" max="12807" width="7.42578125" style="124" customWidth="1"/>
    <col min="12808" max="12808" width="7.28515625" style="124" customWidth="1"/>
    <col min="12809" max="12809" width="6.5703125" style="124" customWidth="1"/>
    <col min="12810" max="12810" width="8.28515625" style="124" customWidth="1"/>
    <col min="12811" max="12811" width="7.140625" style="124" customWidth="1"/>
    <col min="12812" max="12812" width="8.28515625" style="124" customWidth="1"/>
    <col min="12813" max="12814" width="8" style="124" customWidth="1"/>
    <col min="12815" max="12815" width="8.28515625" style="124" customWidth="1"/>
    <col min="12816" max="12816" width="8" style="124" customWidth="1"/>
    <col min="12817" max="12817" width="17.28515625" style="124" customWidth="1"/>
    <col min="12818" max="13056" width="9.140625" style="124"/>
    <col min="13057" max="13057" width="3.42578125" style="124" customWidth="1"/>
    <col min="13058" max="13058" width="4.5703125" style="124" customWidth="1"/>
    <col min="13059" max="13059" width="35.42578125" style="124" customWidth="1"/>
    <col min="13060" max="13060" width="7.42578125" style="124" customWidth="1"/>
    <col min="13061" max="13061" width="8.28515625" style="124" customWidth="1"/>
    <col min="13062" max="13063" width="7.42578125" style="124" customWidth="1"/>
    <col min="13064" max="13064" width="7.28515625" style="124" customWidth="1"/>
    <col min="13065" max="13065" width="6.5703125" style="124" customWidth="1"/>
    <col min="13066" max="13066" width="8.28515625" style="124" customWidth="1"/>
    <col min="13067" max="13067" width="7.140625" style="124" customWidth="1"/>
    <col min="13068" max="13068" width="8.28515625" style="124" customWidth="1"/>
    <col min="13069" max="13070" width="8" style="124" customWidth="1"/>
    <col min="13071" max="13071" width="8.28515625" style="124" customWidth="1"/>
    <col min="13072" max="13072" width="8" style="124" customWidth="1"/>
    <col min="13073" max="13073" width="17.28515625" style="124" customWidth="1"/>
    <col min="13074" max="13312" width="9.140625" style="124"/>
    <col min="13313" max="13313" width="3.42578125" style="124" customWidth="1"/>
    <col min="13314" max="13314" width="4.5703125" style="124" customWidth="1"/>
    <col min="13315" max="13315" width="35.42578125" style="124" customWidth="1"/>
    <col min="13316" max="13316" width="7.42578125" style="124" customWidth="1"/>
    <col min="13317" max="13317" width="8.28515625" style="124" customWidth="1"/>
    <col min="13318" max="13319" width="7.42578125" style="124" customWidth="1"/>
    <col min="13320" max="13320" width="7.28515625" style="124" customWidth="1"/>
    <col min="13321" max="13321" width="6.5703125" style="124" customWidth="1"/>
    <col min="13322" max="13322" width="8.28515625" style="124" customWidth="1"/>
    <col min="13323" max="13323" width="7.140625" style="124" customWidth="1"/>
    <col min="13324" max="13324" width="8.28515625" style="124" customWidth="1"/>
    <col min="13325" max="13326" width="8" style="124" customWidth="1"/>
    <col min="13327" max="13327" width="8.28515625" style="124" customWidth="1"/>
    <col min="13328" max="13328" width="8" style="124" customWidth="1"/>
    <col min="13329" max="13329" width="17.28515625" style="124" customWidth="1"/>
    <col min="13330" max="13568" width="9.140625" style="124"/>
    <col min="13569" max="13569" width="3.42578125" style="124" customWidth="1"/>
    <col min="13570" max="13570" width="4.5703125" style="124" customWidth="1"/>
    <col min="13571" max="13571" width="35.42578125" style="124" customWidth="1"/>
    <col min="13572" max="13572" width="7.42578125" style="124" customWidth="1"/>
    <col min="13573" max="13573" width="8.28515625" style="124" customWidth="1"/>
    <col min="13574" max="13575" width="7.42578125" style="124" customWidth="1"/>
    <col min="13576" max="13576" width="7.28515625" style="124" customWidth="1"/>
    <col min="13577" max="13577" width="6.5703125" style="124" customWidth="1"/>
    <col min="13578" max="13578" width="8.28515625" style="124" customWidth="1"/>
    <col min="13579" max="13579" width="7.140625" style="124" customWidth="1"/>
    <col min="13580" max="13580" width="8.28515625" style="124" customWidth="1"/>
    <col min="13581" max="13582" width="8" style="124" customWidth="1"/>
    <col min="13583" max="13583" width="8.28515625" style="124" customWidth="1"/>
    <col min="13584" max="13584" width="8" style="124" customWidth="1"/>
    <col min="13585" max="13585" width="17.28515625" style="124" customWidth="1"/>
    <col min="13586" max="13824" width="9.140625" style="124"/>
    <col min="13825" max="13825" width="3.42578125" style="124" customWidth="1"/>
    <col min="13826" max="13826" width="4.5703125" style="124" customWidth="1"/>
    <col min="13827" max="13827" width="35.42578125" style="124" customWidth="1"/>
    <col min="13828" max="13828" width="7.42578125" style="124" customWidth="1"/>
    <col min="13829" max="13829" width="8.28515625" style="124" customWidth="1"/>
    <col min="13830" max="13831" width="7.42578125" style="124" customWidth="1"/>
    <col min="13832" max="13832" width="7.28515625" style="124" customWidth="1"/>
    <col min="13833" max="13833" width="6.5703125" style="124" customWidth="1"/>
    <col min="13834" max="13834" width="8.28515625" style="124" customWidth="1"/>
    <col min="13835" max="13835" width="7.140625" style="124" customWidth="1"/>
    <col min="13836" max="13836" width="8.28515625" style="124" customWidth="1"/>
    <col min="13837" max="13838" width="8" style="124" customWidth="1"/>
    <col min="13839" max="13839" width="8.28515625" style="124" customWidth="1"/>
    <col min="13840" max="13840" width="8" style="124" customWidth="1"/>
    <col min="13841" max="13841" width="17.28515625" style="124" customWidth="1"/>
    <col min="13842" max="14080" width="9.140625" style="124"/>
    <col min="14081" max="14081" width="3.42578125" style="124" customWidth="1"/>
    <col min="14082" max="14082" width="4.5703125" style="124" customWidth="1"/>
    <col min="14083" max="14083" width="35.42578125" style="124" customWidth="1"/>
    <col min="14084" max="14084" width="7.42578125" style="124" customWidth="1"/>
    <col min="14085" max="14085" width="8.28515625" style="124" customWidth="1"/>
    <col min="14086" max="14087" width="7.42578125" style="124" customWidth="1"/>
    <col min="14088" max="14088" width="7.28515625" style="124" customWidth="1"/>
    <col min="14089" max="14089" width="6.5703125" style="124" customWidth="1"/>
    <col min="14090" max="14090" width="8.28515625" style="124" customWidth="1"/>
    <col min="14091" max="14091" width="7.140625" style="124" customWidth="1"/>
    <col min="14092" max="14092" width="8.28515625" style="124" customWidth="1"/>
    <col min="14093" max="14094" width="8" style="124" customWidth="1"/>
    <col min="14095" max="14095" width="8.28515625" style="124" customWidth="1"/>
    <col min="14096" max="14096" width="8" style="124" customWidth="1"/>
    <col min="14097" max="14097" width="17.28515625" style="124" customWidth="1"/>
    <col min="14098" max="14336" width="9.140625" style="124"/>
    <col min="14337" max="14337" width="3.42578125" style="124" customWidth="1"/>
    <col min="14338" max="14338" width="4.5703125" style="124" customWidth="1"/>
    <col min="14339" max="14339" width="35.42578125" style="124" customWidth="1"/>
    <col min="14340" max="14340" width="7.42578125" style="124" customWidth="1"/>
    <col min="14341" max="14341" width="8.28515625" style="124" customWidth="1"/>
    <col min="14342" max="14343" width="7.42578125" style="124" customWidth="1"/>
    <col min="14344" max="14344" width="7.28515625" style="124" customWidth="1"/>
    <col min="14345" max="14345" width="6.5703125" style="124" customWidth="1"/>
    <col min="14346" max="14346" width="8.28515625" style="124" customWidth="1"/>
    <col min="14347" max="14347" width="7.140625" style="124" customWidth="1"/>
    <col min="14348" max="14348" width="8.28515625" style="124" customWidth="1"/>
    <col min="14349" max="14350" width="8" style="124" customWidth="1"/>
    <col min="14351" max="14351" width="8.28515625" style="124" customWidth="1"/>
    <col min="14352" max="14352" width="8" style="124" customWidth="1"/>
    <col min="14353" max="14353" width="17.28515625" style="124" customWidth="1"/>
    <col min="14354" max="14592" width="9.140625" style="124"/>
    <col min="14593" max="14593" width="3.42578125" style="124" customWidth="1"/>
    <col min="14594" max="14594" width="4.5703125" style="124" customWidth="1"/>
    <col min="14595" max="14595" width="35.42578125" style="124" customWidth="1"/>
    <col min="14596" max="14596" width="7.42578125" style="124" customWidth="1"/>
    <col min="14597" max="14597" width="8.28515625" style="124" customWidth="1"/>
    <col min="14598" max="14599" width="7.42578125" style="124" customWidth="1"/>
    <col min="14600" max="14600" width="7.28515625" style="124" customWidth="1"/>
    <col min="14601" max="14601" width="6.5703125" style="124" customWidth="1"/>
    <col min="14602" max="14602" width="8.28515625" style="124" customWidth="1"/>
    <col min="14603" max="14603" width="7.140625" style="124" customWidth="1"/>
    <col min="14604" max="14604" width="8.28515625" style="124" customWidth="1"/>
    <col min="14605" max="14606" width="8" style="124" customWidth="1"/>
    <col min="14607" max="14607" width="8.28515625" style="124" customWidth="1"/>
    <col min="14608" max="14608" width="8" style="124" customWidth="1"/>
    <col min="14609" max="14609" width="17.28515625" style="124" customWidth="1"/>
    <col min="14610" max="14848" width="9.140625" style="124"/>
    <col min="14849" max="14849" width="3.42578125" style="124" customWidth="1"/>
    <col min="14850" max="14850" width="4.5703125" style="124" customWidth="1"/>
    <col min="14851" max="14851" width="35.42578125" style="124" customWidth="1"/>
    <col min="14852" max="14852" width="7.42578125" style="124" customWidth="1"/>
    <col min="14853" max="14853" width="8.28515625" style="124" customWidth="1"/>
    <col min="14854" max="14855" width="7.42578125" style="124" customWidth="1"/>
    <col min="14856" max="14856" width="7.28515625" style="124" customWidth="1"/>
    <col min="14857" max="14857" width="6.5703125" style="124" customWidth="1"/>
    <col min="14858" max="14858" width="8.28515625" style="124" customWidth="1"/>
    <col min="14859" max="14859" width="7.140625" style="124" customWidth="1"/>
    <col min="14860" max="14860" width="8.28515625" style="124" customWidth="1"/>
    <col min="14861" max="14862" width="8" style="124" customWidth="1"/>
    <col min="14863" max="14863" width="8.28515625" style="124" customWidth="1"/>
    <col min="14864" max="14864" width="8" style="124" customWidth="1"/>
    <col min="14865" max="14865" width="17.28515625" style="124" customWidth="1"/>
    <col min="14866" max="15104" width="9.140625" style="124"/>
    <col min="15105" max="15105" width="3.42578125" style="124" customWidth="1"/>
    <col min="15106" max="15106" width="4.5703125" style="124" customWidth="1"/>
    <col min="15107" max="15107" width="35.42578125" style="124" customWidth="1"/>
    <col min="15108" max="15108" width="7.42578125" style="124" customWidth="1"/>
    <col min="15109" max="15109" width="8.28515625" style="124" customWidth="1"/>
    <col min="15110" max="15111" width="7.42578125" style="124" customWidth="1"/>
    <col min="15112" max="15112" width="7.28515625" style="124" customWidth="1"/>
    <col min="15113" max="15113" width="6.5703125" style="124" customWidth="1"/>
    <col min="15114" max="15114" width="8.28515625" style="124" customWidth="1"/>
    <col min="15115" max="15115" width="7.140625" style="124" customWidth="1"/>
    <col min="15116" max="15116" width="8.28515625" style="124" customWidth="1"/>
    <col min="15117" max="15118" width="8" style="124" customWidth="1"/>
    <col min="15119" max="15119" width="8.28515625" style="124" customWidth="1"/>
    <col min="15120" max="15120" width="8" style="124" customWidth="1"/>
    <col min="15121" max="15121" width="17.28515625" style="124" customWidth="1"/>
    <col min="15122" max="15360" width="9.140625" style="124"/>
    <col min="15361" max="15361" width="3.42578125" style="124" customWidth="1"/>
    <col min="15362" max="15362" width="4.5703125" style="124" customWidth="1"/>
    <col min="15363" max="15363" width="35.42578125" style="124" customWidth="1"/>
    <col min="15364" max="15364" width="7.42578125" style="124" customWidth="1"/>
    <col min="15365" max="15365" width="8.28515625" style="124" customWidth="1"/>
    <col min="15366" max="15367" width="7.42578125" style="124" customWidth="1"/>
    <col min="15368" max="15368" width="7.28515625" style="124" customWidth="1"/>
    <col min="15369" max="15369" width="6.5703125" style="124" customWidth="1"/>
    <col min="15370" max="15370" width="8.28515625" style="124" customWidth="1"/>
    <col min="15371" max="15371" width="7.140625" style="124" customWidth="1"/>
    <col min="15372" max="15372" width="8.28515625" style="124" customWidth="1"/>
    <col min="15373" max="15374" width="8" style="124" customWidth="1"/>
    <col min="15375" max="15375" width="8.28515625" style="124" customWidth="1"/>
    <col min="15376" max="15376" width="8" style="124" customWidth="1"/>
    <col min="15377" max="15377" width="17.28515625" style="124" customWidth="1"/>
    <col min="15378" max="15616" width="9.140625" style="124"/>
    <col min="15617" max="15617" width="3.42578125" style="124" customWidth="1"/>
    <col min="15618" max="15618" width="4.5703125" style="124" customWidth="1"/>
    <col min="15619" max="15619" width="35.42578125" style="124" customWidth="1"/>
    <col min="15620" max="15620" width="7.42578125" style="124" customWidth="1"/>
    <col min="15621" max="15621" width="8.28515625" style="124" customWidth="1"/>
    <col min="15622" max="15623" width="7.42578125" style="124" customWidth="1"/>
    <col min="15624" max="15624" width="7.28515625" style="124" customWidth="1"/>
    <col min="15625" max="15625" width="6.5703125" style="124" customWidth="1"/>
    <col min="15626" max="15626" width="8.28515625" style="124" customWidth="1"/>
    <col min="15627" max="15627" width="7.140625" style="124" customWidth="1"/>
    <col min="15628" max="15628" width="8.28515625" style="124" customWidth="1"/>
    <col min="15629" max="15630" width="8" style="124" customWidth="1"/>
    <col min="15631" max="15631" width="8.28515625" style="124" customWidth="1"/>
    <col min="15632" max="15632" width="8" style="124" customWidth="1"/>
    <col min="15633" max="15633" width="17.28515625" style="124" customWidth="1"/>
    <col min="15634" max="15872" width="9.140625" style="124"/>
    <col min="15873" max="15873" width="3.42578125" style="124" customWidth="1"/>
    <col min="15874" max="15874" width="4.5703125" style="124" customWidth="1"/>
    <col min="15875" max="15875" width="35.42578125" style="124" customWidth="1"/>
    <col min="15876" max="15876" width="7.42578125" style="124" customWidth="1"/>
    <col min="15877" max="15877" width="8.28515625" style="124" customWidth="1"/>
    <col min="15878" max="15879" width="7.42578125" style="124" customWidth="1"/>
    <col min="15880" max="15880" width="7.28515625" style="124" customWidth="1"/>
    <col min="15881" max="15881" width="6.5703125" style="124" customWidth="1"/>
    <col min="15882" max="15882" width="8.28515625" style="124" customWidth="1"/>
    <col min="15883" max="15883" width="7.140625" style="124" customWidth="1"/>
    <col min="15884" max="15884" width="8.28515625" style="124" customWidth="1"/>
    <col min="15885" max="15886" width="8" style="124" customWidth="1"/>
    <col min="15887" max="15887" width="8.28515625" style="124" customWidth="1"/>
    <col min="15888" max="15888" width="8" style="124" customWidth="1"/>
    <col min="15889" max="15889" width="17.28515625" style="124" customWidth="1"/>
    <col min="15890" max="16128" width="9.140625" style="124"/>
    <col min="16129" max="16129" width="3.42578125" style="124" customWidth="1"/>
    <col min="16130" max="16130" width="4.5703125" style="124" customWidth="1"/>
    <col min="16131" max="16131" width="35.42578125" style="124" customWidth="1"/>
    <col min="16132" max="16132" width="7.42578125" style="124" customWidth="1"/>
    <col min="16133" max="16133" width="8.28515625" style="124" customWidth="1"/>
    <col min="16134" max="16135" width="7.42578125" style="124" customWidth="1"/>
    <col min="16136" max="16136" width="7.28515625" style="124" customWidth="1"/>
    <col min="16137" max="16137" width="6.5703125" style="124" customWidth="1"/>
    <col min="16138" max="16138" width="8.28515625" style="124" customWidth="1"/>
    <col min="16139" max="16139" width="7.140625" style="124" customWidth="1"/>
    <col min="16140" max="16140" width="8.28515625" style="124" customWidth="1"/>
    <col min="16141" max="16142" width="8" style="124" customWidth="1"/>
    <col min="16143" max="16143" width="8.28515625" style="124" customWidth="1"/>
    <col min="16144" max="16144" width="8" style="124" customWidth="1"/>
    <col min="16145" max="16145" width="17.28515625" style="124" customWidth="1"/>
    <col min="16146" max="16384" width="9.140625" style="124"/>
  </cols>
  <sheetData>
    <row r="1" spans="2:16" ht="15" x14ac:dyDescent="0.2">
      <c r="N1" s="327" t="s">
        <v>380</v>
      </c>
      <c r="O1" s="327"/>
      <c r="P1" s="327"/>
    </row>
    <row r="2" spans="2:16" ht="15" x14ac:dyDescent="0.2">
      <c r="C2" s="329" t="s">
        <v>339</v>
      </c>
      <c r="D2" s="329"/>
      <c r="E2" s="329"/>
      <c r="F2" s="329"/>
      <c r="G2" s="329"/>
      <c r="H2" s="329"/>
      <c r="I2" s="329"/>
      <c r="J2" s="329"/>
      <c r="K2" s="329"/>
      <c r="L2" s="329"/>
      <c r="M2" s="329"/>
      <c r="N2" s="329"/>
      <c r="O2" s="329"/>
      <c r="P2" s="329"/>
    </row>
    <row r="3" spans="2:16" ht="15" x14ac:dyDescent="0.2">
      <c r="C3" s="249"/>
      <c r="D3" s="249"/>
      <c r="E3" s="249"/>
      <c r="F3" s="249"/>
      <c r="G3" s="249"/>
      <c r="H3" s="249"/>
      <c r="I3" s="249"/>
      <c r="J3" s="249"/>
      <c r="K3" s="249"/>
      <c r="L3" s="249"/>
      <c r="M3" s="249"/>
      <c r="N3" s="249"/>
      <c r="O3" s="249"/>
      <c r="P3" s="249"/>
    </row>
    <row r="4" spans="2:16" ht="15.75" customHeight="1" x14ac:dyDescent="0.2">
      <c r="C4" s="330" t="s">
        <v>340</v>
      </c>
      <c r="D4" s="330"/>
      <c r="E4" s="330"/>
      <c r="F4" s="330"/>
      <c r="G4" s="330"/>
      <c r="H4" s="330"/>
      <c r="I4" s="330"/>
      <c r="J4" s="330"/>
      <c r="K4" s="330"/>
      <c r="L4" s="330"/>
      <c r="M4" s="330"/>
      <c r="N4" s="330"/>
      <c r="O4" s="330"/>
      <c r="P4" s="330"/>
    </row>
    <row r="5" spans="2:16" ht="15.75" customHeight="1" x14ac:dyDescent="0.2">
      <c r="C5" s="248"/>
      <c r="D5" s="248"/>
      <c r="E5" s="248"/>
      <c r="F5" s="248"/>
      <c r="G5" s="248"/>
      <c r="H5" s="248"/>
      <c r="I5" s="248"/>
      <c r="J5" s="248"/>
      <c r="K5" s="248"/>
      <c r="L5" s="248"/>
      <c r="M5" s="248"/>
      <c r="N5" s="248"/>
      <c r="O5" s="248"/>
      <c r="P5" s="248"/>
    </row>
    <row r="6" spans="2:16" ht="26.25" customHeight="1" x14ac:dyDescent="0.2">
      <c r="B6" s="272" t="s">
        <v>96</v>
      </c>
      <c r="C6" s="272" t="s">
        <v>97</v>
      </c>
      <c r="D6" s="136" t="s">
        <v>99</v>
      </c>
      <c r="E6" s="136" t="s">
        <v>100</v>
      </c>
      <c r="F6" s="342" t="s">
        <v>314</v>
      </c>
      <c r="G6" s="343"/>
      <c r="H6" s="342" t="s">
        <v>315</v>
      </c>
      <c r="I6" s="343"/>
      <c r="J6" s="229" t="s">
        <v>101</v>
      </c>
      <c r="K6" s="342" t="s">
        <v>316</v>
      </c>
      <c r="L6" s="343"/>
      <c r="M6" s="344"/>
      <c r="N6" s="342" t="s">
        <v>317</v>
      </c>
      <c r="O6" s="343"/>
      <c r="P6" s="344"/>
    </row>
    <row r="7" spans="2:16" ht="56.25" customHeight="1" x14ac:dyDescent="0.2">
      <c r="B7" s="274"/>
      <c r="C7" s="274"/>
      <c r="D7" s="216" t="s">
        <v>112</v>
      </c>
      <c r="E7" s="216" t="s">
        <v>112</v>
      </c>
      <c r="F7" s="269" t="s">
        <v>318</v>
      </c>
      <c r="G7" s="217" t="s">
        <v>377</v>
      </c>
      <c r="H7" s="269" t="s">
        <v>318</v>
      </c>
      <c r="I7" s="217" t="s">
        <v>378</v>
      </c>
      <c r="J7" s="217" t="s">
        <v>112</v>
      </c>
      <c r="K7" s="217" t="s">
        <v>112</v>
      </c>
      <c r="L7" s="217" t="s">
        <v>319</v>
      </c>
      <c r="M7" s="217" t="s">
        <v>379</v>
      </c>
      <c r="N7" s="217" t="s">
        <v>112</v>
      </c>
      <c r="O7" s="217" t="s">
        <v>319</v>
      </c>
      <c r="P7" s="217" t="s">
        <v>379</v>
      </c>
    </row>
    <row r="8" spans="2:16" ht="15" customHeight="1" x14ac:dyDescent="0.2">
      <c r="B8" s="145">
        <v>1</v>
      </c>
      <c r="C8" s="146" t="s">
        <v>114</v>
      </c>
      <c r="D8" s="147">
        <v>7</v>
      </c>
      <c r="E8" s="147">
        <v>6.37</v>
      </c>
      <c r="F8" s="147"/>
      <c r="G8" s="147"/>
      <c r="H8" s="147"/>
      <c r="I8" s="147"/>
      <c r="J8" s="149">
        <v>6.37</v>
      </c>
      <c r="K8" s="149">
        <v>6.37</v>
      </c>
      <c r="L8" s="149"/>
      <c r="M8" s="149"/>
      <c r="N8" s="149"/>
      <c r="O8" s="149"/>
      <c r="P8" s="149"/>
    </row>
    <row r="9" spans="2:16" ht="15" customHeight="1" x14ac:dyDescent="0.2">
      <c r="B9" s="145">
        <v>2</v>
      </c>
      <c r="C9" s="146" t="s">
        <v>115</v>
      </c>
      <c r="D9" s="147">
        <v>26.5</v>
      </c>
      <c r="E9" s="147">
        <v>26.5</v>
      </c>
      <c r="F9" s="147"/>
      <c r="G9" s="147"/>
      <c r="H9" s="149"/>
      <c r="I9" s="149"/>
      <c r="J9" s="149">
        <v>26.5</v>
      </c>
      <c r="K9" s="149"/>
      <c r="L9" s="149"/>
      <c r="M9" s="149"/>
      <c r="N9" s="149">
        <v>26.5</v>
      </c>
      <c r="O9" s="149"/>
      <c r="P9" s="149"/>
    </row>
    <row r="10" spans="2:16" ht="15" customHeight="1" x14ac:dyDescent="0.2">
      <c r="B10" s="145">
        <v>6</v>
      </c>
      <c r="C10" s="146" t="s">
        <v>120</v>
      </c>
      <c r="D10" s="147">
        <v>9.85</v>
      </c>
      <c r="E10" s="147">
        <v>8.99</v>
      </c>
      <c r="F10" s="147"/>
      <c r="G10" s="147"/>
      <c r="H10" s="147"/>
      <c r="I10" s="147"/>
      <c r="J10" s="149">
        <v>8.99</v>
      </c>
      <c r="K10" s="149">
        <v>8.99</v>
      </c>
      <c r="L10" s="149"/>
      <c r="M10" s="149"/>
      <c r="N10" s="149"/>
      <c r="O10" s="149"/>
      <c r="P10" s="149"/>
    </row>
    <row r="11" spans="2:16" ht="15" customHeight="1" x14ac:dyDescent="0.2">
      <c r="B11" s="145">
        <v>8</v>
      </c>
      <c r="C11" s="146" t="s">
        <v>320</v>
      </c>
      <c r="D11" s="147">
        <v>40.5</v>
      </c>
      <c r="E11" s="147">
        <v>29.4</v>
      </c>
      <c r="F11" s="147"/>
      <c r="G11" s="147"/>
      <c r="H11" s="147"/>
      <c r="I11" s="147"/>
      <c r="J11" s="149">
        <v>29.4</v>
      </c>
      <c r="K11" s="149">
        <v>29.4</v>
      </c>
      <c r="L11" s="149"/>
      <c r="M11" s="149"/>
      <c r="N11" s="149"/>
      <c r="O11" s="149"/>
      <c r="P11" s="149"/>
    </row>
    <row r="12" spans="2:16" ht="15" customHeight="1" x14ac:dyDescent="0.2">
      <c r="B12" s="145">
        <v>9</v>
      </c>
      <c r="C12" s="146" t="s">
        <v>123</v>
      </c>
      <c r="D12" s="147">
        <v>66</v>
      </c>
      <c r="E12" s="147">
        <v>62.04</v>
      </c>
      <c r="F12" s="147"/>
      <c r="G12" s="147"/>
      <c r="H12" s="147"/>
      <c r="I12" s="147"/>
      <c r="J12" s="149">
        <v>62.04</v>
      </c>
      <c r="K12" s="149">
        <v>62.04</v>
      </c>
      <c r="L12" s="149"/>
      <c r="M12" s="149"/>
      <c r="N12" s="149"/>
      <c r="O12" s="149"/>
      <c r="P12" s="149"/>
    </row>
    <row r="13" spans="2:16" ht="15" customHeight="1" x14ac:dyDescent="0.2">
      <c r="B13" s="145">
        <v>10</v>
      </c>
      <c r="C13" s="146" t="s">
        <v>124</v>
      </c>
      <c r="D13" s="147">
        <v>45</v>
      </c>
      <c r="E13" s="147">
        <v>45</v>
      </c>
      <c r="F13" s="147"/>
      <c r="G13" s="147"/>
      <c r="H13" s="147"/>
      <c r="I13" s="147"/>
      <c r="J13" s="149">
        <v>45</v>
      </c>
      <c r="K13" s="149">
        <v>45</v>
      </c>
      <c r="L13" s="149"/>
      <c r="M13" s="149"/>
      <c r="N13" s="149"/>
      <c r="O13" s="149"/>
      <c r="P13" s="149"/>
    </row>
    <row r="14" spans="2:16" ht="15" customHeight="1" x14ac:dyDescent="0.2">
      <c r="B14" s="145">
        <v>13</v>
      </c>
      <c r="C14" s="157" t="s">
        <v>127</v>
      </c>
      <c r="D14" s="147">
        <v>13.6</v>
      </c>
      <c r="E14" s="147">
        <v>12.79</v>
      </c>
      <c r="F14" s="147"/>
      <c r="G14" s="147"/>
      <c r="H14" s="147"/>
      <c r="I14" s="147"/>
      <c r="J14" s="149">
        <v>12.79</v>
      </c>
      <c r="K14" s="149">
        <v>12.79</v>
      </c>
      <c r="L14" s="149"/>
      <c r="M14" s="149"/>
      <c r="N14" s="149"/>
      <c r="O14" s="149"/>
      <c r="P14" s="149"/>
    </row>
    <row r="15" spans="2:16" ht="15" customHeight="1" x14ac:dyDescent="0.2">
      <c r="B15" s="145">
        <v>14</v>
      </c>
      <c r="C15" s="146" t="s">
        <v>321</v>
      </c>
      <c r="D15" s="147">
        <v>57.5</v>
      </c>
      <c r="E15" s="147">
        <v>45.91</v>
      </c>
      <c r="F15" s="147"/>
      <c r="G15" s="147"/>
      <c r="H15" s="147"/>
      <c r="I15" s="147"/>
      <c r="J15" s="149">
        <v>45.91</v>
      </c>
      <c r="K15" s="149">
        <v>45.91</v>
      </c>
      <c r="L15" s="149"/>
      <c r="M15" s="149"/>
      <c r="N15" s="149"/>
      <c r="O15" s="149"/>
      <c r="P15" s="149"/>
    </row>
    <row r="16" spans="2:16" ht="15" customHeight="1" x14ac:dyDescent="0.2">
      <c r="B16" s="145">
        <v>15</v>
      </c>
      <c r="C16" s="159" t="s">
        <v>322</v>
      </c>
      <c r="D16" s="147">
        <v>22.8</v>
      </c>
      <c r="E16" s="147">
        <v>8.6</v>
      </c>
      <c r="F16" s="147"/>
      <c r="G16" s="147"/>
      <c r="H16" s="147"/>
      <c r="I16" s="147"/>
      <c r="J16" s="149">
        <v>8.6</v>
      </c>
      <c r="K16" s="149">
        <v>8.6</v>
      </c>
      <c r="L16" s="149"/>
      <c r="M16" s="149"/>
      <c r="N16" s="149"/>
      <c r="O16" s="149"/>
      <c r="P16" s="149"/>
    </row>
    <row r="17" spans="2:16" ht="15" customHeight="1" x14ac:dyDescent="0.2">
      <c r="B17" s="145">
        <v>16</v>
      </c>
      <c r="C17" s="146" t="s">
        <v>131</v>
      </c>
      <c r="D17" s="147">
        <v>38.1</v>
      </c>
      <c r="E17" s="147">
        <v>36.119999999999997</v>
      </c>
      <c r="F17" s="147"/>
      <c r="G17" s="147"/>
      <c r="H17" s="147"/>
      <c r="I17" s="147"/>
      <c r="J17" s="149">
        <v>36.119999999999997</v>
      </c>
      <c r="K17" s="149">
        <v>36.119999999999997</v>
      </c>
      <c r="L17" s="149"/>
      <c r="M17" s="149"/>
      <c r="N17" s="149"/>
      <c r="O17" s="149"/>
      <c r="P17" s="149"/>
    </row>
    <row r="18" spans="2:16" ht="15" customHeight="1" x14ac:dyDescent="0.2">
      <c r="B18" s="145">
        <v>17</v>
      </c>
      <c r="C18" s="146" t="s">
        <v>323</v>
      </c>
      <c r="D18" s="147">
        <v>34.450000000000003</v>
      </c>
      <c r="E18" s="147">
        <v>0.55000000000000004</v>
      </c>
      <c r="F18" s="147"/>
      <c r="G18" s="147"/>
      <c r="H18" s="147"/>
      <c r="I18" s="147"/>
      <c r="J18" s="149">
        <v>0.55000000000000004</v>
      </c>
      <c r="K18" s="149">
        <v>0.55000000000000004</v>
      </c>
      <c r="L18" s="149"/>
      <c r="M18" s="149"/>
      <c r="N18" s="149"/>
      <c r="O18" s="149"/>
      <c r="P18" s="149"/>
    </row>
    <row r="19" spans="2:16" ht="15" customHeight="1" x14ac:dyDescent="0.2">
      <c r="B19" s="145">
        <v>18</v>
      </c>
      <c r="C19" s="146" t="s">
        <v>324</v>
      </c>
      <c r="D19" s="147">
        <v>208</v>
      </c>
      <c r="E19" s="147">
        <v>191.94</v>
      </c>
      <c r="F19" s="147"/>
      <c r="G19" s="147"/>
      <c r="H19" s="147"/>
      <c r="I19" s="147"/>
      <c r="J19" s="149">
        <v>191.94</v>
      </c>
      <c r="K19" s="149">
        <v>191.94</v>
      </c>
      <c r="L19" s="149"/>
      <c r="M19" s="149"/>
      <c r="N19" s="149"/>
      <c r="O19" s="149"/>
      <c r="P19" s="149"/>
    </row>
    <row r="20" spans="2:16" ht="15" customHeight="1" x14ac:dyDescent="0.2">
      <c r="B20" s="145">
        <v>19</v>
      </c>
      <c r="C20" s="146" t="s">
        <v>134</v>
      </c>
      <c r="D20" s="147">
        <v>100</v>
      </c>
      <c r="E20" s="147">
        <v>98.92</v>
      </c>
      <c r="F20" s="147"/>
      <c r="G20" s="147"/>
      <c r="H20" s="147"/>
      <c r="I20" s="147"/>
      <c r="J20" s="149">
        <v>98.92</v>
      </c>
      <c r="K20" s="180"/>
      <c r="L20" s="180"/>
      <c r="M20" s="180"/>
      <c r="N20" s="149">
        <v>98.92</v>
      </c>
      <c r="O20" s="149"/>
      <c r="P20" s="180"/>
    </row>
    <row r="21" spans="2:16" ht="15" customHeight="1" x14ac:dyDescent="0.2">
      <c r="B21" s="145">
        <v>20</v>
      </c>
      <c r="C21" s="146" t="s">
        <v>325</v>
      </c>
      <c r="D21" s="147">
        <v>56.2</v>
      </c>
      <c r="E21" s="147">
        <v>32.11</v>
      </c>
      <c r="F21" s="147"/>
      <c r="G21" s="147"/>
      <c r="H21" s="147"/>
      <c r="I21" s="147"/>
      <c r="J21" s="149">
        <v>32.11</v>
      </c>
      <c r="K21" s="149">
        <v>32.11</v>
      </c>
      <c r="L21" s="149"/>
      <c r="M21" s="149"/>
      <c r="N21" s="149"/>
      <c r="O21" s="149"/>
      <c r="P21" s="149"/>
    </row>
    <row r="22" spans="2:16" ht="15" customHeight="1" x14ac:dyDescent="0.2">
      <c r="B22" s="145">
        <v>21</v>
      </c>
      <c r="C22" s="146" t="s">
        <v>136</v>
      </c>
      <c r="D22" s="147">
        <v>23.2</v>
      </c>
      <c r="E22" s="147">
        <v>21.9</v>
      </c>
      <c r="F22" s="147"/>
      <c r="G22" s="147"/>
      <c r="H22" s="147"/>
      <c r="I22" s="147"/>
      <c r="J22" s="149">
        <v>21.9</v>
      </c>
      <c r="K22" s="149">
        <v>21.9</v>
      </c>
      <c r="L22" s="149"/>
      <c r="M22" s="149"/>
      <c r="N22" s="149"/>
      <c r="O22" s="149"/>
      <c r="P22" s="149"/>
    </row>
    <row r="23" spans="2:16" ht="15" customHeight="1" x14ac:dyDescent="0.2">
      <c r="B23" s="145">
        <v>22</v>
      </c>
      <c r="C23" s="146" t="s">
        <v>137</v>
      </c>
      <c r="D23" s="147">
        <v>4.1500000000000004</v>
      </c>
      <c r="E23" s="147">
        <v>1.85</v>
      </c>
      <c r="F23" s="147"/>
      <c r="G23" s="147"/>
      <c r="H23" s="147"/>
      <c r="I23" s="147"/>
      <c r="J23" s="149">
        <v>1.85</v>
      </c>
      <c r="K23" s="149">
        <v>1.85</v>
      </c>
      <c r="L23" s="149"/>
      <c r="M23" s="149"/>
      <c r="N23" s="149"/>
      <c r="O23" s="149"/>
      <c r="P23" s="149"/>
    </row>
    <row r="24" spans="2:16" ht="15" customHeight="1" x14ac:dyDescent="0.2">
      <c r="B24" s="145">
        <v>23</v>
      </c>
      <c r="C24" s="146" t="s">
        <v>138</v>
      </c>
      <c r="D24" s="147">
        <v>119.7</v>
      </c>
      <c r="E24" s="147">
        <v>76.95</v>
      </c>
      <c r="F24" s="147"/>
      <c r="G24" s="147"/>
      <c r="H24" s="147"/>
      <c r="I24" s="147"/>
      <c r="J24" s="149">
        <v>76.95</v>
      </c>
      <c r="K24" s="149">
        <v>76.95</v>
      </c>
      <c r="L24" s="149"/>
      <c r="M24" s="149"/>
      <c r="N24" s="149"/>
      <c r="O24" s="149"/>
      <c r="P24" s="149"/>
    </row>
    <row r="25" spans="2:16" ht="15" customHeight="1" x14ac:dyDescent="0.2">
      <c r="B25" s="145">
        <v>24</v>
      </c>
      <c r="C25" s="146" t="s">
        <v>139</v>
      </c>
      <c r="D25" s="147">
        <v>7.15</v>
      </c>
      <c r="E25" s="147">
        <v>4.75</v>
      </c>
      <c r="F25" s="147"/>
      <c r="G25" s="147"/>
      <c r="H25" s="147"/>
      <c r="I25" s="147"/>
      <c r="J25" s="149">
        <v>4.75</v>
      </c>
      <c r="K25" s="149">
        <v>4.75</v>
      </c>
      <c r="L25" s="149"/>
      <c r="M25" s="149"/>
      <c r="N25" s="149"/>
      <c r="O25" s="149"/>
      <c r="P25" s="149"/>
    </row>
    <row r="26" spans="2:16" ht="15" customHeight="1" x14ac:dyDescent="0.2">
      <c r="B26" s="145">
        <v>25</v>
      </c>
      <c r="C26" s="146" t="s">
        <v>140</v>
      </c>
      <c r="D26" s="147">
        <v>32.65</v>
      </c>
      <c r="E26" s="147">
        <v>32.65</v>
      </c>
      <c r="F26" s="147"/>
      <c r="G26" s="147"/>
      <c r="H26" s="147"/>
      <c r="I26" s="147"/>
      <c r="J26" s="149">
        <v>32.65</v>
      </c>
      <c r="K26" s="149">
        <v>32.65</v>
      </c>
      <c r="L26" s="149"/>
      <c r="M26" s="149"/>
      <c r="N26" s="149"/>
      <c r="O26" s="149"/>
      <c r="P26" s="149"/>
    </row>
    <row r="27" spans="2:16" ht="15" customHeight="1" x14ac:dyDescent="0.2">
      <c r="B27" s="145">
        <v>27</v>
      </c>
      <c r="C27" s="146" t="s">
        <v>142</v>
      </c>
      <c r="D27" s="147">
        <v>61.9</v>
      </c>
      <c r="E27" s="147">
        <v>43.53</v>
      </c>
      <c r="F27" s="147"/>
      <c r="G27" s="147"/>
      <c r="H27" s="147"/>
      <c r="I27" s="147"/>
      <c r="J27" s="149">
        <v>43.53</v>
      </c>
      <c r="K27" s="149">
        <v>43.53</v>
      </c>
      <c r="L27" s="149"/>
      <c r="M27" s="149"/>
      <c r="N27" s="149"/>
      <c r="O27" s="149"/>
      <c r="P27" s="149"/>
    </row>
    <row r="28" spans="2:16" ht="15" customHeight="1" x14ac:dyDescent="0.2">
      <c r="B28" s="145">
        <v>28</v>
      </c>
      <c r="C28" s="146" t="s">
        <v>143</v>
      </c>
      <c r="D28" s="147">
        <v>50</v>
      </c>
      <c r="E28" s="147">
        <v>50</v>
      </c>
      <c r="F28" s="147"/>
      <c r="G28" s="147"/>
      <c r="H28" s="147"/>
      <c r="I28" s="147"/>
      <c r="J28" s="149">
        <v>50</v>
      </c>
      <c r="K28" s="149">
        <v>50</v>
      </c>
      <c r="L28" s="149"/>
      <c r="M28" s="149"/>
      <c r="N28" s="149"/>
      <c r="O28" s="149"/>
      <c r="P28" s="149"/>
    </row>
    <row r="29" spans="2:16" ht="15" customHeight="1" x14ac:dyDescent="0.2">
      <c r="B29" s="145">
        <v>30</v>
      </c>
      <c r="C29" s="146" t="s">
        <v>145</v>
      </c>
      <c r="D29" s="147">
        <v>153.44999999999999</v>
      </c>
      <c r="E29" s="147"/>
      <c r="F29" s="147"/>
      <c r="G29" s="147"/>
      <c r="H29" s="147"/>
      <c r="I29" s="147"/>
      <c r="J29" s="149">
        <v>134.19999999999999</v>
      </c>
      <c r="K29" s="149"/>
      <c r="L29" s="149"/>
      <c r="M29" s="149"/>
      <c r="N29" s="149">
        <v>134.19999999999999</v>
      </c>
      <c r="O29" s="149"/>
      <c r="P29" s="149"/>
    </row>
    <row r="30" spans="2:16" ht="15" customHeight="1" x14ac:dyDescent="0.2">
      <c r="B30" s="169">
        <v>31</v>
      </c>
      <c r="C30" s="146" t="s">
        <v>302</v>
      </c>
      <c r="D30" s="147">
        <v>34.5</v>
      </c>
      <c r="E30" s="147">
        <v>25.74</v>
      </c>
      <c r="F30" s="147"/>
      <c r="G30" s="147"/>
      <c r="H30" s="147"/>
      <c r="I30" s="147"/>
      <c r="J30" s="149">
        <v>25.74</v>
      </c>
      <c r="K30" s="149">
        <v>25.74</v>
      </c>
      <c r="L30" s="149"/>
      <c r="M30" s="149"/>
      <c r="N30" s="149"/>
      <c r="O30" s="149"/>
      <c r="P30" s="149"/>
    </row>
    <row r="31" spans="2:16" ht="15" customHeight="1" x14ac:dyDescent="0.2">
      <c r="B31" s="145">
        <v>32</v>
      </c>
      <c r="C31" s="146" t="s">
        <v>326</v>
      </c>
      <c r="D31" s="147">
        <v>20</v>
      </c>
      <c r="E31" s="147">
        <v>12.98</v>
      </c>
      <c r="F31" s="147"/>
      <c r="G31" s="147"/>
      <c r="H31" s="147"/>
      <c r="I31" s="147"/>
      <c r="J31" s="149">
        <v>12.98</v>
      </c>
      <c r="K31" s="149">
        <v>12.98</v>
      </c>
      <c r="L31" s="149"/>
      <c r="M31" s="149"/>
      <c r="N31" s="149"/>
      <c r="O31" s="149"/>
      <c r="P31" s="149"/>
    </row>
    <row r="32" spans="2:16" ht="15" customHeight="1" x14ac:dyDescent="0.2">
      <c r="B32" s="145">
        <v>33</v>
      </c>
      <c r="C32" s="146" t="s">
        <v>151</v>
      </c>
      <c r="D32" s="147">
        <v>30.65</v>
      </c>
      <c r="E32" s="147">
        <v>21.29</v>
      </c>
      <c r="F32" s="147"/>
      <c r="G32" s="147"/>
      <c r="H32" s="147"/>
      <c r="I32" s="147"/>
      <c r="J32" s="149">
        <v>21.29</v>
      </c>
      <c r="K32" s="149">
        <v>21.29</v>
      </c>
      <c r="L32" s="149"/>
      <c r="M32" s="149"/>
      <c r="N32" s="149"/>
      <c r="O32" s="149"/>
      <c r="P32" s="149"/>
    </row>
    <row r="33" spans="2:16" ht="15" customHeight="1" x14ac:dyDescent="0.2">
      <c r="B33" s="145">
        <v>34</v>
      </c>
      <c r="C33" s="146" t="s">
        <v>152</v>
      </c>
      <c r="D33" s="147">
        <v>8.6999999999999993</v>
      </c>
      <c r="E33" s="147">
        <v>4.63</v>
      </c>
      <c r="F33" s="147"/>
      <c r="G33" s="147"/>
      <c r="H33" s="147"/>
      <c r="I33" s="147"/>
      <c r="J33" s="149">
        <v>4.63</v>
      </c>
      <c r="K33" s="149">
        <v>4.63</v>
      </c>
      <c r="L33" s="149"/>
      <c r="M33" s="149"/>
      <c r="N33" s="149"/>
      <c r="O33" s="149"/>
      <c r="P33" s="149"/>
    </row>
    <row r="34" spans="2:16" ht="15" customHeight="1" x14ac:dyDescent="0.2">
      <c r="B34" s="145">
        <v>35</v>
      </c>
      <c r="C34" s="146" t="s">
        <v>153</v>
      </c>
      <c r="D34" s="147">
        <v>26</v>
      </c>
      <c r="E34" s="147">
        <v>26</v>
      </c>
      <c r="F34" s="147"/>
      <c r="G34" s="147"/>
      <c r="H34" s="147"/>
      <c r="I34" s="147"/>
      <c r="J34" s="149">
        <v>26</v>
      </c>
      <c r="K34" s="149">
        <v>26</v>
      </c>
      <c r="L34" s="149"/>
      <c r="M34" s="149"/>
      <c r="N34" s="149"/>
      <c r="O34" s="149"/>
      <c r="P34" s="149"/>
    </row>
    <row r="35" spans="2:16" ht="15" customHeight="1" x14ac:dyDescent="0.2">
      <c r="B35" s="145">
        <v>36</v>
      </c>
      <c r="C35" s="146" t="s">
        <v>154</v>
      </c>
      <c r="D35" s="147">
        <v>27.15</v>
      </c>
      <c r="E35" s="147">
        <v>15</v>
      </c>
      <c r="F35" s="147"/>
      <c r="G35" s="147"/>
      <c r="H35" s="147"/>
      <c r="I35" s="147"/>
      <c r="J35" s="149">
        <v>15</v>
      </c>
      <c r="K35" s="149">
        <v>15</v>
      </c>
      <c r="L35" s="149"/>
      <c r="M35" s="149"/>
      <c r="N35" s="149"/>
      <c r="O35" s="149"/>
      <c r="P35" s="149"/>
    </row>
    <row r="36" spans="2:16" ht="15" customHeight="1" x14ac:dyDescent="0.2">
      <c r="B36" s="145">
        <v>37</v>
      </c>
      <c r="C36" s="146" t="s">
        <v>155</v>
      </c>
      <c r="D36" s="147">
        <v>22</v>
      </c>
      <c r="E36" s="147">
        <v>22</v>
      </c>
      <c r="F36" s="147"/>
      <c r="G36" s="147"/>
      <c r="H36" s="147"/>
      <c r="I36" s="147"/>
      <c r="J36" s="149">
        <v>22</v>
      </c>
      <c r="K36" s="149">
        <v>22</v>
      </c>
      <c r="L36" s="149"/>
      <c r="M36" s="149"/>
      <c r="N36" s="149"/>
      <c r="O36" s="149"/>
      <c r="P36" s="149"/>
    </row>
    <row r="37" spans="2:16" ht="15" customHeight="1" x14ac:dyDescent="0.2">
      <c r="B37" s="145">
        <v>39</v>
      </c>
      <c r="C37" s="146" t="s">
        <v>304</v>
      </c>
      <c r="D37" s="147">
        <v>23.65</v>
      </c>
      <c r="E37" s="147">
        <v>13.15</v>
      </c>
      <c r="F37" s="147"/>
      <c r="G37" s="147"/>
      <c r="H37" s="147"/>
      <c r="I37" s="147"/>
      <c r="J37" s="149">
        <v>13.15</v>
      </c>
      <c r="K37" s="149">
        <v>13.15</v>
      </c>
      <c r="L37" s="149"/>
      <c r="M37" s="149"/>
      <c r="N37" s="149"/>
      <c r="O37" s="149"/>
      <c r="P37" s="149"/>
    </row>
    <row r="38" spans="2:16" ht="15" customHeight="1" x14ac:dyDescent="0.2">
      <c r="B38" s="145">
        <v>40</v>
      </c>
      <c r="C38" s="146" t="s">
        <v>158</v>
      </c>
      <c r="D38" s="147">
        <v>38.799999999999997</v>
      </c>
      <c r="E38" s="147">
        <v>31.8</v>
      </c>
      <c r="F38" s="147"/>
      <c r="G38" s="147"/>
      <c r="H38" s="147"/>
      <c r="I38" s="147"/>
      <c r="J38" s="149">
        <v>31.8</v>
      </c>
      <c r="K38" s="149">
        <v>31.8</v>
      </c>
      <c r="L38" s="149"/>
      <c r="M38" s="149"/>
      <c r="N38" s="149"/>
      <c r="O38" s="149"/>
      <c r="P38" s="149"/>
    </row>
    <row r="39" spans="2:16" ht="15" customHeight="1" x14ac:dyDescent="0.2">
      <c r="B39" s="145">
        <v>41</v>
      </c>
      <c r="C39" s="146" t="s">
        <v>159</v>
      </c>
      <c r="D39" s="147">
        <v>28</v>
      </c>
      <c r="E39" s="147">
        <v>22.82</v>
      </c>
      <c r="F39" s="147"/>
      <c r="G39" s="147"/>
      <c r="H39" s="147"/>
      <c r="I39" s="147"/>
      <c r="J39" s="149">
        <v>22.82</v>
      </c>
      <c r="K39" s="149">
        <v>22.82</v>
      </c>
      <c r="L39" s="149"/>
      <c r="M39" s="149"/>
      <c r="N39" s="149"/>
      <c r="O39" s="149"/>
      <c r="P39" s="149"/>
    </row>
    <row r="40" spans="2:16" ht="15" customHeight="1" x14ac:dyDescent="0.2">
      <c r="B40" s="145">
        <v>42</v>
      </c>
      <c r="C40" s="146" t="s">
        <v>160</v>
      </c>
      <c r="D40" s="147">
        <v>42</v>
      </c>
      <c r="E40" s="147"/>
      <c r="F40" s="147"/>
      <c r="G40" s="147"/>
      <c r="H40" s="149"/>
      <c r="I40" s="149"/>
      <c r="J40" s="149">
        <v>42</v>
      </c>
      <c r="K40" s="149"/>
      <c r="L40" s="149"/>
      <c r="M40" s="149"/>
      <c r="N40" s="149">
        <v>42</v>
      </c>
      <c r="O40" s="149"/>
      <c r="P40" s="149"/>
    </row>
    <row r="41" spans="2:16" ht="15" customHeight="1" x14ac:dyDescent="0.2">
      <c r="B41" s="145">
        <v>43</v>
      </c>
      <c r="C41" s="146" t="s">
        <v>161</v>
      </c>
      <c r="D41" s="147">
        <v>120</v>
      </c>
      <c r="E41" s="147">
        <v>120</v>
      </c>
      <c r="F41" s="147"/>
      <c r="G41" s="147"/>
      <c r="H41" s="147"/>
      <c r="I41" s="147"/>
      <c r="J41" s="149">
        <v>120</v>
      </c>
      <c r="K41" s="149"/>
      <c r="L41" s="149"/>
      <c r="M41" s="149"/>
      <c r="N41" s="149">
        <v>120</v>
      </c>
      <c r="O41" s="149"/>
      <c r="P41" s="149"/>
    </row>
    <row r="42" spans="2:16" ht="15" customHeight="1" x14ac:dyDescent="0.2">
      <c r="B42" s="145">
        <v>44</v>
      </c>
      <c r="C42" s="146" t="s">
        <v>162</v>
      </c>
      <c r="D42" s="147">
        <v>75</v>
      </c>
      <c r="E42" s="147">
        <v>46.57</v>
      </c>
      <c r="F42" s="147"/>
      <c r="G42" s="147"/>
      <c r="H42" s="147"/>
      <c r="I42" s="147"/>
      <c r="J42" s="149">
        <v>46.57</v>
      </c>
      <c r="K42" s="149">
        <v>46.57</v>
      </c>
      <c r="L42" s="149"/>
      <c r="M42" s="149"/>
      <c r="N42" s="149"/>
      <c r="O42" s="149"/>
      <c r="P42" s="149"/>
    </row>
    <row r="43" spans="2:16" ht="15" customHeight="1" x14ac:dyDescent="0.2">
      <c r="B43" s="145">
        <v>45</v>
      </c>
      <c r="C43" s="157" t="s">
        <v>163</v>
      </c>
      <c r="D43" s="218">
        <v>25</v>
      </c>
      <c r="E43" s="147">
        <v>25</v>
      </c>
      <c r="F43" s="147"/>
      <c r="G43" s="147"/>
      <c r="H43" s="147"/>
      <c r="I43" s="147"/>
      <c r="J43" s="149">
        <v>25</v>
      </c>
      <c r="K43" s="149"/>
      <c r="L43" s="149"/>
      <c r="M43" s="149"/>
      <c r="N43" s="149">
        <v>25</v>
      </c>
      <c r="O43" s="149"/>
      <c r="P43" s="149"/>
    </row>
    <row r="44" spans="2:16" ht="15" customHeight="1" x14ac:dyDescent="0.2">
      <c r="B44" s="169">
        <v>46</v>
      </c>
      <c r="C44" s="219" t="s">
        <v>327</v>
      </c>
      <c r="D44" s="147">
        <v>8.4</v>
      </c>
      <c r="E44" s="147">
        <v>8.4</v>
      </c>
      <c r="F44" s="147"/>
      <c r="G44" s="147"/>
      <c r="H44" s="147"/>
      <c r="I44" s="147"/>
      <c r="J44" s="149">
        <v>8.4</v>
      </c>
      <c r="K44" s="149"/>
      <c r="L44" s="149"/>
      <c r="M44" s="149"/>
      <c r="N44" s="149"/>
      <c r="O44" s="149"/>
      <c r="P44" s="149"/>
    </row>
    <row r="45" spans="2:16" ht="15" customHeight="1" x14ac:dyDescent="0.2">
      <c r="B45" s="145">
        <v>47</v>
      </c>
      <c r="C45" s="168" t="s">
        <v>165</v>
      </c>
      <c r="D45" s="220">
        <v>17</v>
      </c>
      <c r="E45" s="147">
        <v>17</v>
      </c>
      <c r="F45" s="147"/>
      <c r="G45" s="147"/>
      <c r="H45" s="147"/>
      <c r="I45" s="147"/>
      <c r="J45" s="149">
        <v>17</v>
      </c>
      <c r="K45" s="149"/>
      <c r="L45" s="149"/>
      <c r="M45" s="149"/>
      <c r="N45" s="149">
        <v>17</v>
      </c>
      <c r="O45" s="149"/>
      <c r="P45" s="149"/>
    </row>
    <row r="46" spans="2:16" ht="15" customHeight="1" x14ac:dyDescent="0.2">
      <c r="B46" s="169">
        <v>48</v>
      </c>
      <c r="C46" s="219" t="s">
        <v>166</v>
      </c>
      <c r="D46" s="147">
        <v>30.2</v>
      </c>
      <c r="E46" s="147">
        <v>30.2</v>
      </c>
      <c r="F46" s="147"/>
      <c r="G46" s="147"/>
      <c r="H46" s="147"/>
      <c r="I46" s="147"/>
      <c r="J46" s="149"/>
      <c r="K46" s="149"/>
      <c r="L46" s="149"/>
      <c r="M46" s="149"/>
      <c r="N46" s="149"/>
      <c r="O46" s="149"/>
      <c r="P46" s="149"/>
    </row>
    <row r="47" spans="2:16" ht="15" customHeight="1" x14ac:dyDescent="0.2">
      <c r="B47" s="145">
        <v>49</v>
      </c>
      <c r="C47" s="159" t="s">
        <v>328</v>
      </c>
      <c r="D47" s="210">
        <v>30.42</v>
      </c>
      <c r="E47" s="147">
        <v>30.1</v>
      </c>
      <c r="F47" s="147"/>
      <c r="G47" s="147"/>
      <c r="H47" s="147"/>
      <c r="I47" s="147"/>
      <c r="J47" s="149">
        <v>30.1</v>
      </c>
      <c r="K47" s="149">
        <v>30.1</v>
      </c>
      <c r="L47" s="149"/>
      <c r="M47" s="149"/>
      <c r="N47" s="149"/>
      <c r="O47" s="149"/>
      <c r="P47" s="149"/>
    </row>
    <row r="48" spans="2:16" ht="15" customHeight="1" x14ac:dyDescent="0.2">
      <c r="B48" s="145">
        <v>50</v>
      </c>
      <c r="C48" s="146" t="s">
        <v>168</v>
      </c>
      <c r="D48" s="147">
        <v>32.299999999999997</v>
      </c>
      <c r="E48" s="147">
        <v>32.299999999999997</v>
      </c>
      <c r="F48" s="147"/>
      <c r="G48" s="147"/>
      <c r="H48" s="147"/>
      <c r="I48" s="147"/>
      <c r="J48" s="149">
        <v>32.299999999999997</v>
      </c>
      <c r="K48" s="149">
        <v>32.299999999999997</v>
      </c>
      <c r="L48" s="149"/>
      <c r="M48" s="149"/>
      <c r="N48" s="149"/>
      <c r="O48" s="149"/>
      <c r="P48" s="149"/>
    </row>
    <row r="49" spans="2:16" ht="15" customHeight="1" x14ac:dyDescent="0.2">
      <c r="B49" s="145">
        <v>51</v>
      </c>
      <c r="C49" s="146" t="s">
        <v>169</v>
      </c>
      <c r="D49" s="147">
        <v>23.65</v>
      </c>
      <c r="E49" s="147">
        <v>23.65</v>
      </c>
      <c r="F49" s="147"/>
      <c r="G49" s="147"/>
      <c r="H49" s="147"/>
      <c r="I49" s="147"/>
      <c r="J49" s="149">
        <v>23.65</v>
      </c>
      <c r="K49" s="149">
        <v>23.65</v>
      </c>
      <c r="L49" s="149"/>
      <c r="M49" s="149"/>
      <c r="N49" s="149"/>
      <c r="O49" s="149"/>
      <c r="P49" s="149"/>
    </row>
    <row r="50" spans="2:16" ht="15" customHeight="1" x14ac:dyDescent="0.2">
      <c r="B50" s="145">
        <v>52</v>
      </c>
      <c r="C50" s="146" t="s">
        <v>170</v>
      </c>
      <c r="D50" s="147">
        <v>96</v>
      </c>
      <c r="E50" s="147">
        <v>67</v>
      </c>
      <c r="F50" s="147"/>
      <c r="G50" s="147"/>
      <c r="H50" s="147"/>
      <c r="I50" s="147"/>
      <c r="J50" s="149">
        <v>67</v>
      </c>
      <c r="K50" s="149">
        <v>67</v>
      </c>
      <c r="L50" s="149"/>
      <c r="M50" s="149"/>
      <c r="N50" s="149"/>
      <c r="O50" s="149"/>
      <c r="P50" s="149"/>
    </row>
    <row r="51" spans="2:16" ht="15" customHeight="1" x14ac:dyDescent="0.2">
      <c r="B51" s="145">
        <v>53</v>
      </c>
      <c r="C51" s="146" t="s">
        <v>171</v>
      </c>
      <c r="D51" s="147">
        <v>31.45</v>
      </c>
      <c r="E51" s="147">
        <v>31.45</v>
      </c>
      <c r="F51" s="147"/>
      <c r="G51" s="147"/>
      <c r="H51" s="147"/>
      <c r="I51" s="147"/>
      <c r="J51" s="149">
        <v>31.45</v>
      </c>
      <c r="K51" s="149">
        <v>31.45</v>
      </c>
      <c r="L51" s="149"/>
      <c r="M51" s="149"/>
      <c r="N51" s="149"/>
      <c r="O51" s="149"/>
      <c r="P51" s="149"/>
    </row>
    <row r="52" spans="2:16" ht="15" customHeight="1" x14ac:dyDescent="0.2">
      <c r="B52" s="145">
        <v>56</v>
      </c>
      <c r="C52" s="159" t="s">
        <v>329</v>
      </c>
      <c r="D52" s="147">
        <v>82</v>
      </c>
      <c r="E52" s="147">
        <v>78.7</v>
      </c>
      <c r="F52" s="147"/>
      <c r="G52" s="147"/>
      <c r="H52" s="147"/>
      <c r="I52" s="147"/>
      <c r="J52" s="149">
        <v>78.7</v>
      </c>
      <c r="K52" s="149">
        <v>78.7</v>
      </c>
      <c r="L52" s="149"/>
      <c r="M52" s="149"/>
      <c r="N52" s="149"/>
      <c r="O52" s="149"/>
      <c r="P52" s="149"/>
    </row>
    <row r="53" spans="2:16" ht="15" customHeight="1" x14ac:dyDescent="0.2">
      <c r="B53" s="145">
        <v>57</v>
      </c>
      <c r="C53" s="146" t="s">
        <v>175</v>
      </c>
      <c r="D53" s="147">
        <v>9.1999999999999993</v>
      </c>
      <c r="E53" s="147">
        <v>5.78</v>
      </c>
      <c r="F53" s="147"/>
      <c r="G53" s="147"/>
      <c r="H53" s="147"/>
      <c r="I53" s="147"/>
      <c r="J53" s="149">
        <v>5.78</v>
      </c>
      <c r="K53" s="149">
        <v>5.78</v>
      </c>
      <c r="L53" s="149"/>
      <c r="M53" s="149"/>
      <c r="N53" s="149"/>
      <c r="O53" s="149"/>
      <c r="P53" s="149"/>
    </row>
    <row r="54" spans="2:16" ht="15" customHeight="1" x14ac:dyDescent="0.2">
      <c r="B54" s="145">
        <v>58</v>
      </c>
      <c r="C54" s="146" t="s">
        <v>176</v>
      </c>
      <c r="D54" s="147">
        <v>20</v>
      </c>
      <c r="E54" s="147">
        <v>20</v>
      </c>
      <c r="F54" s="147"/>
      <c r="G54" s="147"/>
      <c r="H54" s="147"/>
      <c r="I54" s="147"/>
      <c r="J54" s="149">
        <v>20</v>
      </c>
      <c r="K54" s="149"/>
      <c r="L54" s="149"/>
      <c r="M54" s="149"/>
      <c r="N54" s="149">
        <v>20</v>
      </c>
      <c r="O54" s="149"/>
      <c r="P54" s="149"/>
    </row>
    <row r="55" spans="2:16" ht="15" customHeight="1" x14ac:dyDescent="0.2">
      <c r="B55" s="145">
        <v>59</v>
      </c>
      <c r="C55" s="146" t="s">
        <v>177</v>
      </c>
      <c r="D55" s="147">
        <v>24.5</v>
      </c>
      <c r="E55" s="147">
        <v>23</v>
      </c>
      <c r="F55" s="147"/>
      <c r="G55" s="147"/>
      <c r="H55" s="147"/>
      <c r="I55" s="147"/>
      <c r="J55" s="149">
        <v>23</v>
      </c>
      <c r="K55" s="149">
        <v>23</v>
      </c>
      <c r="L55" s="149"/>
      <c r="M55" s="149"/>
      <c r="N55" s="149"/>
      <c r="O55" s="149"/>
      <c r="P55" s="149"/>
    </row>
    <row r="56" spans="2:16" ht="15" customHeight="1" x14ac:dyDescent="0.2">
      <c r="B56" s="145">
        <v>60</v>
      </c>
      <c r="C56" s="146" t="s">
        <v>179</v>
      </c>
      <c r="D56" s="147">
        <v>57.55</v>
      </c>
      <c r="E56" s="147">
        <v>34.56</v>
      </c>
      <c r="F56" s="147"/>
      <c r="G56" s="147"/>
      <c r="H56" s="147"/>
      <c r="I56" s="147"/>
      <c r="J56" s="149">
        <v>34.56</v>
      </c>
      <c r="K56" s="149">
        <v>34.56</v>
      </c>
      <c r="L56" s="149"/>
      <c r="M56" s="149"/>
      <c r="N56" s="149"/>
      <c r="O56" s="149"/>
      <c r="P56" s="149"/>
    </row>
    <row r="57" spans="2:16" ht="15" customHeight="1" x14ac:dyDescent="0.2">
      <c r="B57" s="145">
        <v>61</v>
      </c>
      <c r="C57" s="146" t="s">
        <v>180</v>
      </c>
      <c r="D57" s="147">
        <v>5.85</v>
      </c>
      <c r="E57" s="147">
        <v>4.05</v>
      </c>
      <c r="F57" s="147"/>
      <c r="G57" s="147"/>
      <c r="H57" s="147"/>
      <c r="I57" s="147"/>
      <c r="J57" s="149">
        <v>4.05</v>
      </c>
      <c r="K57" s="149">
        <v>4.05</v>
      </c>
      <c r="L57" s="149"/>
      <c r="M57" s="149"/>
      <c r="N57" s="149"/>
      <c r="O57" s="149"/>
      <c r="P57" s="149"/>
    </row>
    <row r="58" spans="2:16" ht="15" customHeight="1" x14ac:dyDescent="0.2">
      <c r="B58" s="145">
        <v>62</v>
      </c>
      <c r="C58" s="146" t="s">
        <v>181</v>
      </c>
      <c r="D58" s="147">
        <v>33.299999999999997</v>
      </c>
      <c r="E58" s="147">
        <v>15.3</v>
      </c>
      <c r="F58" s="147"/>
      <c r="G58" s="147"/>
      <c r="H58" s="147"/>
      <c r="I58" s="147"/>
      <c r="J58" s="149">
        <v>15.3</v>
      </c>
      <c r="K58" s="149">
        <v>15.3</v>
      </c>
      <c r="L58" s="149"/>
      <c r="M58" s="149"/>
      <c r="N58" s="149"/>
      <c r="O58" s="149"/>
      <c r="P58" s="149"/>
    </row>
    <row r="59" spans="2:16" ht="15" customHeight="1" x14ac:dyDescent="0.2">
      <c r="B59" s="145">
        <v>63</v>
      </c>
      <c r="C59" s="146" t="s">
        <v>182</v>
      </c>
      <c r="D59" s="147">
        <v>9.6</v>
      </c>
      <c r="E59" s="147">
        <v>4.2</v>
      </c>
      <c r="F59" s="147"/>
      <c r="G59" s="147"/>
      <c r="H59" s="147"/>
      <c r="I59" s="147"/>
      <c r="J59" s="149">
        <v>4.2</v>
      </c>
      <c r="K59" s="149">
        <v>4.2</v>
      </c>
      <c r="L59" s="149"/>
      <c r="M59" s="149"/>
      <c r="N59" s="149"/>
      <c r="O59" s="149"/>
      <c r="P59" s="149"/>
    </row>
    <row r="60" spans="2:16" ht="15" customHeight="1" x14ac:dyDescent="0.2">
      <c r="B60" s="145">
        <v>64</v>
      </c>
      <c r="C60" s="146" t="s">
        <v>183</v>
      </c>
      <c r="D60" s="147">
        <v>36.549999999999997</v>
      </c>
      <c r="E60" s="147">
        <v>26.92</v>
      </c>
      <c r="F60" s="147"/>
      <c r="G60" s="147"/>
      <c r="H60" s="147"/>
      <c r="I60" s="147"/>
      <c r="J60" s="149">
        <v>26.92</v>
      </c>
      <c r="K60" s="149">
        <v>26.92</v>
      </c>
      <c r="L60" s="149"/>
      <c r="M60" s="149"/>
      <c r="N60" s="149"/>
      <c r="O60" s="149"/>
      <c r="P60" s="149"/>
    </row>
    <row r="61" spans="2:16" ht="15" customHeight="1" x14ac:dyDescent="0.2">
      <c r="B61" s="145">
        <v>65</v>
      </c>
      <c r="C61" s="146" t="s">
        <v>330</v>
      </c>
      <c r="D61" s="147">
        <v>35.15</v>
      </c>
      <c r="E61" s="147">
        <v>33.119999999999997</v>
      </c>
      <c r="F61" s="147"/>
      <c r="G61" s="147"/>
      <c r="H61" s="147"/>
      <c r="I61" s="147"/>
      <c r="J61" s="149">
        <v>33.119999999999997</v>
      </c>
      <c r="K61" s="149">
        <v>33.119999999999997</v>
      </c>
      <c r="L61" s="149"/>
      <c r="M61" s="149"/>
      <c r="N61" s="149"/>
      <c r="O61" s="149"/>
      <c r="P61" s="149"/>
    </row>
    <row r="62" spans="2:16" ht="15" customHeight="1" x14ac:dyDescent="0.2">
      <c r="B62" s="145">
        <v>66</v>
      </c>
      <c r="C62" s="146" t="s">
        <v>185</v>
      </c>
      <c r="D62" s="147">
        <v>25.65</v>
      </c>
      <c r="E62" s="147">
        <v>24.48</v>
      </c>
      <c r="F62" s="147"/>
      <c r="G62" s="147"/>
      <c r="H62" s="147"/>
      <c r="I62" s="147"/>
      <c r="J62" s="149">
        <v>24.48</v>
      </c>
      <c r="K62" s="149">
        <v>24.48</v>
      </c>
      <c r="L62" s="149"/>
      <c r="M62" s="149"/>
      <c r="N62" s="149"/>
      <c r="O62" s="149"/>
      <c r="P62" s="149"/>
    </row>
    <row r="63" spans="2:16" ht="15" customHeight="1" x14ac:dyDescent="0.2">
      <c r="B63" s="145">
        <v>67</v>
      </c>
      <c r="C63" s="146" t="s">
        <v>331</v>
      </c>
      <c r="D63" s="147">
        <v>68.8</v>
      </c>
      <c r="E63" s="147">
        <v>67.45</v>
      </c>
      <c r="F63" s="147"/>
      <c r="G63" s="147"/>
      <c r="H63" s="147"/>
      <c r="I63" s="147"/>
      <c r="J63" s="149">
        <v>67.45</v>
      </c>
      <c r="K63" s="149">
        <v>67.45</v>
      </c>
      <c r="L63" s="149"/>
      <c r="M63" s="149"/>
      <c r="N63" s="149"/>
      <c r="O63" s="149"/>
      <c r="P63" s="149"/>
    </row>
    <row r="64" spans="2:16" ht="15" customHeight="1" x14ac:dyDescent="0.2">
      <c r="B64" s="145">
        <v>68</v>
      </c>
      <c r="C64" s="146" t="s">
        <v>187</v>
      </c>
      <c r="D64" s="147">
        <v>151.5</v>
      </c>
      <c r="E64" s="147">
        <v>120.99</v>
      </c>
      <c r="F64" s="147"/>
      <c r="G64" s="147"/>
      <c r="H64" s="147"/>
      <c r="I64" s="147"/>
      <c r="J64" s="149">
        <v>120.99</v>
      </c>
      <c r="K64" s="149">
        <v>120.99</v>
      </c>
      <c r="L64" s="149"/>
      <c r="M64" s="149"/>
      <c r="N64" s="149"/>
      <c r="O64" s="149"/>
      <c r="P64" s="149"/>
    </row>
    <row r="65" spans="2:16" ht="15" customHeight="1" x14ac:dyDescent="0.2">
      <c r="B65" s="145">
        <v>71</v>
      </c>
      <c r="C65" s="146" t="s">
        <v>190</v>
      </c>
      <c r="D65" s="147">
        <v>133.80000000000001</v>
      </c>
      <c r="E65" s="147">
        <v>124.92</v>
      </c>
      <c r="F65" s="147"/>
      <c r="G65" s="147"/>
      <c r="H65" s="147"/>
      <c r="I65" s="147"/>
      <c r="J65" s="149">
        <v>124.92</v>
      </c>
      <c r="K65" s="149">
        <v>124.92</v>
      </c>
      <c r="L65" s="149"/>
      <c r="M65" s="149"/>
      <c r="N65" s="149"/>
      <c r="O65" s="149"/>
      <c r="P65" s="149"/>
    </row>
    <row r="66" spans="2:16" ht="15" customHeight="1" x14ac:dyDescent="0.2">
      <c r="B66" s="145">
        <v>72</v>
      </c>
      <c r="C66" s="146" t="s">
        <v>191</v>
      </c>
      <c r="D66" s="147">
        <v>23</v>
      </c>
      <c r="E66" s="147">
        <v>11.43</v>
      </c>
      <c r="F66" s="147"/>
      <c r="G66" s="147"/>
      <c r="H66" s="147"/>
      <c r="I66" s="147"/>
      <c r="J66" s="149">
        <v>11.43</v>
      </c>
      <c r="K66" s="149">
        <v>11.43</v>
      </c>
      <c r="L66" s="149"/>
      <c r="M66" s="149"/>
      <c r="N66" s="149"/>
      <c r="O66" s="149"/>
      <c r="P66" s="149"/>
    </row>
    <row r="67" spans="2:16" ht="15" customHeight="1" x14ac:dyDescent="0.2">
      <c r="B67" s="145">
        <v>73</v>
      </c>
      <c r="C67" s="146" t="s">
        <v>192</v>
      </c>
      <c r="D67" s="147">
        <v>49.5</v>
      </c>
      <c r="E67" s="147"/>
      <c r="F67" s="147"/>
      <c r="G67" s="147"/>
      <c r="H67" s="147"/>
      <c r="I67" s="147"/>
      <c r="J67" s="149">
        <v>49.5</v>
      </c>
      <c r="K67" s="221"/>
      <c r="L67" s="221"/>
      <c r="M67" s="221"/>
      <c r="N67" s="149">
        <v>49.5</v>
      </c>
      <c r="O67" s="149"/>
      <c r="P67" s="221"/>
    </row>
    <row r="68" spans="2:16" ht="15" customHeight="1" x14ac:dyDescent="0.2">
      <c r="B68" s="145">
        <v>74</v>
      </c>
      <c r="C68" s="146" t="s">
        <v>193</v>
      </c>
      <c r="D68" s="147">
        <v>28.7</v>
      </c>
      <c r="E68" s="147">
        <v>19.82</v>
      </c>
      <c r="F68" s="147"/>
      <c r="G68" s="147"/>
      <c r="H68" s="147"/>
      <c r="I68" s="147"/>
      <c r="J68" s="149">
        <v>19.82</v>
      </c>
      <c r="K68" s="149">
        <v>19.82</v>
      </c>
      <c r="L68" s="149"/>
      <c r="M68" s="149"/>
      <c r="N68" s="149"/>
      <c r="O68" s="149"/>
      <c r="P68" s="149"/>
    </row>
    <row r="69" spans="2:16" ht="15" customHeight="1" x14ac:dyDescent="0.2">
      <c r="B69" s="145">
        <v>75</v>
      </c>
      <c r="C69" s="146" t="s">
        <v>194</v>
      </c>
      <c r="D69" s="147">
        <v>87</v>
      </c>
      <c r="E69" s="147">
        <v>75.87</v>
      </c>
      <c r="F69" s="147"/>
      <c r="G69" s="147"/>
      <c r="H69" s="147"/>
      <c r="I69" s="147"/>
      <c r="J69" s="149">
        <v>75.87</v>
      </c>
      <c r="K69" s="149">
        <v>75.87</v>
      </c>
      <c r="L69" s="149"/>
      <c r="M69" s="149"/>
      <c r="N69" s="149"/>
      <c r="O69" s="149"/>
      <c r="P69" s="149"/>
    </row>
    <row r="70" spans="2:16" ht="15" customHeight="1" x14ac:dyDescent="0.2">
      <c r="B70" s="145">
        <v>76</v>
      </c>
      <c r="C70" s="146" t="s">
        <v>195</v>
      </c>
      <c r="D70" s="147">
        <v>17.149999999999999</v>
      </c>
      <c r="E70" s="147">
        <v>14.05</v>
      </c>
      <c r="F70" s="147"/>
      <c r="G70" s="147"/>
      <c r="H70" s="147"/>
      <c r="I70" s="147"/>
      <c r="J70" s="149">
        <v>14.05</v>
      </c>
      <c r="K70" s="149">
        <v>14.05</v>
      </c>
      <c r="L70" s="149"/>
      <c r="M70" s="149"/>
      <c r="N70" s="149"/>
      <c r="O70" s="149"/>
      <c r="P70" s="149"/>
    </row>
    <row r="71" spans="2:16" ht="15" customHeight="1" x14ac:dyDescent="0.2">
      <c r="B71" s="145">
        <v>77</v>
      </c>
      <c r="C71" s="146" t="s">
        <v>197</v>
      </c>
      <c r="D71" s="147">
        <v>33.5</v>
      </c>
      <c r="E71" s="147">
        <v>25</v>
      </c>
      <c r="F71" s="147"/>
      <c r="G71" s="147"/>
      <c r="H71" s="147"/>
      <c r="I71" s="147"/>
      <c r="J71" s="149">
        <v>25</v>
      </c>
      <c r="K71" s="149">
        <v>25</v>
      </c>
      <c r="L71" s="149"/>
      <c r="M71" s="149"/>
      <c r="N71" s="149"/>
      <c r="O71" s="149"/>
      <c r="P71" s="149"/>
    </row>
    <row r="72" spans="2:16" ht="15" customHeight="1" x14ac:dyDescent="0.2">
      <c r="B72" s="145">
        <v>78</v>
      </c>
      <c r="C72" s="146" t="s">
        <v>198</v>
      </c>
      <c r="D72" s="147">
        <v>68</v>
      </c>
      <c r="E72" s="147">
        <v>53.6</v>
      </c>
      <c r="F72" s="147"/>
      <c r="G72" s="147"/>
      <c r="H72" s="147"/>
      <c r="I72" s="147"/>
      <c r="J72" s="149">
        <v>53.6</v>
      </c>
      <c r="K72" s="149">
        <v>53.6</v>
      </c>
      <c r="L72" s="149"/>
      <c r="M72" s="149"/>
      <c r="N72" s="149"/>
      <c r="O72" s="149"/>
      <c r="P72" s="149"/>
    </row>
    <row r="73" spans="2:16" ht="15" customHeight="1" x14ac:dyDescent="0.2">
      <c r="B73" s="145">
        <v>79</v>
      </c>
      <c r="C73" s="146" t="s">
        <v>199</v>
      </c>
      <c r="D73" s="147">
        <v>9.8000000000000007</v>
      </c>
      <c r="E73" s="147">
        <v>4.2</v>
      </c>
      <c r="F73" s="147"/>
      <c r="G73" s="147"/>
      <c r="H73" s="147"/>
      <c r="I73" s="147"/>
      <c r="J73" s="149">
        <v>4.2</v>
      </c>
      <c r="K73" s="149">
        <v>4.2</v>
      </c>
      <c r="L73" s="149"/>
      <c r="M73" s="149"/>
      <c r="N73" s="149"/>
      <c r="O73" s="149"/>
      <c r="P73" s="149"/>
    </row>
    <row r="74" spans="2:16" ht="15" customHeight="1" x14ac:dyDescent="0.2">
      <c r="B74" s="145">
        <v>80</v>
      </c>
      <c r="C74" s="146" t="s">
        <v>200</v>
      </c>
      <c r="D74" s="147">
        <v>38.9</v>
      </c>
      <c r="E74" s="147">
        <v>38.9</v>
      </c>
      <c r="F74" s="147"/>
      <c r="G74" s="147"/>
      <c r="H74" s="147"/>
      <c r="I74" s="147"/>
      <c r="J74" s="149">
        <v>38.9</v>
      </c>
      <c r="K74" s="149">
        <v>38.9</v>
      </c>
      <c r="L74" s="149"/>
      <c r="M74" s="149"/>
      <c r="N74" s="149"/>
      <c r="O74" s="149"/>
      <c r="P74" s="149"/>
    </row>
    <row r="75" spans="2:16" s="167" customFormat="1" ht="15" customHeight="1" x14ac:dyDescent="0.2">
      <c r="B75" s="145">
        <v>81</v>
      </c>
      <c r="C75" s="146" t="s">
        <v>201</v>
      </c>
      <c r="D75" s="147">
        <v>33.299999999999997</v>
      </c>
      <c r="E75" s="147">
        <v>33.299999999999997</v>
      </c>
      <c r="F75" s="147"/>
      <c r="G75" s="147"/>
      <c r="H75" s="147"/>
      <c r="I75" s="147"/>
      <c r="J75" s="149">
        <v>33.299999999999997</v>
      </c>
      <c r="K75" s="149">
        <v>33.299999999999997</v>
      </c>
      <c r="L75" s="149"/>
      <c r="M75" s="149"/>
      <c r="N75" s="149"/>
      <c r="O75" s="149"/>
      <c r="P75" s="149"/>
    </row>
    <row r="76" spans="2:16" ht="15" customHeight="1" x14ac:dyDescent="0.2">
      <c r="B76" s="145">
        <v>82</v>
      </c>
      <c r="C76" s="146" t="s">
        <v>202</v>
      </c>
      <c r="D76" s="147">
        <v>7</v>
      </c>
      <c r="E76" s="147">
        <v>7</v>
      </c>
      <c r="F76" s="147"/>
      <c r="G76" s="147"/>
      <c r="H76" s="147"/>
      <c r="I76" s="147"/>
      <c r="J76" s="149">
        <v>7</v>
      </c>
      <c r="K76" s="149">
        <v>7</v>
      </c>
      <c r="L76" s="149"/>
      <c r="M76" s="149"/>
      <c r="N76" s="149"/>
      <c r="O76" s="149"/>
      <c r="P76" s="149"/>
    </row>
    <row r="77" spans="2:16" ht="15" customHeight="1" x14ac:dyDescent="0.2">
      <c r="B77" s="145">
        <v>83</v>
      </c>
      <c r="C77" s="146" t="s">
        <v>203</v>
      </c>
      <c r="D77" s="147">
        <v>69.5</v>
      </c>
      <c r="E77" s="147">
        <v>55.44</v>
      </c>
      <c r="F77" s="147"/>
      <c r="G77" s="147"/>
      <c r="H77" s="147"/>
      <c r="I77" s="147"/>
      <c r="J77" s="149">
        <v>55.44</v>
      </c>
      <c r="K77" s="149">
        <v>55.44</v>
      </c>
      <c r="L77" s="149"/>
      <c r="M77" s="149"/>
      <c r="N77" s="149"/>
      <c r="O77" s="149"/>
      <c r="P77" s="149"/>
    </row>
    <row r="78" spans="2:16" ht="15" customHeight="1" x14ac:dyDescent="0.2">
      <c r="B78" s="145">
        <v>84</v>
      </c>
      <c r="C78" s="146" t="s">
        <v>204</v>
      </c>
      <c r="D78" s="147">
        <v>9.1999999999999993</v>
      </c>
      <c r="E78" s="147">
        <v>9.1999999999999993</v>
      </c>
      <c r="F78" s="147"/>
      <c r="G78" s="147"/>
      <c r="H78" s="147"/>
      <c r="I78" s="147"/>
      <c r="J78" s="149">
        <v>9.1999999999999993</v>
      </c>
      <c r="K78" s="149">
        <v>9.1999999999999993</v>
      </c>
      <c r="L78" s="149"/>
      <c r="M78" s="149"/>
      <c r="N78" s="149"/>
      <c r="O78" s="149"/>
      <c r="P78" s="149"/>
    </row>
    <row r="79" spans="2:16" ht="15" customHeight="1" x14ac:dyDescent="0.2">
      <c r="B79" s="145">
        <v>85</v>
      </c>
      <c r="C79" s="146" t="s">
        <v>332</v>
      </c>
      <c r="D79" s="147">
        <v>48</v>
      </c>
      <c r="E79" s="147">
        <v>40.69</v>
      </c>
      <c r="F79" s="147"/>
      <c r="G79" s="147"/>
      <c r="H79" s="147"/>
      <c r="I79" s="147"/>
      <c r="J79" s="149">
        <v>40.69</v>
      </c>
      <c r="K79" s="149">
        <v>40.69</v>
      </c>
      <c r="L79" s="149"/>
      <c r="M79" s="149"/>
      <c r="N79" s="149"/>
      <c r="O79" s="149"/>
      <c r="P79" s="149"/>
    </row>
    <row r="80" spans="2:16" ht="15" customHeight="1" x14ac:dyDescent="0.2">
      <c r="B80" s="145">
        <v>86</v>
      </c>
      <c r="C80" s="146" t="s">
        <v>358</v>
      </c>
      <c r="D80" s="147">
        <v>33.200000000000003</v>
      </c>
      <c r="E80" s="147">
        <v>24.76</v>
      </c>
      <c r="F80" s="147"/>
      <c r="G80" s="147"/>
      <c r="H80" s="147"/>
      <c r="I80" s="147"/>
      <c r="J80" s="149">
        <v>24.76</v>
      </c>
      <c r="K80" s="149">
        <v>24.76</v>
      </c>
      <c r="L80" s="149"/>
      <c r="M80" s="149"/>
      <c r="N80" s="149"/>
      <c r="O80" s="149"/>
      <c r="P80" s="149"/>
    </row>
    <row r="81" spans="2:16" ht="15" customHeight="1" x14ac:dyDescent="0.2">
      <c r="B81" s="145">
        <v>87</v>
      </c>
      <c r="C81" s="146" t="s">
        <v>207</v>
      </c>
      <c r="D81" s="147">
        <v>124.5</v>
      </c>
      <c r="E81" s="147">
        <v>85.8</v>
      </c>
      <c r="F81" s="147"/>
      <c r="G81" s="147"/>
      <c r="H81" s="147"/>
      <c r="I81" s="147"/>
      <c r="J81" s="149">
        <v>85.8</v>
      </c>
      <c r="K81" s="149">
        <v>85.8</v>
      </c>
      <c r="L81" s="149"/>
      <c r="M81" s="149"/>
      <c r="N81" s="149"/>
      <c r="O81" s="149"/>
      <c r="P81" s="149"/>
    </row>
    <row r="82" spans="2:16" ht="15" customHeight="1" x14ac:dyDescent="0.2">
      <c r="B82" s="145">
        <v>88</v>
      </c>
      <c r="C82" s="146" t="s">
        <v>208</v>
      </c>
      <c r="D82" s="147">
        <v>42</v>
      </c>
      <c r="E82" s="147">
        <v>27.71</v>
      </c>
      <c r="F82" s="147"/>
      <c r="G82" s="147"/>
      <c r="H82" s="147"/>
      <c r="I82" s="147"/>
      <c r="J82" s="149">
        <v>27.71</v>
      </c>
      <c r="K82" s="149">
        <v>27.71</v>
      </c>
      <c r="L82" s="149"/>
      <c r="M82" s="149"/>
      <c r="N82" s="149"/>
      <c r="O82" s="149"/>
      <c r="P82" s="149"/>
    </row>
    <row r="83" spans="2:16" ht="15" customHeight="1" x14ac:dyDescent="0.2">
      <c r="B83" s="145">
        <v>89</v>
      </c>
      <c r="C83" s="146" t="s">
        <v>209</v>
      </c>
      <c r="D83" s="147">
        <v>10</v>
      </c>
      <c r="E83" s="147">
        <v>7.37</v>
      </c>
      <c r="F83" s="147"/>
      <c r="G83" s="147"/>
      <c r="H83" s="147"/>
      <c r="I83" s="147"/>
      <c r="J83" s="149">
        <v>7.37</v>
      </c>
      <c r="K83" s="149">
        <v>7.37</v>
      </c>
      <c r="L83" s="149"/>
      <c r="M83" s="149"/>
      <c r="N83" s="149"/>
      <c r="O83" s="149"/>
      <c r="P83" s="149"/>
    </row>
    <row r="84" spans="2:16" ht="15" customHeight="1" x14ac:dyDescent="0.2">
      <c r="B84" s="145">
        <v>91</v>
      </c>
      <c r="C84" s="146" t="s">
        <v>211</v>
      </c>
      <c r="D84" s="147">
        <v>129.44999999999999</v>
      </c>
      <c r="E84" s="147">
        <v>103.05</v>
      </c>
      <c r="F84" s="147"/>
      <c r="G84" s="147"/>
      <c r="H84" s="147"/>
      <c r="I84" s="147"/>
      <c r="J84" s="149">
        <v>103.05</v>
      </c>
      <c r="K84" s="149">
        <v>103.05</v>
      </c>
      <c r="L84" s="149"/>
      <c r="M84" s="149"/>
      <c r="N84" s="149"/>
      <c r="O84" s="149"/>
      <c r="P84" s="149"/>
    </row>
    <row r="85" spans="2:16" ht="15" customHeight="1" x14ac:dyDescent="0.2">
      <c r="B85" s="145">
        <v>92</v>
      </c>
      <c r="C85" s="146" t="s">
        <v>212</v>
      </c>
      <c r="D85" s="147">
        <v>59.8</v>
      </c>
      <c r="E85" s="147">
        <v>36.92</v>
      </c>
      <c r="F85" s="147"/>
      <c r="G85" s="147"/>
      <c r="H85" s="147"/>
      <c r="I85" s="147"/>
      <c r="J85" s="149">
        <v>36.92</v>
      </c>
      <c r="K85" s="149">
        <v>36.92</v>
      </c>
      <c r="L85" s="149"/>
      <c r="M85" s="149"/>
      <c r="N85" s="149"/>
      <c r="O85" s="149"/>
      <c r="P85" s="149"/>
    </row>
    <row r="86" spans="2:16" ht="15" customHeight="1" x14ac:dyDescent="0.2">
      <c r="B86" s="145">
        <v>93</v>
      </c>
      <c r="C86" s="168" t="s">
        <v>213</v>
      </c>
      <c r="D86" s="147">
        <v>33.549999999999997</v>
      </c>
      <c r="E86" s="147">
        <v>23.06</v>
      </c>
      <c r="F86" s="147"/>
      <c r="G86" s="147"/>
      <c r="H86" s="147"/>
      <c r="I86" s="147"/>
      <c r="J86" s="149">
        <v>23.06</v>
      </c>
      <c r="K86" s="149">
        <v>23.06</v>
      </c>
      <c r="L86" s="149"/>
      <c r="M86" s="149"/>
      <c r="N86" s="149"/>
      <c r="O86" s="149"/>
      <c r="P86" s="149"/>
    </row>
    <row r="87" spans="2:16" ht="15" customHeight="1" x14ac:dyDescent="0.2">
      <c r="B87" s="145">
        <v>94</v>
      </c>
      <c r="C87" s="146" t="s">
        <v>215</v>
      </c>
      <c r="D87" s="147">
        <v>280</v>
      </c>
      <c r="E87" s="147">
        <v>216.5</v>
      </c>
      <c r="F87" s="147"/>
      <c r="G87" s="147"/>
      <c r="H87" s="147"/>
      <c r="I87" s="147"/>
      <c r="J87" s="149">
        <v>216.5</v>
      </c>
      <c r="K87" s="149">
        <v>216.5</v>
      </c>
      <c r="L87" s="149"/>
      <c r="M87" s="149"/>
      <c r="N87" s="149"/>
      <c r="O87" s="149"/>
      <c r="P87" s="149"/>
    </row>
    <row r="88" spans="2:16" ht="15" customHeight="1" x14ac:dyDescent="0.2">
      <c r="B88" s="145">
        <v>95</v>
      </c>
      <c r="C88" s="146" t="s">
        <v>217</v>
      </c>
      <c r="D88" s="147">
        <v>159</v>
      </c>
      <c r="E88" s="147">
        <v>100.3</v>
      </c>
      <c r="F88" s="147"/>
      <c r="G88" s="147"/>
      <c r="H88" s="147"/>
      <c r="I88" s="147"/>
      <c r="J88" s="149">
        <v>100.3</v>
      </c>
      <c r="K88" s="149">
        <v>100.3</v>
      </c>
      <c r="L88" s="149"/>
      <c r="M88" s="149"/>
      <c r="N88" s="149"/>
      <c r="O88" s="149"/>
      <c r="P88" s="149"/>
    </row>
    <row r="89" spans="2:16" ht="15" customHeight="1" x14ac:dyDescent="0.2">
      <c r="B89" s="145">
        <v>96</v>
      </c>
      <c r="C89" s="146" t="s">
        <v>333</v>
      </c>
      <c r="D89" s="147">
        <v>149.35</v>
      </c>
      <c r="E89" s="149">
        <v>112.35</v>
      </c>
      <c r="F89" s="149"/>
      <c r="G89" s="149"/>
      <c r="H89" s="149"/>
      <c r="I89" s="149"/>
      <c r="J89" s="149">
        <v>112.35</v>
      </c>
      <c r="K89" s="180"/>
      <c r="L89" s="180"/>
      <c r="M89" s="180"/>
      <c r="N89" s="149">
        <v>112.35</v>
      </c>
      <c r="O89" s="149"/>
      <c r="P89" s="180"/>
    </row>
    <row r="90" spans="2:16" ht="15" customHeight="1" x14ac:dyDescent="0.2">
      <c r="B90" s="145">
        <v>97</v>
      </c>
      <c r="C90" s="159" t="s">
        <v>220</v>
      </c>
      <c r="D90" s="147">
        <v>20.100000000000001</v>
      </c>
      <c r="E90" s="147">
        <v>20.100000000000001</v>
      </c>
      <c r="F90" s="147"/>
      <c r="G90" s="147"/>
      <c r="H90" s="147"/>
      <c r="I90" s="147"/>
      <c r="J90" s="149">
        <v>20.100000000000001</v>
      </c>
      <c r="K90" s="149">
        <v>20.100000000000001</v>
      </c>
      <c r="L90" s="149"/>
      <c r="M90" s="149"/>
      <c r="N90" s="149"/>
      <c r="O90" s="149"/>
      <c r="P90" s="149"/>
    </row>
    <row r="91" spans="2:16" ht="15" customHeight="1" x14ac:dyDescent="0.2">
      <c r="B91" s="145">
        <v>98</v>
      </c>
      <c r="C91" s="159" t="s">
        <v>221</v>
      </c>
      <c r="D91" s="147">
        <v>8.75</v>
      </c>
      <c r="E91" s="147">
        <v>8.75</v>
      </c>
      <c r="F91" s="147"/>
      <c r="G91" s="147"/>
      <c r="H91" s="147"/>
      <c r="I91" s="147"/>
      <c r="J91" s="149">
        <v>8.75</v>
      </c>
      <c r="K91" s="180"/>
      <c r="L91" s="180"/>
      <c r="M91" s="180"/>
      <c r="N91" s="149">
        <v>8.75</v>
      </c>
      <c r="O91" s="149"/>
      <c r="P91" s="180"/>
    </row>
    <row r="92" spans="2:16" ht="15" customHeight="1" x14ac:dyDescent="0.2">
      <c r="B92" s="145">
        <v>99</v>
      </c>
      <c r="C92" s="146" t="s">
        <v>222</v>
      </c>
      <c r="D92" s="147">
        <v>252.85</v>
      </c>
      <c r="E92" s="147">
        <v>216.75</v>
      </c>
      <c r="F92" s="147"/>
      <c r="G92" s="147"/>
      <c r="H92" s="147"/>
      <c r="I92" s="147"/>
      <c r="J92" s="149">
        <v>216.75</v>
      </c>
      <c r="K92" s="149">
        <v>216.75</v>
      </c>
      <c r="L92" s="149"/>
      <c r="M92" s="149"/>
      <c r="N92" s="149"/>
      <c r="O92" s="149"/>
      <c r="P92" s="149"/>
    </row>
    <row r="93" spans="2:16" ht="15" customHeight="1" x14ac:dyDescent="0.2">
      <c r="B93" s="145">
        <v>100</v>
      </c>
      <c r="C93" s="161" t="s">
        <v>226</v>
      </c>
      <c r="D93" s="147">
        <v>25</v>
      </c>
      <c r="E93" s="147"/>
      <c r="F93" s="147"/>
      <c r="G93" s="147"/>
      <c r="H93" s="149"/>
      <c r="I93" s="149"/>
      <c r="J93" s="149">
        <v>25</v>
      </c>
      <c r="K93" s="149">
        <v>25</v>
      </c>
      <c r="L93" s="149"/>
      <c r="M93" s="149"/>
      <c r="N93" s="149"/>
      <c r="O93" s="149"/>
      <c r="P93" s="149"/>
    </row>
    <row r="94" spans="2:16" ht="15" customHeight="1" x14ac:dyDescent="0.2">
      <c r="B94" s="145">
        <v>101</v>
      </c>
      <c r="C94" s="146" t="s">
        <v>228</v>
      </c>
      <c r="D94" s="147">
        <v>59</v>
      </c>
      <c r="E94" s="147"/>
      <c r="F94" s="147"/>
      <c r="G94" s="147"/>
      <c r="H94" s="149"/>
      <c r="I94" s="149"/>
      <c r="J94" s="149">
        <v>59</v>
      </c>
      <c r="K94" s="149"/>
      <c r="L94" s="149"/>
      <c r="M94" s="149"/>
      <c r="N94" s="149">
        <v>59</v>
      </c>
      <c r="O94" s="149"/>
      <c r="P94" s="149"/>
    </row>
    <row r="95" spans="2:16" ht="15" customHeight="1" x14ac:dyDescent="0.2">
      <c r="B95" s="145">
        <v>102</v>
      </c>
      <c r="C95" s="146" t="s">
        <v>229</v>
      </c>
      <c r="D95" s="147">
        <v>108.15</v>
      </c>
      <c r="E95" s="147">
        <v>99.94</v>
      </c>
      <c r="F95" s="147"/>
      <c r="G95" s="147"/>
      <c r="H95" s="147"/>
      <c r="I95" s="147"/>
      <c r="J95" s="149">
        <v>99.94</v>
      </c>
      <c r="K95" s="149">
        <v>99.94</v>
      </c>
      <c r="L95" s="149"/>
      <c r="M95" s="149"/>
      <c r="N95" s="149"/>
      <c r="O95" s="149"/>
      <c r="P95" s="149"/>
    </row>
    <row r="96" spans="2:16" ht="15" customHeight="1" x14ac:dyDescent="0.2">
      <c r="B96" s="145">
        <v>103</v>
      </c>
      <c r="C96" s="146" t="s">
        <v>230</v>
      </c>
      <c r="D96" s="147">
        <v>81.94</v>
      </c>
      <c r="E96" s="147">
        <v>59.64</v>
      </c>
      <c r="F96" s="147"/>
      <c r="G96" s="147"/>
      <c r="H96" s="147"/>
      <c r="I96" s="147"/>
      <c r="J96" s="149">
        <v>59.64</v>
      </c>
      <c r="K96" s="149">
        <v>59.64</v>
      </c>
      <c r="L96" s="149"/>
      <c r="M96" s="149"/>
      <c r="N96" s="149"/>
      <c r="O96" s="149"/>
      <c r="P96" s="149"/>
    </row>
    <row r="97" spans="2:16" ht="15" customHeight="1" x14ac:dyDescent="0.2">
      <c r="B97" s="145">
        <v>104</v>
      </c>
      <c r="C97" s="159" t="s">
        <v>231</v>
      </c>
      <c r="D97" s="147">
        <v>36.799999999999997</v>
      </c>
      <c r="E97" s="147">
        <v>2.37</v>
      </c>
      <c r="F97" s="147"/>
      <c r="G97" s="147"/>
      <c r="H97" s="147"/>
      <c r="I97" s="147"/>
      <c r="J97" s="149">
        <v>2.37</v>
      </c>
      <c r="K97" s="149">
        <v>2.37</v>
      </c>
      <c r="L97" s="149"/>
      <c r="M97" s="149"/>
      <c r="N97" s="149"/>
      <c r="O97" s="149"/>
      <c r="P97" s="149"/>
    </row>
    <row r="98" spans="2:16" ht="15" customHeight="1" x14ac:dyDescent="0.2">
      <c r="B98" s="145">
        <v>105</v>
      </c>
      <c r="C98" s="146" t="s">
        <v>309</v>
      </c>
      <c r="D98" s="147">
        <v>218</v>
      </c>
      <c r="E98" s="147">
        <v>194.55</v>
      </c>
      <c r="F98" s="147"/>
      <c r="G98" s="147"/>
      <c r="H98" s="147"/>
      <c r="I98" s="147"/>
      <c r="J98" s="149">
        <v>194.55</v>
      </c>
      <c r="K98" s="149">
        <v>194.55</v>
      </c>
      <c r="L98" s="149"/>
      <c r="M98" s="149"/>
      <c r="N98" s="149"/>
      <c r="O98" s="149"/>
      <c r="P98" s="149"/>
    </row>
    <row r="99" spans="2:16" ht="15" customHeight="1" x14ac:dyDescent="0.2">
      <c r="B99" s="169">
        <v>107</v>
      </c>
      <c r="C99" s="170" t="s">
        <v>236</v>
      </c>
      <c r="D99" s="147">
        <v>285</v>
      </c>
      <c r="E99" s="147">
        <v>223.97</v>
      </c>
      <c r="F99" s="147"/>
      <c r="G99" s="147"/>
      <c r="H99" s="147"/>
      <c r="I99" s="147"/>
      <c r="J99" s="149">
        <v>223.97</v>
      </c>
      <c r="K99" s="149">
        <v>223.97</v>
      </c>
      <c r="L99" s="149"/>
      <c r="M99" s="149"/>
      <c r="N99" s="149"/>
      <c r="O99" s="149"/>
      <c r="P99" s="149"/>
    </row>
    <row r="100" spans="2:16" ht="15" customHeight="1" x14ac:dyDescent="0.2">
      <c r="B100" s="145">
        <v>108</v>
      </c>
      <c r="C100" s="159" t="s">
        <v>240</v>
      </c>
      <c r="D100" s="147">
        <v>32</v>
      </c>
      <c r="E100" s="147">
        <v>19.809999999999999</v>
      </c>
      <c r="F100" s="147"/>
      <c r="G100" s="147"/>
      <c r="H100" s="147"/>
      <c r="I100" s="147"/>
      <c r="J100" s="149">
        <v>19.809999999999999</v>
      </c>
      <c r="K100" s="149">
        <v>19.809999999999999</v>
      </c>
      <c r="L100" s="149"/>
      <c r="M100" s="149"/>
      <c r="N100" s="149"/>
      <c r="O100" s="149"/>
      <c r="P100" s="149"/>
    </row>
    <row r="101" spans="2:16" ht="15" customHeight="1" x14ac:dyDescent="0.2">
      <c r="B101" s="145">
        <v>109</v>
      </c>
      <c r="C101" s="146" t="s">
        <v>241</v>
      </c>
      <c r="D101" s="147">
        <v>43</v>
      </c>
      <c r="E101" s="147"/>
      <c r="F101" s="147"/>
      <c r="G101" s="147"/>
      <c r="H101" s="149"/>
      <c r="I101" s="149"/>
      <c r="J101" s="149">
        <v>40.6</v>
      </c>
      <c r="K101" s="149">
        <v>40.6</v>
      </c>
      <c r="L101" s="149"/>
      <c r="M101" s="149"/>
      <c r="N101" s="149"/>
      <c r="O101" s="149"/>
      <c r="P101" s="149"/>
    </row>
    <row r="102" spans="2:16" ht="15" customHeight="1" x14ac:dyDescent="0.2">
      <c r="B102" s="145">
        <v>115</v>
      </c>
      <c r="C102" s="146" t="s">
        <v>247</v>
      </c>
      <c r="D102" s="147">
        <v>99.7</v>
      </c>
      <c r="E102" s="147">
        <v>85.57</v>
      </c>
      <c r="F102" s="147"/>
      <c r="G102" s="147"/>
      <c r="H102" s="147"/>
      <c r="I102" s="147"/>
      <c r="J102" s="149">
        <v>85.57</v>
      </c>
      <c r="K102" s="149">
        <v>85.57</v>
      </c>
      <c r="L102" s="149"/>
      <c r="M102" s="149"/>
      <c r="N102" s="149"/>
      <c r="O102" s="149"/>
      <c r="P102" s="149"/>
    </row>
    <row r="103" spans="2:16" ht="15" customHeight="1" x14ac:dyDescent="0.2">
      <c r="B103" s="145">
        <v>117</v>
      </c>
      <c r="C103" s="157" t="s">
        <v>249</v>
      </c>
      <c r="D103" s="147">
        <v>44</v>
      </c>
      <c r="E103" s="147">
        <v>31.39</v>
      </c>
      <c r="F103" s="147"/>
      <c r="G103" s="147"/>
      <c r="H103" s="147"/>
      <c r="I103" s="147"/>
      <c r="J103" s="149">
        <v>31.39</v>
      </c>
      <c r="K103" s="149">
        <v>31.39</v>
      </c>
      <c r="L103" s="149"/>
      <c r="M103" s="149"/>
      <c r="N103" s="149"/>
      <c r="O103" s="149"/>
      <c r="P103" s="149"/>
    </row>
    <row r="104" spans="2:16" ht="15" customHeight="1" x14ac:dyDescent="0.2">
      <c r="B104" s="145">
        <v>118</v>
      </c>
      <c r="C104" s="157" t="s">
        <v>250</v>
      </c>
      <c r="D104" s="147">
        <v>40</v>
      </c>
      <c r="E104" s="147">
        <v>40</v>
      </c>
      <c r="F104" s="147"/>
      <c r="G104" s="147"/>
      <c r="H104" s="147"/>
      <c r="I104" s="147"/>
      <c r="J104" s="149">
        <v>40</v>
      </c>
      <c r="K104" s="149">
        <v>40</v>
      </c>
      <c r="L104" s="149"/>
      <c r="M104" s="149"/>
      <c r="N104" s="149"/>
      <c r="O104" s="149"/>
      <c r="P104" s="149"/>
    </row>
    <row r="105" spans="2:16" ht="15" customHeight="1" x14ac:dyDescent="0.2">
      <c r="B105" s="145">
        <v>119</v>
      </c>
      <c r="C105" s="146" t="s">
        <v>251</v>
      </c>
      <c r="D105" s="147">
        <v>33.5</v>
      </c>
      <c r="E105" s="147">
        <v>30.8</v>
      </c>
      <c r="F105" s="147"/>
      <c r="G105" s="147"/>
      <c r="H105" s="147"/>
      <c r="I105" s="147"/>
      <c r="J105" s="149">
        <v>30.8</v>
      </c>
      <c r="K105" s="149">
        <v>30.8</v>
      </c>
      <c r="L105" s="149"/>
      <c r="M105" s="149"/>
      <c r="N105" s="149"/>
      <c r="O105" s="149"/>
      <c r="P105" s="149"/>
    </row>
    <row r="106" spans="2:16" ht="15" customHeight="1" x14ac:dyDescent="0.2">
      <c r="B106" s="145">
        <v>120</v>
      </c>
      <c r="C106" s="146" t="s">
        <v>252</v>
      </c>
      <c r="D106" s="147">
        <v>116</v>
      </c>
      <c r="E106" s="147">
        <v>113</v>
      </c>
      <c r="F106" s="147"/>
      <c r="G106" s="147"/>
      <c r="H106" s="147"/>
      <c r="I106" s="147"/>
      <c r="J106" s="149">
        <v>113</v>
      </c>
      <c r="K106" s="149">
        <v>113</v>
      </c>
      <c r="L106" s="149"/>
      <c r="M106" s="149"/>
      <c r="N106" s="149"/>
      <c r="O106" s="149"/>
      <c r="P106" s="149"/>
    </row>
    <row r="107" spans="2:16" ht="15" customHeight="1" x14ac:dyDescent="0.2">
      <c r="B107" s="145">
        <v>121</v>
      </c>
      <c r="C107" s="146" t="s">
        <v>253</v>
      </c>
      <c r="D107" s="147">
        <v>120</v>
      </c>
      <c r="E107" s="147">
        <v>114.08</v>
      </c>
      <c r="F107" s="147"/>
      <c r="G107" s="147"/>
      <c r="H107" s="147"/>
      <c r="I107" s="147"/>
      <c r="J107" s="149">
        <v>114.08</v>
      </c>
      <c r="K107" s="149">
        <v>114.08</v>
      </c>
      <c r="L107" s="149"/>
      <c r="M107" s="149"/>
      <c r="N107" s="149"/>
      <c r="O107" s="149"/>
      <c r="P107" s="149"/>
    </row>
    <row r="108" spans="2:16" ht="15" customHeight="1" x14ac:dyDescent="0.2">
      <c r="B108" s="145">
        <v>122</v>
      </c>
      <c r="C108" s="146" t="s">
        <v>334</v>
      </c>
      <c r="D108" s="147">
        <v>43.75</v>
      </c>
      <c r="E108" s="147">
        <v>24.5</v>
      </c>
      <c r="F108" s="147"/>
      <c r="G108" s="147"/>
      <c r="H108" s="147"/>
      <c r="I108" s="147"/>
      <c r="J108" s="149">
        <v>24.5</v>
      </c>
      <c r="K108" s="149">
        <v>24.5</v>
      </c>
      <c r="L108" s="149"/>
      <c r="M108" s="149"/>
      <c r="N108" s="149"/>
      <c r="O108" s="149"/>
      <c r="P108" s="149"/>
    </row>
    <row r="109" spans="2:16" ht="15" customHeight="1" x14ac:dyDescent="0.2">
      <c r="B109" s="145">
        <v>123</v>
      </c>
      <c r="C109" s="146" t="s">
        <v>255</v>
      </c>
      <c r="D109" s="147">
        <v>11.8</v>
      </c>
      <c r="E109" s="147">
        <v>11.8</v>
      </c>
      <c r="F109" s="147"/>
      <c r="G109" s="147"/>
      <c r="H109" s="147"/>
      <c r="I109" s="147"/>
      <c r="J109" s="149">
        <v>11.8</v>
      </c>
      <c r="K109" s="149">
        <v>11.8</v>
      </c>
      <c r="L109" s="149"/>
      <c r="M109" s="149"/>
      <c r="N109" s="149"/>
      <c r="O109" s="149"/>
      <c r="P109" s="149"/>
    </row>
    <row r="110" spans="2:16" s="172" customFormat="1" ht="15" customHeight="1" x14ac:dyDescent="0.2">
      <c r="B110" s="145">
        <v>124</v>
      </c>
      <c r="C110" s="146" t="s">
        <v>256</v>
      </c>
      <c r="D110" s="147">
        <v>39.700000000000003</v>
      </c>
      <c r="E110" s="147">
        <v>39.700000000000003</v>
      </c>
      <c r="F110" s="147"/>
      <c r="G110" s="147"/>
      <c r="H110" s="147"/>
      <c r="I110" s="147"/>
      <c r="J110" s="149">
        <v>39.700000000000003</v>
      </c>
      <c r="K110" s="149">
        <v>39.700000000000003</v>
      </c>
      <c r="L110" s="149"/>
      <c r="M110" s="149"/>
      <c r="N110" s="149"/>
      <c r="O110" s="149"/>
      <c r="P110" s="149"/>
    </row>
    <row r="111" spans="2:16" ht="15" customHeight="1" x14ac:dyDescent="0.2">
      <c r="B111" s="145">
        <v>125</v>
      </c>
      <c r="C111" s="146" t="s">
        <v>335</v>
      </c>
      <c r="D111" s="147">
        <v>18</v>
      </c>
      <c r="E111" s="147"/>
      <c r="F111" s="147"/>
      <c r="G111" s="147"/>
      <c r="H111" s="149"/>
      <c r="I111" s="149"/>
      <c r="J111" s="149">
        <v>18</v>
      </c>
      <c r="K111" s="180"/>
      <c r="L111" s="180"/>
      <c r="M111" s="180"/>
      <c r="N111" s="149">
        <v>18</v>
      </c>
      <c r="O111" s="149"/>
      <c r="P111" s="180"/>
    </row>
    <row r="112" spans="2:16" ht="15" customHeight="1" x14ac:dyDescent="0.2">
      <c r="B112" s="145">
        <v>126</v>
      </c>
      <c r="C112" s="146" t="s">
        <v>258</v>
      </c>
      <c r="D112" s="147">
        <v>91.65</v>
      </c>
      <c r="E112" s="147"/>
      <c r="F112" s="147"/>
      <c r="G112" s="147"/>
      <c r="H112" s="149"/>
      <c r="I112" s="149"/>
      <c r="J112" s="149">
        <v>91.65</v>
      </c>
      <c r="K112" s="180"/>
      <c r="L112" s="180"/>
      <c r="M112" s="180"/>
      <c r="N112" s="149">
        <v>91.65</v>
      </c>
      <c r="O112" s="149"/>
      <c r="P112" s="180"/>
    </row>
    <row r="113" spans="2:17" ht="15" customHeight="1" x14ac:dyDescent="0.2">
      <c r="B113" s="145">
        <v>127</v>
      </c>
      <c r="C113" s="146" t="s">
        <v>290</v>
      </c>
      <c r="D113" s="147">
        <v>460</v>
      </c>
      <c r="E113" s="147">
        <v>387.83</v>
      </c>
      <c r="F113" s="147"/>
      <c r="G113" s="147"/>
      <c r="H113" s="147"/>
      <c r="I113" s="147"/>
      <c r="J113" s="149">
        <v>387.83</v>
      </c>
      <c r="K113" s="149">
        <v>387.83</v>
      </c>
      <c r="L113" s="149"/>
      <c r="M113" s="149"/>
      <c r="N113" s="149"/>
      <c r="O113" s="149"/>
      <c r="P113" s="149"/>
    </row>
    <row r="114" spans="2:17" s="172" customFormat="1" ht="15" customHeight="1" x14ac:dyDescent="0.2">
      <c r="B114" s="145">
        <v>128</v>
      </c>
      <c r="C114" s="146" t="s">
        <v>260</v>
      </c>
      <c r="D114" s="147">
        <v>16.7</v>
      </c>
      <c r="E114" s="147">
        <v>13.37</v>
      </c>
      <c r="F114" s="147"/>
      <c r="G114" s="147"/>
      <c r="H114" s="147"/>
      <c r="I114" s="147"/>
      <c r="J114" s="149">
        <v>13.37</v>
      </c>
      <c r="K114" s="149">
        <v>13.37</v>
      </c>
      <c r="L114" s="149"/>
      <c r="M114" s="149"/>
      <c r="N114" s="149"/>
      <c r="O114" s="149"/>
      <c r="P114" s="149"/>
    </row>
    <row r="115" spans="2:17" ht="15" customHeight="1" x14ac:dyDescent="0.2">
      <c r="B115" s="145">
        <v>129</v>
      </c>
      <c r="C115" s="146" t="s">
        <v>261</v>
      </c>
      <c r="D115" s="147">
        <v>125.1</v>
      </c>
      <c r="E115" s="147">
        <v>79.989999999999995</v>
      </c>
      <c r="F115" s="147"/>
      <c r="G115" s="147"/>
      <c r="H115" s="147"/>
      <c r="I115" s="147"/>
      <c r="J115" s="149">
        <v>79.989999999999995</v>
      </c>
      <c r="K115" s="149">
        <v>79.989999999999995</v>
      </c>
      <c r="L115" s="149"/>
      <c r="M115" s="149"/>
      <c r="N115" s="149"/>
      <c r="O115" s="149"/>
      <c r="P115" s="149"/>
    </row>
    <row r="116" spans="2:17" ht="15" customHeight="1" x14ac:dyDescent="0.2">
      <c r="B116" s="145">
        <v>132</v>
      </c>
      <c r="C116" s="146" t="s">
        <v>264</v>
      </c>
      <c r="D116" s="147">
        <v>60</v>
      </c>
      <c r="E116" s="147">
        <v>26.25</v>
      </c>
      <c r="F116" s="147"/>
      <c r="G116" s="147"/>
      <c r="H116" s="147"/>
      <c r="I116" s="147"/>
      <c r="J116" s="149">
        <v>26.25</v>
      </c>
      <c r="K116" s="149">
        <v>26.25</v>
      </c>
      <c r="L116" s="149"/>
      <c r="M116" s="149"/>
      <c r="N116" s="149"/>
      <c r="O116" s="149"/>
      <c r="P116" s="149"/>
    </row>
    <row r="117" spans="2:17" ht="15" customHeight="1" x14ac:dyDescent="0.2">
      <c r="B117" s="145">
        <v>133</v>
      </c>
      <c r="C117" s="146" t="s">
        <v>265</v>
      </c>
      <c r="D117" s="147">
        <v>7.25</v>
      </c>
      <c r="E117" s="147">
        <v>6.8</v>
      </c>
      <c r="F117" s="147"/>
      <c r="G117" s="147"/>
      <c r="H117" s="147"/>
      <c r="I117" s="147"/>
      <c r="J117" s="149">
        <v>6.8</v>
      </c>
      <c r="K117" s="149">
        <v>6.8</v>
      </c>
      <c r="L117" s="149"/>
      <c r="M117" s="149"/>
      <c r="N117" s="149"/>
      <c r="O117" s="149"/>
      <c r="P117" s="149"/>
    </row>
    <row r="118" spans="2:17" ht="15" customHeight="1" x14ac:dyDescent="0.2">
      <c r="B118" s="145">
        <v>136</v>
      </c>
      <c r="C118" s="146" t="s">
        <v>336</v>
      </c>
      <c r="D118" s="147">
        <v>5.09</v>
      </c>
      <c r="E118" s="147">
        <v>4.43</v>
      </c>
      <c r="F118" s="147"/>
      <c r="G118" s="147"/>
      <c r="H118" s="147"/>
      <c r="I118" s="147"/>
      <c r="J118" s="149">
        <v>4.43</v>
      </c>
      <c r="K118" s="149"/>
      <c r="L118" s="149"/>
      <c r="M118" s="149"/>
      <c r="N118" s="149">
        <v>4.43</v>
      </c>
      <c r="O118" s="149"/>
      <c r="P118" s="149"/>
    </row>
    <row r="119" spans="2:17" ht="15" customHeight="1" x14ac:dyDescent="0.2">
      <c r="B119" s="145">
        <v>137</v>
      </c>
      <c r="C119" s="146" t="s">
        <v>269</v>
      </c>
      <c r="D119" s="147">
        <v>22</v>
      </c>
      <c r="E119" s="147"/>
      <c r="F119" s="147"/>
      <c r="G119" s="147"/>
      <c r="H119" s="149"/>
      <c r="I119" s="149"/>
      <c r="J119" s="149">
        <v>22</v>
      </c>
      <c r="K119" s="149"/>
      <c r="L119" s="149"/>
      <c r="M119" s="149"/>
      <c r="N119" s="149">
        <v>22</v>
      </c>
      <c r="O119" s="149"/>
      <c r="P119" s="149"/>
    </row>
    <row r="120" spans="2:17" s="167" customFormat="1" ht="15" customHeight="1" x14ac:dyDescent="0.2">
      <c r="B120" s="145">
        <v>139</v>
      </c>
      <c r="C120" s="159" t="s">
        <v>271</v>
      </c>
      <c r="D120" s="147">
        <v>91.85</v>
      </c>
      <c r="E120" s="147"/>
      <c r="F120" s="147"/>
      <c r="G120" s="147"/>
      <c r="H120" s="149"/>
      <c r="I120" s="149"/>
      <c r="J120" s="148">
        <v>91.85</v>
      </c>
      <c r="K120" s="148"/>
      <c r="L120" s="148"/>
      <c r="M120" s="148"/>
      <c r="N120" s="148">
        <v>91.85</v>
      </c>
      <c r="O120" s="148"/>
      <c r="P120" s="148"/>
    </row>
    <row r="121" spans="2:17" ht="15" customHeight="1" x14ac:dyDescent="0.2">
      <c r="B121" s="145">
        <v>140</v>
      </c>
      <c r="C121" s="159" t="s">
        <v>272</v>
      </c>
      <c r="D121" s="147">
        <v>14</v>
      </c>
      <c r="E121" s="147">
        <v>3.79</v>
      </c>
      <c r="F121" s="147"/>
      <c r="G121" s="147"/>
      <c r="H121" s="147"/>
      <c r="I121" s="147"/>
      <c r="J121" s="149">
        <v>3.79</v>
      </c>
      <c r="K121" s="149">
        <v>3.79</v>
      </c>
      <c r="L121" s="149"/>
      <c r="M121" s="149"/>
      <c r="N121" s="149"/>
      <c r="O121" s="149"/>
      <c r="P121" s="149"/>
      <c r="Q121" s="176"/>
    </row>
    <row r="122" spans="2:17" ht="15" customHeight="1" x14ac:dyDescent="0.2">
      <c r="B122" s="145">
        <v>141</v>
      </c>
      <c r="C122" s="146" t="s">
        <v>274</v>
      </c>
      <c r="D122" s="147">
        <v>47.9</v>
      </c>
      <c r="E122" s="147">
        <v>34.78</v>
      </c>
      <c r="F122" s="147"/>
      <c r="G122" s="147"/>
      <c r="H122" s="147"/>
      <c r="I122" s="147"/>
      <c r="J122" s="149">
        <v>34.78</v>
      </c>
      <c r="K122" s="149">
        <v>34.78</v>
      </c>
      <c r="L122" s="149"/>
      <c r="M122" s="149"/>
      <c r="N122" s="149"/>
      <c r="O122" s="149"/>
      <c r="P122" s="149"/>
    </row>
    <row r="123" spans="2:17" ht="15" customHeight="1" x14ac:dyDescent="0.2">
      <c r="B123" s="145">
        <v>142</v>
      </c>
      <c r="C123" s="146" t="s">
        <v>275</v>
      </c>
      <c r="D123" s="147">
        <v>27.55</v>
      </c>
      <c r="E123" s="147">
        <v>27.55</v>
      </c>
      <c r="F123" s="147"/>
      <c r="G123" s="147"/>
      <c r="H123" s="147"/>
      <c r="I123" s="147"/>
      <c r="J123" s="149">
        <v>27.55</v>
      </c>
      <c r="K123" s="149">
        <v>27.55</v>
      </c>
      <c r="L123" s="149"/>
      <c r="M123" s="149"/>
      <c r="N123" s="149"/>
      <c r="O123" s="149"/>
      <c r="P123" s="149"/>
    </row>
    <row r="124" spans="2:17" ht="15" customHeight="1" x14ac:dyDescent="0.2">
      <c r="B124" s="145">
        <v>143</v>
      </c>
      <c r="C124" s="146" t="s">
        <v>276</v>
      </c>
      <c r="D124" s="147">
        <v>13.1</v>
      </c>
      <c r="E124" s="147">
        <v>12.72</v>
      </c>
      <c r="F124" s="147"/>
      <c r="G124" s="147"/>
      <c r="H124" s="147"/>
      <c r="I124" s="147"/>
      <c r="J124" s="149">
        <v>12.72</v>
      </c>
      <c r="K124" s="149">
        <v>12.72</v>
      </c>
      <c r="L124" s="149"/>
      <c r="M124" s="149"/>
      <c r="N124" s="149"/>
      <c r="O124" s="149"/>
      <c r="P124" s="149"/>
    </row>
    <row r="125" spans="2:17" ht="15" customHeight="1" x14ac:dyDescent="0.2">
      <c r="B125" s="145">
        <v>144</v>
      </c>
      <c r="C125" s="159" t="s">
        <v>278</v>
      </c>
      <c r="D125" s="147">
        <v>97.85</v>
      </c>
      <c r="E125" s="147">
        <v>69.849999999999994</v>
      </c>
      <c r="F125" s="147"/>
      <c r="G125" s="147"/>
      <c r="H125" s="147"/>
      <c r="I125" s="147"/>
      <c r="J125" s="149">
        <v>69.849999999999994</v>
      </c>
      <c r="K125" s="149">
        <v>69.849999999999994</v>
      </c>
      <c r="L125" s="149"/>
      <c r="M125" s="149"/>
      <c r="N125" s="149"/>
      <c r="O125" s="149"/>
      <c r="P125" s="149"/>
    </row>
    <row r="126" spans="2:17" ht="15" customHeight="1" x14ac:dyDescent="0.2">
      <c r="B126" s="145">
        <v>145</v>
      </c>
      <c r="C126" s="159" t="s">
        <v>337</v>
      </c>
      <c r="D126" s="147">
        <v>55</v>
      </c>
      <c r="E126" s="147">
        <v>55</v>
      </c>
      <c r="F126" s="147"/>
      <c r="G126" s="147"/>
      <c r="H126" s="147"/>
      <c r="I126" s="147"/>
      <c r="J126" s="149">
        <v>55</v>
      </c>
      <c r="K126" s="149">
        <v>55</v>
      </c>
      <c r="L126" s="149"/>
      <c r="M126" s="149"/>
      <c r="N126" s="149"/>
      <c r="O126" s="149"/>
      <c r="P126" s="149"/>
    </row>
    <row r="127" spans="2:17" ht="15" customHeight="1" x14ac:dyDescent="0.2">
      <c r="B127" s="178"/>
      <c r="C127" s="179" t="s">
        <v>280</v>
      </c>
      <c r="D127" s="152">
        <f>SUM(D10:D126)</f>
        <v>7044.0000000000027</v>
      </c>
      <c r="E127" s="149">
        <f>SUM(E8:E126)</f>
        <v>5232.8200000000015</v>
      </c>
      <c r="F127" s="149"/>
      <c r="G127" s="149"/>
      <c r="H127" s="149"/>
      <c r="I127" s="149"/>
      <c r="J127" s="180">
        <f>SUM(J8:J126)</f>
        <v>5776.4200000000019</v>
      </c>
      <c r="K127" s="180">
        <f>SUM(K8:K126)</f>
        <v>4826.8700000000008</v>
      </c>
      <c r="L127" s="180"/>
      <c r="M127" s="180"/>
      <c r="N127" s="180">
        <f>SUM(N8:N126)</f>
        <v>941.15</v>
      </c>
      <c r="O127" s="180"/>
      <c r="P127" s="180"/>
    </row>
    <row r="128" spans="2:17" ht="15" customHeight="1" x14ac:dyDescent="0.2">
      <c r="B128" s="203"/>
      <c r="C128" s="200"/>
      <c r="D128" s="250"/>
      <c r="E128" s="231"/>
      <c r="F128" s="231"/>
      <c r="G128" s="231"/>
      <c r="H128" s="231"/>
      <c r="I128" s="231"/>
      <c r="J128" s="251"/>
      <c r="K128" s="251"/>
      <c r="L128" s="251"/>
      <c r="M128" s="244"/>
      <c r="N128" s="244"/>
      <c r="O128" s="244"/>
      <c r="P128" s="244"/>
    </row>
    <row r="129" spans="2:16" ht="15" customHeight="1" x14ac:dyDescent="0.2">
      <c r="B129" s="203"/>
      <c r="C129" s="200"/>
      <c r="D129" s="250"/>
      <c r="E129" s="231"/>
      <c r="F129" s="231"/>
      <c r="G129" s="231"/>
      <c r="H129" s="231"/>
      <c r="I129" s="231"/>
      <c r="J129" s="244"/>
      <c r="K129" s="244"/>
      <c r="L129" s="244"/>
      <c r="M129" s="244"/>
      <c r="N129" s="244"/>
      <c r="O129" s="244"/>
      <c r="P129" s="244"/>
    </row>
    <row r="130" spans="2:16" ht="15" customHeight="1" x14ac:dyDescent="0.2">
      <c r="B130" s="203"/>
      <c r="C130" s="200"/>
      <c r="D130" s="250"/>
      <c r="E130" s="231"/>
      <c r="F130" s="231"/>
      <c r="G130" s="231"/>
      <c r="H130" s="231"/>
      <c r="I130" s="231"/>
      <c r="J130" s="244"/>
      <c r="K130" s="244"/>
      <c r="L130" s="244"/>
      <c r="M130" s="244"/>
      <c r="N130" s="244"/>
      <c r="O130" s="244"/>
      <c r="P130" s="244"/>
    </row>
    <row r="131" spans="2:16" ht="15" customHeight="1" x14ac:dyDescent="0.2">
      <c r="B131" s="203"/>
      <c r="C131" s="222" t="s">
        <v>68</v>
      </c>
      <c r="D131" s="223"/>
      <c r="E131" s="124"/>
      <c r="F131" s="124"/>
      <c r="G131" s="124"/>
      <c r="J131" s="339" t="s">
        <v>69</v>
      </c>
      <c r="K131" s="339"/>
      <c r="L131" s="339"/>
      <c r="M131" s="224"/>
      <c r="N131" s="224"/>
      <c r="O131" s="163"/>
      <c r="P131" s="224"/>
    </row>
    <row r="132" spans="2:16" ht="15" customHeight="1" x14ac:dyDescent="0.25">
      <c r="B132" s="203"/>
      <c r="C132" s="105"/>
      <c r="D132" s="225"/>
      <c r="E132" s="204"/>
      <c r="F132" s="203"/>
      <c r="G132" s="203"/>
      <c r="J132" s="226"/>
      <c r="K132" s="226"/>
      <c r="L132" s="226"/>
      <c r="M132" s="226"/>
      <c r="N132" s="226"/>
      <c r="O132" s="227"/>
      <c r="P132" s="226"/>
    </row>
    <row r="133" spans="2:16" ht="15" customHeight="1" x14ac:dyDescent="0.2">
      <c r="B133" s="203"/>
      <c r="C133" s="340" t="s">
        <v>338</v>
      </c>
      <c r="D133" s="340"/>
      <c r="E133" s="340"/>
      <c r="F133" s="228"/>
      <c r="G133" s="228"/>
      <c r="J133" s="341" t="s">
        <v>338</v>
      </c>
      <c r="K133" s="341"/>
      <c r="L133" s="341"/>
      <c r="M133" s="341"/>
      <c r="N133" s="341"/>
      <c r="O133" s="341"/>
      <c r="P133" s="341"/>
    </row>
    <row r="134" spans="2:16" ht="15" customHeight="1" x14ac:dyDescent="0.2">
      <c r="B134" s="203"/>
      <c r="C134" s="110" t="s">
        <v>84</v>
      </c>
      <c r="D134" s="213"/>
      <c r="E134" s="124"/>
      <c r="F134" s="124"/>
      <c r="G134" s="124"/>
      <c r="J134" s="110" t="s">
        <v>84</v>
      </c>
      <c r="K134" s="110"/>
      <c r="L134" s="110"/>
      <c r="M134" s="110"/>
      <c r="N134" s="110"/>
      <c r="O134" s="163"/>
      <c r="P134" s="110"/>
    </row>
  </sheetData>
  <mergeCells count="12">
    <mergeCell ref="N1:P1"/>
    <mergeCell ref="C4:P4"/>
    <mergeCell ref="C2:P2"/>
    <mergeCell ref="F6:G6"/>
    <mergeCell ref="H6:I6"/>
    <mergeCell ref="K6:M6"/>
    <mergeCell ref="N6:P6"/>
    <mergeCell ref="B6:B7"/>
    <mergeCell ref="C6:C7"/>
    <mergeCell ref="J131:L131"/>
    <mergeCell ref="C133:E133"/>
    <mergeCell ref="J133:P133"/>
  </mergeCells>
  <pageMargins left="0.7" right="0.7" top="0.75" bottom="0.75" header="0.3" footer="0.3"/>
  <pageSetup paperSize="9" scale="91" fitToHeight="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selection activeCell="I9" sqref="I9"/>
    </sheetView>
  </sheetViews>
  <sheetFormatPr defaultRowHeight="15" x14ac:dyDescent="0.25"/>
  <cols>
    <col min="1" max="2" width="4.140625" customWidth="1"/>
    <col min="3" max="3" width="40.5703125" customWidth="1"/>
  </cols>
  <sheetData>
    <row r="1" spans="1:6" ht="15.75" x14ac:dyDescent="0.25">
      <c r="A1" s="124"/>
      <c r="B1" s="124"/>
      <c r="C1" s="125"/>
      <c r="D1" s="327" t="s">
        <v>381</v>
      </c>
      <c r="E1" s="327"/>
      <c r="F1" s="327"/>
    </row>
    <row r="2" spans="1:6" x14ac:dyDescent="0.25">
      <c r="A2" s="124"/>
      <c r="B2" s="124"/>
      <c r="C2" s="329" t="s">
        <v>55</v>
      </c>
      <c r="D2" s="329"/>
      <c r="E2" s="329"/>
      <c r="F2" s="329"/>
    </row>
    <row r="3" spans="1:6" x14ac:dyDescent="0.25">
      <c r="A3" s="124"/>
      <c r="B3" s="124"/>
      <c r="C3" s="124"/>
      <c r="D3" s="124"/>
      <c r="E3" s="124"/>
      <c r="F3" s="124"/>
    </row>
    <row r="4" spans="1:6" ht="47.25" customHeight="1" x14ac:dyDescent="0.25">
      <c r="A4" s="124"/>
      <c r="B4" s="124"/>
      <c r="C4" s="347" t="s">
        <v>341</v>
      </c>
      <c r="D4" s="347"/>
      <c r="E4" s="347"/>
      <c r="F4" s="252"/>
    </row>
    <row r="5" spans="1:6" ht="25.5" x14ac:dyDescent="0.25">
      <c r="A5" s="124"/>
      <c r="B5" s="272" t="s">
        <v>96</v>
      </c>
      <c r="C5" s="272" t="s">
        <v>97</v>
      </c>
      <c r="D5" s="229" t="s">
        <v>101</v>
      </c>
      <c r="E5" s="342" t="s">
        <v>342</v>
      </c>
      <c r="F5" s="344"/>
    </row>
    <row r="6" spans="1:6" x14ac:dyDescent="0.25">
      <c r="A6" s="124"/>
      <c r="B6" s="273"/>
      <c r="C6" s="273"/>
      <c r="D6" s="345" t="s">
        <v>112</v>
      </c>
      <c r="E6" s="229" t="s">
        <v>343</v>
      </c>
      <c r="F6" s="229" t="s">
        <v>344</v>
      </c>
    </row>
    <row r="7" spans="1:6" ht="27" customHeight="1" x14ac:dyDescent="0.25">
      <c r="A7" s="124"/>
      <c r="B7" s="274"/>
      <c r="C7" s="274"/>
      <c r="D7" s="346"/>
      <c r="E7" s="342" t="s">
        <v>345</v>
      </c>
      <c r="F7" s="344"/>
    </row>
    <row r="8" spans="1:6" ht="18" customHeight="1" x14ac:dyDescent="0.25">
      <c r="A8" s="163"/>
      <c r="B8" s="230">
        <v>3</v>
      </c>
      <c r="C8" s="161" t="s">
        <v>116</v>
      </c>
      <c r="D8" s="149">
        <v>189</v>
      </c>
      <c r="E8" s="149"/>
      <c r="F8" s="149"/>
    </row>
    <row r="9" spans="1:6" ht="18" customHeight="1" x14ac:dyDescent="0.25">
      <c r="A9" s="163"/>
      <c r="B9" s="230">
        <v>4</v>
      </c>
      <c r="C9" s="161" t="s">
        <v>117</v>
      </c>
      <c r="D9" s="149">
        <v>128</v>
      </c>
      <c r="E9" s="149"/>
      <c r="F9" s="149"/>
    </row>
    <row r="10" spans="1:6" ht="18" customHeight="1" x14ac:dyDescent="0.25">
      <c r="A10" s="163"/>
      <c r="B10" s="230">
        <v>5</v>
      </c>
      <c r="C10" s="161" t="s">
        <v>119</v>
      </c>
      <c r="D10" s="149">
        <v>435</v>
      </c>
      <c r="E10" s="149"/>
      <c r="F10" s="149"/>
    </row>
    <row r="11" spans="1:6" ht="18" customHeight="1" x14ac:dyDescent="0.25">
      <c r="A11" s="163"/>
      <c r="B11" s="230">
        <v>7</v>
      </c>
      <c r="C11" s="161" t="s">
        <v>121</v>
      </c>
      <c r="D11" s="149">
        <v>125.8</v>
      </c>
      <c r="E11" s="149"/>
      <c r="F11" s="149"/>
    </row>
    <row r="12" spans="1:6" ht="18" customHeight="1" x14ac:dyDescent="0.25">
      <c r="A12" s="163"/>
      <c r="B12" s="230">
        <v>11</v>
      </c>
      <c r="C12" s="161" t="s">
        <v>125</v>
      </c>
      <c r="D12" s="149">
        <v>500</v>
      </c>
      <c r="E12" s="231"/>
      <c r="F12" s="149"/>
    </row>
    <row r="13" spans="1:6" ht="18" customHeight="1" x14ac:dyDescent="0.25">
      <c r="A13" s="163"/>
      <c r="B13" s="230">
        <v>12</v>
      </c>
      <c r="C13" s="161" t="s">
        <v>126</v>
      </c>
      <c r="D13" s="149">
        <v>134</v>
      </c>
      <c r="E13" s="149"/>
      <c r="F13" s="149"/>
    </row>
    <row r="14" spans="1:6" ht="18" customHeight="1" x14ac:dyDescent="0.25">
      <c r="A14" s="163"/>
      <c r="B14" s="230">
        <v>26</v>
      </c>
      <c r="C14" s="161" t="s">
        <v>141</v>
      </c>
      <c r="D14" s="149">
        <v>81.2</v>
      </c>
      <c r="E14" s="149"/>
      <c r="F14" s="149"/>
    </row>
    <row r="15" spans="1:6" ht="18" customHeight="1" x14ac:dyDescent="0.25">
      <c r="A15" s="163"/>
      <c r="B15" s="230">
        <v>29</v>
      </c>
      <c r="C15" s="232" t="s">
        <v>144</v>
      </c>
      <c r="D15" s="149">
        <v>3.5</v>
      </c>
      <c r="E15" s="149"/>
      <c r="F15" s="149"/>
    </row>
    <row r="16" spans="1:6" ht="18" customHeight="1" x14ac:dyDescent="0.25">
      <c r="A16" s="163"/>
      <c r="B16" s="230">
        <v>46</v>
      </c>
      <c r="C16" s="161" t="s">
        <v>164</v>
      </c>
      <c r="D16" s="149">
        <v>8.4</v>
      </c>
      <c r="E16" s="149"/>
      <c r="F16" s="149"/>
    </row>
    <row r="17" spans="1:6" ht="18" customHeight="1" x14ac:dyDescent="0.25">
      <c r="A17" s="163"/>
      <c r="B17" s="230">
        <v>48</v>
      </c>
      <c r="C17" s="161" t="s">
        <v>166</v>
      </c>
      <c r="D17" s="149">
        <v>30.2</v>
      </c>
      <c r="E17" s="149"/>
      <c r="F17" s="149"/>
    </row>
    <row r="18" spans="1:6" ht="18" customHeight="1" x14ac:dyDescent="0.25">
      <c r="A18" s="163"/>
      <c r="B18" s="230">
        <v>54</v>
      </c>
      <c r="C18" s="233" t="s">
        <v>172</v>
      </c>
      <c r="D18" s="149">
        <v>340</v>
      </c>
      <c r="E18" s="149"/>
      <c r="F18" s="149"/>
    </row>
    <row r="19" spans="1:6" ht="18" customHeight="1" x14ac:dyDescent="0.25">
      <c r="A19" s="163"/>
      <c r="B19" s="230">
        <v>55</v>
      </c>
      <c r="C19" s="233" t="s">
        <v>173</v>
      </c>
      <c r="D19" s="149">
        <v>185</v>
      </c>
      <c r="E19" s="149"/>
      <c r="F19" s="149"/>
    </row>
    <row r="20" spans="1:6" ht="18" customHeight="1" x14ac:dyDescent="0.25">
      <c r="A20" s="163"/>
      <c r="B20" s="230">
        <v>69</v>
      </c>
      <c r="C20" s="161" t="s">
        <v>188</v>
      </c>
      <c r="D20" s="149">
        <v>74</v>
      </c>
      <c r="E20" s="149"/>
      <c r="F20" s="149"/>
    </row>
    <row r="21" spans="1:6" ht="18" customHeight="1" x14ac:dyDescent="0.25">
      <c r="A21" s="163"/>
      <c r="B21" s="230">
        <v>70</v>
      </c>
      <c r="C21" s="161" t="s">
        <v>189</v>
      </c>
      <c r="D21" s="149">
        <v>2</v>
      </c>
      <c r="E21" s="149"/>
      <c r="F21" s="149"/>
    </row>
    <row r="22" spans="1:6" ht="18" customHeight="1" x14ac:dyDescent="0.25">
      <c r="A22" s="163"/>
      <c r="B22" s="230">
        <v>90</v>
      </c>
      <c r="C22" s="161" t="s">
        <v>210</v>
      </c>
      <c r="D22" s="149">
        <v>135</v>
      </c>
      <c r="E22" s="149"/>
      <c r="F22" s="149"/>
    </row>
    <row r="23" spans="1:6" ht="18" customHeight="1" x14ac:dyDescent="0.25">
      <c r="A23" s="163"/>
      <c r="B23" s="230">
        <v>96</v>
      </c>
      <c r="C23" s="161" t="s">
        <v>218</v>
      </c>
      <c r="D23" s="149">
        <v>250.65</v>
      </c>
      <c r="E23" s="149"/>
      <c r="F23" s="149"/>
    </row>
    <row r="24" spans="1:6" ht="18" customHeight="1" x14ac:dyDescent="0.25">
      <c r="A24" s="163"/>
      <c r="B24" s="230">
        <v>106</v>
      </c>
      <c r="C24" s="161" t="s">
        <v>235</v>
      </c>
      <c r="D24" s="149">
        <v>300.54000000000002</v>
      </c>
      <c r="E24" s="149"/>
      <c r="F24" s="149"/>
    </row>
    <row r="25" spans="1:6" ht="18" customHeight="1" x14ac:dyDescent="0.25">
      <c r="A25" s="163"/>
      <c r="B25" s="230">
        <v>110</v>
      </c>
      <c r="C25" s="161" t="s">
        <v>242</v>
      </c>
      <c r="D25" s="149">
        <v>136</v>
      </c>
      <c r="E25" s="149"/>
      <c r="F25" s="149"/>
    </row>
    <row r="26" spans="1:6" ht="18" customHeight="1" x14ac:dyDescent="0.25">
      <c r="A26" s="163"/>
      <c r="B26" s="230">
        <v>111</v>
      </c>
      <c r="C26" s="161" t="s">
        <v>243</v>
      </c>
      <c r="D26" s="149">
        <v>120</v>
      </c>
      <c r="E26" s="149"/>
      <c r="F26" s="149"/>
    </row>
    <row r="27" spans="1:6" ht="18" customHeight="1" x14ac:dyDescent="0.25">
      <c r="A27" s="163"/>
      <c r="B27" s="230">
        <v>112</v>
      </c>
      <c r="C27" s="161" t="s">
        <v>244</v>
      </c>
      <c r="D27" s="149">
        <v>84.45</v>
      </c>
      <c r="E27" s="149"/>
      <c r="F27" s="149"/>
    </row>
    <row r="28" spans="1:6" ht="18" customHeight="1" x14ac:dyDescent="0.25">
      <c r="A28" s="163"/>
      <c r="B28" s="230">
        <v>113</v>
      </c>
      <c r="C28" s="161" t="s">
        <v>245</v>
      </c>
      <c r="D28" s="149">
        <v>87.22</v>
      </c>
      <c r="E28" s="149"/>
      <c r="F28" s="149"/>
    </row>
    <row r="29" spans="1:6" ht="18" customHeight="1" x14ac:dyDescent="0.25">
      <c r="A29" s="163"/>
      <c r="B29" s="230">
        <v>114</v>
      </c>
      <c r="C29" s="161" t="s">
        <v>246</v>
      </c>
      <c r="D29" s="149">
        <v>86</v>
      </c>
      <c r="E29" s="149"/>
      <c r="F29" s="149"/>
    </row>
    <row r="30" spans="1:6" ht="18" customHeight="1" x14ac:dyDescent="0.25">
      <c r="A30" s="163"/>
      <c r="B30" s="230">
        <v>116</v>
      </c>
      <c r="C30" s="161" t="s">
        <v>248</v>
      </c>
      <c r="D30" s="149">
        <v>32</v>
      </c>
      <c r="E30" s="149"/>
      <c r="F30" s="149"/>
    </row>
    <row r="31" spans="1:6" ht="18" customHeight="1" x14ac:dyDescent="0.25">
      <c r="A31" s="163"/>
      <c r="B31" s="230">
        <v>130</v>
      </c>
      <c r="C31" s="161" t="s">
        <v>262</v>
      </c>
      <c r="D31" s="149">
        <v>42</v>
      </c>
      <c r="E31" s="149"/>
      <c r="F31" s="149"/>
    </row>
    <row r="32" spans="1:6" ht="18" customHeight="1" x14ac:dyDescent="0.25">
      <c r="A32" s="163"/>
      <c r="B32" s="230">
        <v>131</v>
      </c>
      <c r="C32" s="161" t="s">
        <v>263</v>
      </c>
      <c r="D32" s="149">
        <v>95</v>
      </c>
      <c r="E32" s="149"/>
      <c r="F32" s="149"/>
    </row>
    <row r="33" spans="1:6" ht="18" customHeight="1" x14ac:dyDescent="0.25">
      <c r="A33" s="163"/>
      <c r="B33" s="230">
        <v>134</v>
      </c>
      <c r="C33" s="161" t="s">
        <v>266</v>
      </c>
      <c r="D33" s="149">
        <v>32</v>
      </c>
      <c r="E33" s="149"/>
      <c r="F33" s="149"/>
    </row>
    <row r="34" spans="1:6" ht="18" customHeight="1" x14ac:dyDescent="0.25">
      <c r="A34" s="163"/>
      <c r="B34" s="230">
        <v>135</v>
      </c>
      <c r="C34" s="161" t="s">
        <v>267</v>
      </c>
      <c r="D34" s="149">
        <v>600</v>
      </c>
      <c r="E34" s="149"/>
      <c r="F34" s="149"/>
    </row>
    <row r="35" spans="1:6" ht="18" customHeight="1" x14ac:dyDescent="0.25">
      <c r="A35" s="234"/>
      <c r="B35" s="230">
        <v>138</v>
      </c>
      <c r="C35" s="233" t="s">
        <v>270</v>
      </c>
      <c r="D35" s="149">
        <v>225</v>
      </c>
      <c r="E35" s="149"/>
      <c r="F35" s="149"/>
    </row>
    <row r="36" spans="1:6" ht="18" customHeight="1" x14ac:dyDescent="0.25">
      <c r="A36" s="124"/>
      <c r="B36" s="178"/>
      <c r="C36" s="179" t="s">
        <v>280</v>
      </c>
      <c r="D36" s="152">
        <f>SUM(D8:D35)</f>
        <v>4461.96</v>
      </c>
      <c r="E36" s="180">
        <f>SUM(E8:E35)</f>
        <v>0</v>
      </c>
      <c r="F36" s="180">
        <f>SUM(F8:F35)</f>
        <v>0</v>
      </c>
    </row>
    <row r="37" spans="1:6" x14ac:dyDescent="0.25">
      <c r="A37" s="124"/>
      <c r="B37" s="203"/>
      <c r="C37" s="200"/>
      <c r="D37" s="235"/>
      <c r="E37" s="236"/>
      <c r="F37" s="236"/>
    </row>
    <row r="38" spans="1:6" x14ac:dyDescent="0.25">
      <c r="A38" s="124"/>
      <c r="B38" s="334" t="s">
        <v>68</v>
      </c>
      <c r="C38" s="334"/>
      <c r="D38" s="223"/>
      <c r="E38" s="124"/>
      <c r="F38" s="237"/>
    </row>
    <row r="39" spans="1:6" x14ac:dyDescent="0.25">
      <c r="A39" s="124"/>
      <c r="B39" s="105"/>
      <c r="C39" s="225"/>
      <c r="D39" s="225"/>
      <c r="E39" s="204"/>
      <c r="F39" s="238"/>
    </row>
    <row r="40" spans="1:6" x14ac:dyDescent="0.25">
      <c r="A40" s="124"/>
      <c r="B40" s="340" t="s">
        <v>338</v>
      </c>
      <c r="C40" s="340"/>
      <c r="D40" s="340"/>
      <c r="E40" s="340"/>
      <c r="F40" s="237"/>
    </row>
    <row r="41" spans="1:6" x14ac:dyDescent="0.25">
      <c r="A41" s="124"/>
      <c r="B41" s="110" t="s">
        <v>84</v>
      </c>
      <c r="C41" s="213"/>
      <c r="D41" s="213"/>
      <c r="E41" s="124"/>
      <c r="F41" s="128"/>
    </row>
    <row r="42" spans="1:6" x14ac:dyDescent="0.25">
      <c r="A42" s="124"/>
      <c r="B42" s="124"/>
      <c r="C42" s="125"/>
      <c r="D42" s="239"/>
      <c r="E42" s="128"/>
      <c r="F42" s="128"/>
    </row>
    <row r="43" spans="1:6" x14ac:dyDescent="0.25">
      <c r="A43" s="124"/>
      <c r="B43" s="334" t="s">
        <v>69</v>
      </c>
      <c r="C43" s="334"/>
      <c r="D43" s="223"/>
      <c r="E43" s="124"/>
      <c r="F43" s="128"/>
    </row>
    <row r="44" spans="1:6" x14ac:dyDescent="0.25">
      <c r="A44" s="124"/>
      <c r="B44" s="105"/>
      <c r="C44" s="225"/>
      <c r="D44" s="225"/>
      <c r="E44" s="204"/>
      <c r="F44" s="128"/>
    </row>
    <row r="45" spans="1:6" x14ac:dyDescent="0.25">
      <c r="A45" s="124"/>
      <c r="B45" s="340" t="s">
        <v>338</v>
      </c>
      <c r="C45" s="340"/>
      <c r="D45" s="340"/>
      <c r="E45" s="340"/>
      <c r="F45" s="128"/>
    </row>
    <row r="46" spans="1:6" x14ac:dyDescent="0.25">
      <c r="A46" s="124"/>
      <c r="B46" s="110" t="s">
        <v>84</v>
      </c>
      <c r="C46" s="213"/>
      <c r="D46" s="213"/>
      <c r="E46" s="124"/>
      <c r="F46" s="128"/>
    </row>
  </sheetData>
  <mergeCells count="12">
    <mergeCell ref="B38:C38"/>
    <mergeCell ref="B40:E40"/>
    <mergeCell ref="B43:C43"/>
    <mergeCell ref="B45:E45"/>
    <mergeCell ref="C4:E4"/>
    <mergeCell ref="D1:F1"/>
    <mergeCell ref="C2:F2"/>
    <mergeCell ref="B5:B7"/>
    <mergeCell ref="C5:C7"/>
    <mergeCell ref="E5:F5"/>
    <mergeCell ref="D6:D7"/>
    <mergeCell ref="E7:F7"/>
  </mergeCells>
  <pageMargins left="0.7" right="0.7" top="0.75" bottom="0.75" header="0.3" footer="0.3"/>
  <pageSetup paperSize="9" scale="91" fitToWidth="0"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1"/>
  <sheetViews>
    <sheetView topLeftCell="A16" zoomScale="90" zoomScaleNormal="90" workbookViewId="0">
      <selection activeCell="D9" sqref="D9:D10"/>
    </sheetView>
  </sheetViews>
  <sheetFormatPr defaultRowHeight="15" outlineLevelCol="1" x14ac:dyDescent="0.25"/>
  <cols>
    <col min="1" max="1" width="5" customWidth="1"/>
    <col min="2" max="2" width="4.85546875" style="4" customWidth="1"/>
    <col min="3" max="3" width="56.85546875" style="4" customWidth="1"/>
    <col min="4" max="4" width="12.42578125" style="4" customWidth="1"/>
    <col min="5" max="5" width="7.140625" style="4" customWidth="1"/>
    <col min="6" max="6" width="7.140625" style="4" customWidth="1" outlineLevel="1"/>
    <col min="7" max="11" width="7.140625" customWidth="1"/>
    <col min="257" max="257" width="5" customWidth="1"/>
    <col min="258" max="258" width="4.85546875" customWidth="1"/>
    <col min="259" max="259" width="56.85546875" customWidth="1"/>
    <col min="260" max="260" width="12.42578125" customWidth="1"/>
    <col min="261" max="267" width="7.140625" customWidth="1"/>
    <col min="513" max="513" width="5" customWidth="1"/>
    <col min="514" max="514" width="4.85546875" customWidth="1"/>
    <col min="515" max="515" width="56.85546875" customWidth="1"/>
    <col min="516" max="516" width="12.42578125" customWidth="1"/>
    <col min="517" max="523" width="7.140625" customWidth="1"/>
    <col min="769" max="769" width="5" customWidth="1"/>
    <col min="770" max="770" width="4.85546875" customWidth="1"/>
    <col min="771" max="771" width="56.85546875" customWidth="1"/>
    <col min="772" max="772" width="12.42578125" customWidth="1"/>
    <col min="773" max="779" width="7.140625" customWidth="1"/>
    <col min="1025" max="1025" width="5" customWidth="1"/>
    <col min="1026" max="1026" width="4.85546875" customWidth="1"/>
    <col min="1027" max="1027" width="56.85546875" customWidth="1"/>
    <col min="1028" max="1028" width="12.42578125" customWidth="1"/>
    <col min="1029" max="1035" width="7.140625" customWidth="1"/>
    <col min="1281" max="1281" width="5" customWidth="1"/>
    <col min="1282" max="1282" width="4.85546875" customWidth="1"/>
    <col min="1283" max="1283" width="56.85546875" customWidth="1"/>
    <col min="1284" max="1284" width="12.42578125" customWidth="1"/>
    <col min="1285" max="1291" width="7.140625" customWidth="1"/>
    <col min="1537" max="1537" width="5" customWidth="1"/>
    <col min="1538" max="1538" width="4.85546875" customWidth="1"/>
    <col min="1539" max="1539" width="56.85546875" customWidth="1"/>
    <col min="1540" max="1540" width="12.42578125" customWidth="1"/>
    <col min="1541" max="1547" width="7.140625" customWidth="1"/>
    <col min="1793" max="1793" width="5" customWidth="1"/>
    <col min="1794" max="1794" width="4.85546875" customWidth="1"/>
    <col min="1795" max="1795" width="56.85546875" customWidth="1"/>
    <col min="1796" max="1796" width="12.42578125" customWidth="1"/>
    <col min="1797" max="1803" width="7.140625" customWidth="1"/>
    <col min="2049" max="2049" width="5" customWidth="1"/>
    <col min="2050" max="2050" width="4.85546875" customWidth="1"/>
    <col min="2051" max="2051" width="56.85546875" customWidth="1"/>
    <col min="2052" max="2052" width="12.42578125" customWidth="1"/>
    <col min="2053" max="2059" width="7.140625" customWidth="1"/>
    <col min="2305" max="2305" width="5" customWidth="1"/>
    <col min="2306" max="2306" width="4.85546875" customWidth="1"/>
    <col min="2307" max="2307" width="56.85546875" customWidth="1"/>
    <col min="2308" max="2308" width="12.42578125" customWidth="1"/>
    <col min="2309" max="2315" width="7.140625" customWidth="1"/>
    <col min="2561" max="2561" width="5" customWidth="1"/>
    <col min="2562" max="2562" width="4.85546875" customWidth="1"/>
    <col min="2563" max="2563" width="56.85546875" customWidth="1"/>
    <col min="2564" max="2564" width="12.42578125" customWidth="1"/>
    <col min="2565" max="2571" width="7.140625" customWidth="1"/>
    <col min="2817" max="2817" width="5" customWidth="1"/>
    <col min="2818" max="2818" width="4.85546875" customWidth="1"/>
    <col min="2819" max="2819" width="56.85546875" customWidth="1"/>
    <col min="2820" max="2820" width="12.42578125" customWidth="1"/>
    <col min="2821" max="2827" width="7.140625" customWidth="1"/>
    <col min="3073" max="3073" width="5" customWidth="1"/>
    <col min="3074" max="3074" width="4.85546875" customWidth="1"/>
    <col min="3075" max="3075" width="56.85546875" customWidth="1"/>
    <col min="3076" max="3076" width="12.42578125" customWidth="1"/>
    <col min="3077" max="3083" width="7.140625" customWidth="1"/>
    <col min="3329" max="3329" width="5" customWidth="1"/>
    <col min="3330" max="3330" width="4.85546875" customWidth="1"/>
    <col min="3331" max="3331" width="56.85546875" customWidth="1"/>
    <col min="3332" max="3332" width="12.42578125" customWidth="1"/>
    <col min="3333" max="3339" width="7.140625" customWidth="1"/>
    <col min="3585" max="3585" width="5" customWidth="1"/>
    <col min="3586" max="3586" width="4.85546875" customWidth="1"/>
    <col min="3587" max="3587" width="56.85546875" customWidth="1"/>
    <col min="3588" max="3588" width="12.42578125" customWidth="1"/>
    <col min="3589" max="3595" width="7.140625" customWidth="1"/>
    <col min="3841" max="3841" width="5" customWidth="1"/>
    <col min="3842" max="3842" width="4.85546875" customWidth="1"/>
    <col min="3843" max="3843" width="56.85546875" customWidth="1"/>
    <col min="3844" max="3844" width="12.42578125" customWidth="1"/>
    <col min="3845" max="3851" width="7.140625" customWidth="1"/>
    <col min="4097" max="4097" width="5" customWidth="1"/>
    <col min="4098" max="4098" width="4.85546875" customWidth="1"/>
    <col min="4099" max="4099" width="56.85546875" customWidth="1"/>
    <col min="4100" max="4100" width="12.42578125" customWidth="1"/>
    <col min="4101" max="4107" width="7.140625" customWidth="1"/>
    <col min="4353" max="4353" width="5" customWidth="1"/>
    <col min="4354" max="4354" width="4.85546875" customWidth="1"/>
    <col min="4355" max="4355" width="56.85546875" customWidth="1"/>
    <col min="4356" max="4356" width="12.42578125" customWidth="1"/>
    <col min="4357" max="4363" width="7.140625" customWidth="1"/>
    <col min="4609" max="4609" width="5" customWidth="1"/>
    <col min="4610" max="4610" width="4.85546875" customWidth="1"/>
    <col min="4611" max="4611" width="56.85546875" customWidth="1"/>
    <col min="4612" max="4612" width="12.42578125" customWidth="1"/>
    <col min="4613" max="4619" width="7.140625" customWidth="1"/>
    <col min="4865" max="4865" width="5" customWidth="1"/>
    <col min="4866" max="4866" width="4.85546875" customWidth="1"/>
    <col min="4867" max="4867" width="56.85546875" customWidth="1"/>
    <col min="4868" max="4868" width="12.42578125" customWidth="1"/>
    <col min="4869" max="4875" width="7.140625" customWidth="1"/>
    <col min="5121" max="5121" width="5" customWidth="1"/>
    <col min="5122" max="5122" width="4.85546875" customWidth="1"/>
    <col min="5123" max="5123" width="56.85546875" customWidth="1"/>
    <col min="5124" max="5124" width="12.42578125" customWidth="1"/>
    <col min="5125" max="5131" width="7.140625" customWidth="1"/>
    <col min="5377" max="5377" width="5" customWidth="1"/>
    <col min="5378" max="5378" width="4.85546875" customWidth="1"/>
    <col min="5379" max="5379" width="56.85546875" customWidth="1"/>
    <col min="5380" max="5380" width="12.42578125" customWidth="1"/>
    <col min="5381" max="5387" width="7.140625" customWidth="1"/>
    <col min="5633" max="5633" width="5" customWidth="1"/>
    <col min="5634" max="5634" width="4.85546875" customWidth="1"/>
    <col min="5635" max="5635" width="56.85546875" customWidth="1"/>
    <col min="5636" max="5636" width="12.42578125" customWidth="1"/>
    <col min="5637" max="5643" width="7.140625" customWidth="1"/>
    <col min="5889" max="5889" width="5" customWidth="1"/>
    <col min="5890" max="5890" width="4.85546875" customWidth="1"/>
    <col min="5891" max="5891" width="56.85546875" customWidth="1"/>
    <col min="5892" max="5892" width="12.42578125" customWidth="1"/>
    <col min="5893" max="5899" width="7.140625" customWidth="1"/>
    <col min="6145" max="6145" width="5" customWidth="1"/>
    <col min="6146" max="6146" width="4.85546875" customWidth="1"/>
    <col min="6147" max="6147" width="56.85546875" customWidth="1"/>
    <col min="6148" max="6148" width="12.42578125" customWidth="1"/>
    <col min="6149" max="6155" width="7.140625" customWidth="1"/>
    <col min="6401" max="6401" width="5" customWidth="1"/>
    <col min="6402" max="6402" width="4.85546875" customWidth="1"/>
    <col min="6403" max="6403" width="56.85546875" customWidth="1"/>
    <col min="6404" max="6404" width="12.42578125" customWidth="1"/>
    <col min="6405" max="6411" width="7.140625" customWidth="1"/>
    <col min="6657" max="6657" width="5" customWidth="1"/>
    <col min="6658" max="6658" width="4.85546875" customWidth="1"/>
    <col min="6659" max="6659" width="56.85546875" customWidth="1"/>
    <col min="6660" max="6660" width="12.42578125" customWidth="1"/>
    <col min="6661" max="6667" width="7.140625" customWidth="1"/>
    <col min="6913" max="6913" width="5" customWidth="1"/>
    <col min="6914" max="6914" width="4.85546875" customWidth="1"/>
    <col min="6915" max="6915" width="56.85546875" customWidth="1"/>
    <col min="6916" max="6916" width="12.42578125" customWidth="1"/>
    <col min="6917" max="6923" width="7.140625" customWidth="1"/>
    <col min="7169" max="7169" width="5" customWidth="1"/>
    <col min="7170" max="7170" width="4.85546875" customWidth="1"/>
    <col min="7171" max="7171" width="56.85546875" customWidth="1"/>
    <col min="7172" max="7172" width="12.42578125" customWidth="1"/>
    <col min="7173" max="7179" width="7.140625" customWidth="1"/>
    <col min="7425" max="7425" width="5" customWidth="1"/>
    <col min="7426" max="7426" width="4.85546875" customWidth="1"/>
    <col min="7427" max="7427" width="56.85546875" customWidth="1"/>
    <col min="7428" max="7428" width="12.42578125" customWidth="1"/>
    <col min="7429" max="7435" width="7.140625" customWidth="1"/>
    <col min="7681" max="7681" width="5" customWidth="1"/>
    <col min="7682" max="7682" width="4.85546875" customWidth="1"/>
    <col min="7683" max="7683" width="56.85546875" customWidth="1"/>
    <col min="7684" max="7684" width="12.42578125" customWidth="1"/>
    <col min="7685" max="7691" width="7.140625" customWidth="1"/>
    <col min="7937" max="7937" width="5" customWidth="1"/>
    <col min="7938" max="7938" width="4.85546875" customWidth="1"/>
    <col min="7939" max="7939" width="56.85546875" customWidth="1"/>
    <col min="7940" max="7940" width="12.42578125" customWidth="1"/>
    <col min="7941" max="7947" width="7.140625" customWidth="1"/>
    <col min="8193" max="8193" width="5" customWidth="1"/>
    <col min="8194" max="8194" width="4.85546875" customWidth="1"/>
    <col min="8195" max="8195" width="56.85546875" customWidth="1"/>
    <col min="8196" max="8196" width="12.42578125" customWidth="1"/>
    <col min="8197" max="8203" width="7.140625" customWidth="1"/>
    <col min="8449" max="8449" width="5" customWidth="1"/>
    <col min="8450" max="8450" width="4.85546875" customWidth="1"/>
    <col min="8451" max="8451" width="56.85546875" customWidth="1"/>
    <col min="8452" max="8452" width="12.42578125" customWidth="1"/>
    <col min="8453" max="8459" width="7.140625" customWidth="1"/>
    <col min="8705" max="8705" width="5" customWidth="1"/>
    <col min="8706" max="8706" width="4.85546875" customWidth="1"/>
    <col min="8707" max="8707" width="56.85546875" customWidth="1"/>
    <col min="8708" max="8708" width="12.42578125" customWidth="1"/>
    <col min="8709" max="8715" width="7.140625" customWidth="1"/>
    <col min="8961" max="8961" width="5" customWidth="1"/>
    <col min="8962" max="8962" width="4.85546875" customWidth="1"/>
    <col min="8963" max="8963" width="56.85546875" customWidth="1"/>
    <col min="8964" max="8964" width="12.42578125" customWidth="1"/>
    <col min="8965" max="8971" width="7.140625" customWidth="1"/>
    <col min="9217" max="9217" width="5" customWidth="1"/>
    <col min="9218" max="9218" width="4.85546875" customWidth="1"/>
    <col min="9219" max="9219" width="56.85546875" customWidth="1"/>
    <col min="9220" max="9220" width="12.42578125" customWidth="1"/>
    <col min="9221" max="9227" width="7.140625" customWidth="1"/>
    <col min="9473" max="9473" width="5" customWidth="1"/>
    <col min="9474" max="9474" width="4.85546875" customWidth="1"/>
    <col min="9475" max="9475" width="56.85546875" customWidth="1"/>
    <col min="9476" max="9476" width="12.42578125" customWidth="1"/>
    <col min="9477" max="9483" width="7.140625" customWidth="1"/>
    <col min="9729" max="9729" width="5" customWidth="1"/>
    <col min="9730" max="9730" width="4.85546875" customWidth="1"/>
    <col min="9731" max="9731" width="56.85546875" customWidth="1"/>
    <col min="9732" max="9732" width="12.42578125" customWidth="1"/>
    <col min="9733" max="9739" width="7.140625" customWidth="1"/>
    <col min="9985" max="9985" width="5" customWidth="1"/>
    <col min="9986" max="9986" width="4.85546875" customWidth="1"/>
    <col min="9987" max="9987" width="56.85546875" customWidth="1"/>
    <col min="9988" max="9988" width="12.42578125" customWidth="1"/>
    <col min="9989" max="9995" width="7.140625" customWidth="1"/>
    <col min="10241" max="10241" width="5" customWidth="1"/>
    <col min="10242" max="10242" width="4.85546875" customWidth="1"/>
    <col min="10243" max="10243" width="56.85546875" customWidth="1"/>
    <col min="10244" max="10244" width="12.42578125" customWidth="1"/>
    <col min="10245" max="10251" width="7.140625" customWidth="1"/>
    <col min="10497" max="10497" width="5" customWidth="1"/>
    <col min="10498" max="10498" width="4.85546875" customWidth="1"/>
    <col min="10499" max="10499" width="56.85546875" customWidth="1"/>
    <col min="10500" max="10500" width="12.42578125" customWidth="1"/>
    <col min="10501" max="10507" width="7.140625" customWidth="1"/>
    <col min="10753" max="10753" width="5" customWidth="1"/>
    <col min="10754" max="10754" width="4.85546875" customWidth="1"/>
    <col min="10755" max="10755" width="56.85546875" customWidth="1"/>
    <col min="10756" max="10756" width="12.42578125" customWidth="1"/>
    <col min="10757" max="10763" width="7.140625" customWidth="1"/>
    <col min="11009" max="11009" width="5" customWidth="1"/>
    <col min="11010" max="11010" width="4.85546875" customWidth="1"/>
    <col min="11011" max="11011" width="56.85546875" customWidth="1"/>
    <col min="11012" max="11012" width="12.42578125" customWidth="1"/>
    <col min="11013" max="11019" width="7.140625" customWidth="1"/>
    <col min="11265" max="11265" width="5" customWidth="1"/>
    <col min="11266" max="11266" width="4.85546875" customWidth="1"/>
    <col min="11267" max="11267" width="56.85546875" customWidth="1"/>
    <col min="11268" max="11268" width="12.42578125" customWidth="1"/>
    <col min="11269" max="11275" width="7.140625" customWidth="1"/>
    <col min="11521" max="11521" width="5" customWidth="1"/>
    <col min="11522" max="11522" width="4.85546875" customWidth="1"/>
    <col min="11523" max="11523" width="56.85546875" customWidth="1"/>
    <col min="11524" max="11524" width="12.42578125" customWidth="1"/>
    <col min="11525" max="11531" width="7.140625" customWidth="1"/>
    <col min="11777" max="11777" width="5" customWidth="1"/>
    <col min="11778" max="11778" width="4.85546875" customWidth="1"/>
    <col min="11779" max="11779" width="56.85546875" customWidth="1"/>
    <col min="11780" max="11780" width="12.42578125" customWidth="1"/>
    <col min="11781" max="11787" width="7.140625" customWidth="1"/>
    <col min="12033" max="12033" width="5" customWidth="1"/>
    <col min="12034" max="12034" width="4.85546875" customWidth="1"/>
    <col min="12035" max="12035" width="56.85546875" customWidth="1"/>
    <col min="12036" max="12036" width="12.42578125" customWidth="1"/>
    <col min="12037" max="12043" width="7.140625" customWidth="1"/>
    <col min="12289" max="12289" width="5" customWidth="1"/>
    <col min="12290" max="12290" width="4.85546875" customWidth="1"/>
    <col min="12291" max="12291" width="56.85546875" customWidth="1"/>
    <col min="12292" max="12292" width="12.42578125" customWidth="1"/>
    <col min="12293" max="12299" width="7.140625" customWidth="1"/>
    <col min="12545" max="12545" width="5" customWidth="1"/>
    <col min="12546" max="12546" width="4.85546875" customWidth="1"/>
    <col min="12547" max="12547" width="56.85546875" customWidth="1"/>
    <col min="12548" max="12548" width="12.42578125" customWidth="1"/>
    <col min="12549" max="12555" width="7.140625" customWidth="1"/>
    <col min="12801" max="12801" width="5" customWidth="1"/>
    <col min="12802" max="12802" width="4.85546875" customWidth="1"/>
    <col min="12803" max="12803" width="56.85546875" customWidth="1"/>
    <col min="12804" max="12804" width="12.42578125" customWidth="1"/>
    <col min="12805" max="12811" width="7.140625" customWidth="1"/>
    <col min="13057" max="13057" width="5" customWidth="1"/>
    <col min="13058" max="13058" width="4.85546875" customWidth="1"/>
    <col min="13059" max="13059" width="56.85546875" customWidth="1"/>
    <col min="13060" max="13060" width="12.42578125" customWidth="1"/>
    <col min="13061" max="13067" width="7.140625" customWidth="1"/>
    <col min="13313" max="13313" width="5" customWidth="1"/>
    <col min="13314" max="13314" width="4.85546875" customWidth="1"/>
    <col min="13315" max="13315" width="56.85546875" customWidth="1"/>
    <col min="13316" max="13316" width="12.42578125" customWidth="1"/>
    <col min="13317" max="13323" width="7.140625" customWidth="1"/>
    <col min="13569" max="13569" width="5" customWidth="1"/>
    <col min="13570" max="13570" width="4.85546875" customWidth="1"/>
    <col min="13571" max="13571" width="56.85546875" customWidth="1"/>
    <col min="13572" max="13572" width="12.42578125" customWidth="1"/>
    <col min="13573" max="13579" width="7.140625" customWidth="1"/>
    <col min="13825" max="13825" width="5" customWidth="1"/>
    <col min="13826" max="13826" width="4.85546875" customWidth="1"/>
    <col min="13827" max="13827" width="56.85546875" customWidth="1"/>
    <col min="13828" max="13828" width="12.42578125" customWidth="1"/>
    <col min="13829" max="13835" width="7.140625" customWidth="1"/>
    <col min="14081" max="14081" width="5" customWidth="1"/>
    <col min="14082" max="14082" width="4.85546875" customWidth="1"/>
    <col min="14083" max="14083" width="56.85546875" customWidth="1"/>
    <col min="14084" max="14084" width="12.42578125" customWidth="1"/>
    <col min="14085" max="14091" width="7.140625" customWidth="1"/>
    <col min="14337" max="14337" width="5" customWidth="1"/>
    <col min="14338" max="14338" width="4.85546875" customWidth="1"/>
    <col min="14339" max="14339" width="56.85546875" customWidth="1"/>
    <col min="14340" max="14340" width="12.42578125" customWidth="1"/>
    <col min="14341" max="14347" width="7.140625" customWidth="1"/>
    <col min="14593" max="14593" width="5" customWidth="1"/>
    <col min="14594" max="14594" width="4.85546875" customWidth="1"/>
    <col min="14595" max="14595" width="56.85546875" customWidth="1"/>
    <col min="14596" max="14596" width="12.42578125" customWidth="1"/>
    <col min="14597" max="14603" width="7.140625" customWidth="1"/>
    <col min="14849" max="14849" width="5" customWidth="1"/>
    <col min="14850" max="14850" width="4.85546875" customWidth="1"/>
    <col min="14851" max="14851" width="56.85546875" customWidth="1"/>
    <col min="14852" max="14852" width="12.42578125" customWidth="1"/>
    <col min="14853" max="14859" width="7.140625" customWidth="1"/>
    <col min="15105" max="15105" width="5" customWidth="1"/>
    <col min="15106" max="15106" width="4.85546875" customWidth="1"/>
    <col min="15107" max="15107" width="56.85546875" customWidth="1"/>
    <col min="15108" max="15108" width="12.42578125" customWidth="1"/>
    <col min="15109" max="15115" width="7.140625" customWidth="1"/>
    <col min="15361" max="15361" width="5" customWidth="1"/>
    <col min="15362" max="15362" width="4.85546875" customWidth="1"/>
    <col min="15363" max="15363" width="56.85546875" customWidth="1"/>
    <col min="15364" max="15364" width="12.42578125" customWidth="1"/>
    <col min="15365" max="15371" width="7.140625" customWidth="1"/>
    <col min="15617" max="15617" width="5" customWidth="1"/>
    <col min="15618" max="15618" width="4.85546875" customWidth="1"/>
    <col min="15619" max="15619" width="56.85546875" customWidth="1"/>
    <col min="15620" max="15620" width="12.42578125" customWidth="1"/>
    <col min="15621" max="15627" width="7.140625" customWidth="1"/>
    <col min="15873" max="15873" width="5" customWidth="1"/>
    <col min="15874" max="15874" width="4.85546875" customWidth="1"/>
    <col min="15875" max="15875" width="56.85546875" customWidth="1"/>
    <col min="15876" max="15876" width="12.42578125" customWidth="1"/>
    <col min="15877" max="15883" width="7.140625" customWidth="1"/>
    <col min="16129" max="16129" width="5" customWidth="1"/>
    <col min="16130" max="16130" width="4.85546875" customWidth="1"/>
    <col min="16131" max="16131" width="56.85546875" customWidth="1"/>
    <col min="16132" max="16132" width="12.42578125" customWidth="1"/>
    <col min="16133" max="16139" width="7.140625" customWidth="1"/>
  </cols>
  <sheetData>
    <row r="2" spans="2:11" ht="15.75" x14ac:dyDescent="0.25">
      <c r="I2" s="327" t="s">
        <v>382</v>
      </c>
      <c r="J2" s="327"/>
      <c r="K2" s="327"/>
    </row>
    <row r="3" spans="2:11" ht="20.25" customHeight="1" x14ac:dyDescent="0.25">
      <c r="B3" s="14"/>
      <c r="C3" s="350" t="s">
        <v>86</v>
      </c>
      <c r="D3" s="350"/>
      <c r="E3" s="350"/>
      <c r="F3" s="350"/>
      <c r="G3" s="350"/>
      <c r="H3" s="350"/>
      <c r="I3" s="350"/>
      <c r="J3" s="350"/>
      <c r="K3" s="350"/>
    </row>
    <row r="4" spans="2:11" ht="18.75" x14ac:dyDescent="0.25">
      <c r="B4" s="14"/>
      <c r="C4" s="2"/>
      <c r="D4" s="298"/>
      <c r="E4" s="298"/>
      <c r="F4" s="298"/>
    </row>
    <row r="5" spans="2:11" ht="23.25" customHeight="1" x14ac:dyDescent="0.25">
      <c r="B5" s="14"/>
      <c r="C5" s="351" t="s">
        <v>87</v>
      </c>
      <c r="D5" s="351"/>
      <c r="E5" s="351"/>
      <c r="F5" s="351"/>
      <c r="G5" s="351"/>
      <c r="H5" s="351"/>
      <c r="I5" s="351"/>
      <c r="J5" s="351"/>
      <c r="K5" s="351"/>
    </row>
    <row r="6" spans="2:11" ht="23.25" customHeight="1" x14ac:dyDescent="0.25">
      <c r="B6" s="14"/>
      <c r="C6" s="111" t="s">
        <v>88</v>
      </c>
      <c r="D6" s="112"/>
      <c r="E6" s="112"/>
      <c r="F6" s="112"/>
      <c r="G6" s="112"/>
      <c r="H6" s="112"/>
      <c r="I6" s="112"/>
      <c r="J6" s="112"/>
      <c r="K6" s="112"/>
    </row>
    <row r="7" spans="2:11" ht="23.25" customHeight="1" x14ac:dyDescent="0.25">
      <c r="B7" s="14"/>
      <c r="C7" s="111"/>
      <c r="D7" s="112"/>
      <c r="E7" s="112"/>
      <c r="F7" s="112"/>
      <c r="G7" s="112"/>
      <c r="H7" s="112"/>
      <c r="I7" s="112"/>
      <c r="J7" s="112"/>
      <c r="K7" s="112"/>
    </row>
    <row r="8" spans="2:11" ht="15" customHeight="1" thickBot="1" x14ac:dyDescent="0.3">
      <c r="B8" s="14"/>
      <c r="C8" s="57"/>
      <c r="D8" s="57"/>
      <c r="E8" s="57"/>
      <c r="F8" s="57"/>
    </row>
    <row r="9" spans="2:11" ht="26.25" customHeight="1" x14ac:dyDescent="0.25">
      <c r="B9" s="352" t="s">
        <v>16</v>
      </c>
      <c r="C9" s="284" t="s">
        <v>17</v>
      </c>
      <c r="D9" s="354" t="s">
        <v>93</v>
      </c>
      <c r="E9" s="284" t="s">
        <v>89</v>
      </c>
      <c r="F9" s="284"/>
      <c r="G9" s="284"/>
      <c r="H9" s="284"/>
      <c r="I9" s="284"/>
      <c r="J9" s="284"/>
      <c r="K9" s="356"/>
    </row>
    <row r="10" spans="2:11" ht="54" customHeight="1" thickBot="1" x14ac:dyDescent="0.3">
      <c r="B10" s="353"/>
      <c r="C10" s="285"/>
      <c r="D10" s="355"/>
      <c r="E10" s="285"/>
      <c r="F10" s="285"/>
      <c r="G10" s="285"/>
      <c r="H10" s="285"/>
      <c r="I10" s="285"/>
      <c r="J10" s="285"/>
      <c r="K10" s="357"/>
    </row>
    <row r="11" spans="2:11" ht="17.25" customHeight="1" x14ac:dyDescent="0.25">
      <c r="B11" s="256" t="s">
        <v>28</v>
      </c>
      <c r="C11" s="59" t="s">
        <v>29</v>
      </c>
      <c r="D11" s="60"/>
      <c r="E11" s="60"/>
      <c r="F11" s="61"/>
      <c r="G11" s="113"/>
      <c r="H11" s="113"/>
      <c r="I11" s="113"/>
      <c r="J11" s="113"/>
      <c r="K11" s="114"/>
    </row>
    <row r="12" spans="2:11" ht="17.25" customHeight="1" x14ac:dyDescent="0.25">
      <c r="B12" s="257" t="s">
        <v>30</v>
      </c>
      <c r="C12" s="258" t="s">
        <v>361</v>
      </c>
      <c r="D12" s="66"/>
      <c r="E12" s="67"/>
      <c r="F12" s="68"/>
      <c r="G12" s="115"/>
      <c r="H12" s="115"/>
      <c r="I12" s="115"/>
      <c r="J12" s="115"/>
      <c r="K12" s="116"/>
    </row>
    <row r="13" spans="2:11" ht="17.25" customHeight="1" x14ac:dyDescent="0.25">
      <c r="B13" s="257" t="s">
        <v>33</v>
      </c>
      <c r="C13" s="258" t="s">
        <v>34</v>
      </c>
      <c r="D13" s="71"/>
      <c r="E13" s="72"/>
      <c r="F13" s="68"/>
      <c r="G13" s="115"/>
      <c r="H13" s="115"/>
      <c r="I13" s="115"/>
      <c r="J13" s="115"/>
      <c r="K13" s="116"/>
    </row>
    <row r="14" spans="2:11" ht="17.25" customHeight="1" x14ac:dyDescent="0.25">
      <c r="B14" s="257"/>
      <c r="C14" s="259" t="s">
        <v>35</v>
      </c>
      <c r="D14" s="72"/>
      <c r="E14" s="67"/>
      <c r="F14" s="68"/>
      <c r="G14" s="115"/>
      <c r="H14" s="115"/>
      <c r="I14" s="115"/>
      <c r="J14" s="115"/>
      <c r="K14" s="116"/>
    </row>
    <row r="15" spans="2:11" ht="17.25" customHeight="1" x14ac:dyDescent="0.25">
      <c r="B15" s="257"/>
      <c r="C15" s="259" t="s">
        <v>37</v>
      </c>
      <c r="D15" s="72"/>
      <c r="E15" s="67"/>
      <c r="F15" s="68"/>
      <c r="G15" s="115"/>
      <c r="H15" s="115"/>
      <c r="I15" s="115"/>
      <c r="J15" s="115"/>
      <c r="K15" s="116"/>
    </row>
    <row r="16" spans="2:11" ht="17.25" customHeight="1" x14ac:dyDescent="0.25">
      <c r="B16" s="257"/>
      <c r="C16" s="259" t="s">
        <v>38</v>
      </c>
      <c r="D16" s="72"/>
      <c r="E16" s="67"/>
      <c r="F16" s="68"/>
      <c r="G16" s="115"/>
      <c r="H16" s="115"/>
      <c r="I16" s="115"/>
      <c r="J16" s="115"/>
      <c r="K16" s="116"/>
    </row>
    <row r="17" spans="2:11" ht="17.25" customHeight="1" x14ac:dyDescent="0.25">
      <c r="B17" s="260" t="s">
        <v>39</v>
      </c>
      <c r="C17" s="261" t="s">
        <v>76</v>
      </c>
      <c r="D17" s="71"/>
      <c r="E17" s="72"/>
      <c r="F17" s="68"/>
      <c r="G17" s="115"/>
      <c r="H17" s="115"/>
      <c r="I17" s="115"/>
      <c r="J17" s="115"/>
      <c r="K17" s="116"/>
    </row>
    <row r="18" spans="2:11" ht="17.25" customHeight="1" x14ac:dyDescent="0.25">
      <c r="B18" s="257" t="s">
        <v>41</v>
      </c>
      <c r="C18" s="262" t="s">
        <v>42</v>
      </c>
      <c r="D18" s="71"/>
      <c r="E18" s="72"/>
      <c r="F18" s="68"/>
      <c r="G18" s="115"/>
      <c r="H18" s="115"/>
      <c r="I18" s="115"/>
      <c r="J18" s="115"/>
      <c r="K18" s="116"/>
    </row>
    <row r="19" spans="2:11" ht="17.25" customHeight="1" x14ac:dyDescent="0.25">
      <c r="B19" s="257"/>
      <c r="C19" s="259" t="s">
        <v>43</v>
      </c>
      <c r="D19" s="71"/>
      <c r="E19" s="72"/>
      <c r="F19" s="68"/>
      <c r="G19" s="115"/>
      <c r="H19" s="115"/>
      <c r="I19" s="115"/>
      <c r="J19" s="115"/>
      <c r="K19" s="116"/>
    </row>
    <row r="20" spans="2:11" ht="17.25" customHeight="1" x14ac:dyDescent="0.25">
      <c r="B20" s="257"/>
      <c r="C20" s="259" t="s">
        <v>37</v>
      </c>
      <c r="D20" s="71"/>
      <c r="E20" s="67"/>
      <c r="F20" s="68"/>
      <c r="G20" s="115"/>
      <c r="H20" s="115"/>
      <c r="I20" s="115"/>
      <c r="J20" s="115"/>
      <c r="K20" s="116"/>
    </row>
    <row r="21" spans="2:11" ht="17.25" customHeight="1" x14ac:dyDescent="0.25">
      <c r="B21" s="257"/>
      <c r="C21" s="259" t="s">
        <v>45</v>
      </c>
      <c r="D21" s="71"/>
      <c r="E21" s="72"/>
      <c r="F21" s="68"/>
      <c r="G21" s="115"/>
      <c r="H21" s="115"/>
      <c r="I21" s="115"/>
      <c r="J21" s="115"/>
      <c r="K21" s="116"/>
    </row>
    <row r="22" spans="2:11" ht="17.25" customHeight="1" x14ac:dyDescent="0.25">
      <c r="B22" s="260" t="s">
        <v>46</v>
      </c>
      <c r="C22" s="80" t="s">
        <v>47</v>
      </c>
      <c r="D22" s="71"/>
      <c r="E22" s="81"/>
      <c r="F22" s="82"/>
      <c r="G22" s="115"/>
      <c r="H22" s="115"/>
      <c r="I22" s="115"/>
      <c r="J22" s="115"/>
      <c r="K22" s="116"/>
    </row>
    <row r="23" spans="2:11" ht="17.25" customHeight="1" x14ac:dyDescent="0.25">
      <c r="B23" s="257" t="s">
        <v>48</v>
      </c>
      <c r="C23" s="263" t="s">
        <v>49</v>
      </c>
      <c r="D23" s="84"/>
      <c r="E23" s="81"/>
      <c r="F23" s="68"/>
      <c r="G23" s="115"/>
      <c r="H23" s="115"/>
      <c r="I23" s="115"/>
      <c r="J23" s="115"/>
      <c r="K23" s="116"/>
    </row>
    <row r="24" spans="2:11" ht="17.25" customHeight="1" x14ac:dyDescent="0.25">
      <c r="B24" s="257"/>
      <c r="C24" s="85" t="s">
        <v>50</v>
      </c>
      <c r="D24" s="71"/>
      <c r="E24" s="67"/>
      <c r="F24" s="68"/>
      <c r="G24" s="115"/>
      <c r="H24" s="115"/>
      <c r="I24" s="115"/>
      <c r="J24" s="115"/>
      <c r="K24" s="116"/>
    </row>
    <row r="25" spans="2:11" ht="17.25" customHeight="1" x14ac:dyDescent="0.25">
      <c r="B25" s="257"/>
      <c r="C25" s="85" t="s">
        <v>51</v>
      </c>
      <c r="D25" s="71"/>
      <c r="E25" s="67"/>
      <c r="F25" s="68"/>
      <c r="G25" s="115"/>
      <c r="H25" s="115"/>
      <c r="I25" s="115"/>
      <c r="J25" s="115"/>
      <c r="K25" s="116"/>
    </row>
    <row r="26" spans="2:11" ht="17.25" customHeight="1" x14ac:dyDescent="0.25">
      <c r="B26" s="257"/>
      <c r="C26" s="259" t="s">
        <v>52</v>
      </c>
      <c r="D26" s="71"/>
      <c r="E26" s="67"/>
      <c r="F26" s="68"/>
      <c r="G26" s="115"/>
      <c r="H26" s="115"/>
      <c r="I26" s="115"/>
      <c r="J26" s="115"/>
      <c r="K26" s="116"/>
    </row>
    <row r="27" spans="2:11" ht="17.25" customHeight="1" x14ac:dyDescent="0.25">
      <c r="B27" s="257"/>
      <c r="C27" s="259" t="s">
        <v>53</v>
      </c>
      <c r="D27" s="71"/>
      <c r="E27" s="67"/>
      <c r="F27" s="68"/>
      <c r="G27" s="115"/>
      <c r="H27" s="115"/>
      <c r="I27" s="115"/>
      <c r="J27" s="115"/>
      <c r="K27" s="116"/>
    </row>
    <row r="28" spans="2:11" ht="17.25" customHeight="1" x14ac:dyDescent="0.25">
      <c r="B28" s="257" t="s">
        <v>54</v>
      </c>
      <c r="C28" s="263" t="s">
        <v>55</v>
      </c>
      <c r="D28" s="71"/>
      <c r="E28" s="67"/>
      <c r="F28" s="68"/>
      <c r="G28" s="115"/>
      <c r="H28" s="115"/>
      <c r="I28" s="115"/>
      <c r="J28" s="115"/>
      <c r="K28" s="116"/>
    </row>
    <row r="29" spans="2:11" ht="17.25" customHeight="1" x14ac:dyDescent="0.25">
      <c r="B29" s="257"/>
      <c r="C29" s="85" t="s">
        <v>56</v>
      </c>
      <c r="D29" s="71"/>
      <c r="E29" s="67"/>
      <c r="F29" s="68"/>
      <c r="G29" s="115"/>
      <c r="H29" s="115"/>
      <c r="I29" s="115"/>
      <c r="J29" s="115"/>
      <c r="K29" s="116"/>
    </row>
    <row r="30" spans="2:11" ht="17.25" customHeight="1" x14ac:dyDescent="0.25">
      <c r="B30" s="264"/>
      <c r="C30" s="85" t="s">
        <v>57</v>
      </c>
      <c r="D30" s="71"/>
      <c r="E30" s="67"/>
      <c r="F30" s="68"/>
      <c r="G30" s="115"/>
      <c r="H30" s="115"/>
      <c r="I30" s="115"/>
      <c r="J30" s="115"/>
      <c r="K30" s="116"/>
    </row>
    <row r="31" spans="2:11" ht="33" customHeight="1" x14ac:dyDescent="0.25">
      <c r="B31" s="267" t="s">
        <v>58</v>
      </c>
      <c r="C31" s="261" t="s">
        <v>31</v>
      </c>
      <c r="D31" s="71"/>
      <c r="E31" s="67"/>
      <c r="F31" s="68"/>
      <c r="G31" s="115"/>
      <c r="H31" s="115"/>
      <c r="I31" s="115"/>
      <c r="J31" s="115"/>
      <c r="K31" s="116"/>
    </row>
    <row r="32" spans="2:11" ht="17.25" customHeight="1" x14ac:dyDescent="0.25">
      <c r="B32" s="260"/>
      <c r="C32" s="85" t="s">
        <v>363</v>
      </c>
      <c r="D32" s="71"/>
      <c r="E32" s="67"/>
      <c r="F32" s="68"/>
      <c r="G32" s="115"/>
      <c r="H32" s="115"/>
      <c r="I32" s="115"/>
      <c r="J32" s="115"/>
      <c r="K32" s="116"/>
    </row>
    <row r="33" spans="2:11" ht="17.25" customHeight="1" x14ac:dyDescent="0.25">
      <c r="B33" s="260"/>
      <c r="C33" s="85" t="s">
        <v>365</v>
      </c>
      <c r="D33" s="71"/>
      <c r="E33" s="67"/>
      <c r="F33" s="68"/>
      <c r="G33" s="115"/>
      <c r="H33" s="115"/>
      <c r="I33" s="115"/>
      <c r="J33" s="115"/>
      <c r="K33" s="116"/>
    </row>
    <row r="34" spans="2:11" ht="17.25" customHeight="1" x14ac:dyDescent="0.25">
      <c r="B34" s="260"/>
      <c r="C34" s="259" t="s">
        <v>366</v>
      </c>
      <c r="D34" s="71"/>
      <c r="E34" s="67"/>
      <c r="F34" s="68"/>
      <c r="G34" s="115"/>
      <c r="H34" s="115"/>
      <c r="I34" s="115"/>
      <c r="J34" s="115"/>
      <c r="K34" s="116"/>
    </row>
    <row r="35" spans="2:11" ht="17.25" customHeight="1" x14ac:dyDescent="0.25">
      <c r="B35" s="260" t="s">
        <v>59</v>
      </c>
      <c r="C35" s="265" t="s">
        <v>64</v>
      </c>
      <c r="D35" s="88"/>
      <c r="E35" s="82"/>
      <c r="F35" s="68"/>
      <c r="G35" s="115"/>
      <c r="H35" s="115"/>
      <c r="I35" s="115"/>
      <c r="J35" s="115"/>
      <c r="K35" s="116"/>
    </row>
    <row r="36" spans="2:11" ht="17.25" customHeight="1" thickBot="1" x14ac:dyDescent="0.3">
      <c r="B36" s="266" t="s">
        <v>63</v>
      </c>
      <c r="C36" s="268" t="s">
        <v>78</v>
      </c>
      <c r="D36" s="117"/>
      <c r="E36" s="117"/>
      <c r="F36" s="118"/>
      <c r="G36" s="119"/>
      <c r="H36" s="119"/>
      <c r="I36" s="119"/>
      <c r="J36" s="119"/>
      <c r="K36" s="120"/>
    </row>
    <row r="37" spans="2:11" x14ac:dyDescent="0.25">
      <c r="B37" s="31"/>
      <c r="D37" s="48"/>
      <c r="F37" s="49"/>
    </row>
    <row r="38" spans="2:11" x14ac:dyDescent="0.25">
      <c r="B38" s="102"/>
      <c r="C38" s="103"/>
      <c r="D38" s="104"/>
      <c r="E38" s="103"/>
      <c r="F38" s="103"/>
    </row>
    <row r="39" spans="2:11" x14ac:dyDescent="0.25">
      <c r="B39" s="102"/>
      <c r="C39" s="103"/>
      <c r="D39" s="104"/>
      <c r="E39" s="103"/>
      <c r="F39" s="103"/>
    </row>
    <row r="40" spans="2:11" ht="21" customHeight="1" x14ac:dyDescent="0.25">
      <c r="B40" s="348" t="s">
        <v>90</v>
      </c>
      <c r="C40" s="348"/>
      <c r="D40" s="121"/>
      <c r="E40" s="122"/>
      <c r="F40" s="122"/>
      <c r="G40" s="123"/>
      <c r="H40" s="123"/>
      <c r="I40" s="123"/>
    </row>
    <row r="41" spans="2:11" x14ac:dyDescent="0.25">
      <c r="C41" s="103" t="s">
        <v>91</v>
      </c>
      <c r="D41" s="106"/>
    </row>
    <row r="42" spans="2:11" x14ac:dyDescent="0.25">
      <c r="B42" s="109"/>
      <c r="C42" s="108"/>
      <c r="D42" s="106"/>
      <c r="E42" s="108"/>
      <c r="F42" s="108"/>
    </row>
    <row r="43" spans="2:11" x14ac:dyDescent="0.25">
      <c r="B43" s="110" t="s">
        <v>84</v>
      </c>
      <c r="C43" s="108"/>
      <c r="D43" s="106"/>
      <c r="E43" s="108"/>
      <c r="F43" s="108"/>
      <c r="G43" s="4"/>
      <c r="H43" s="48"/>
      <c r="I43" s="51"/>
      <c r="J43" s="51"/>
    </row>
    <row r="48" spans="2:11" x14ac:dyDescent="0.25">
      <c r="B48" s="349" t="s">
        <v>92</v>
      </c>
      <c r="C48" s="349"/>
    </row>
    <row r="49" spans="2:3" x14ac:dyDescent="0.25">
      <c r="C49" s="107" t="s">
        <v>91</v>
      </c>
    </row>
    <row r="50" spans="2:3" x14ac:dyDescent="0.25">
      <c r="B50" s="109"/>
      <c r="C50" s="108"/>
    </row>
    <row r="51" spans="2:3" x14ac:dyDescent="0.25">
      <c r="B51" s="110" t="s">
        <v>84</v>
      </c>
      <c r="C51" s="108"/>
    </row>
  </sheetData>
  <mergeCells count="10">
    <mergeCell ref="B40:C40"/>
    <mergeCell ref="B48:C48"/>
    <mergeCell ref="I2:K2"/>
    <mergeCell ref="C3:K3"/>
    <mergeCell ref="D4:F4"/>
    <mergeCell ref="C5:K5"/>
    <mergeCell ref="B9:B10"/>
    <mergeCell ref="C9:C10"/>
    <mergeCell ref="D9:D10"/>
    <mergeCell ref="E9:K10"/>
  </mergeCells>
  <pageMargins left="0.7" right="0.7" top="0.75" bottom="0.75" header="0.3" footer="0.3"/>
  <pageSetup paperSize="9" scale="67"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TERITORIJAS Nr.1.1.</vt:lpstr>
      <vt:lpstr>FIN.PIED.gadam-Nr.2</vt:lpstr>
      <vt:lpstr>ikmenesa_APMAKSA-Nr.3</vt:lpstr>
      <vt:lpstr>nedēļas-darbi-Nr.3.1</vt:lpstr>
      <vt:lpstr>Trotuāri-ziemā-Nr.3.2.</vt:lpstr>
      <vt:lpstr>laukumi-ziemā-Nr.3.3</vt:lpstr>
      <vt:lpstr>Intensīvie_zālieni-Nr.3.4</vt:lpstr>
      <vt:lpstr>pļavas-Nr.3.5.</vt:lpstr>
      <vt:lpstr>trūkumAKTS-Nr.4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2016-11-16T12:57:01Z</dcterms:modified>
</cp:coreProperties>
</file>