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MS\Documents\Projekti\Zinatnes 7\Iepirkums\Gala variants\"/>
    </mc:Choice>
  </mc:AlternateContent>
  <bookViews>
    <workbookView xWindow="480" yWindow="180" windowWidth="22995" windowHeight="9555" activeTab="8"/>
  </bookViews>
  <sheets>
    <sheet name="KOPTĀME" sheetId="1" r:id="rId1"/>
    <sheet name="Kopsavilkums" sheetId="2" r:id="rId2"/>
    <sheet name="1" sheetId="3" r:id="rId3"/>
    <sheet name="2" sheetId="4" r:id="rId4"/>
    <sheet name="3" sheetId="5" r:id="rId5"/>
    <sheet name="4" sheetId="6" r:id="rId6"/>
    <sheet name="5" sheetId="9" r:id="rId7"/>
    <sheet name="6" sheetId="10" r:id="rId8"/>
    <sheet name="7" sheetId="7" r:id="rId9"/>
  </sheets>
  <externalReferences>
    <externalReference r:id="rId10"/>
  </externalReferences>
  <definedNames>
    <definedName name="FMGR">[1]Gruntis!$A$3:$K$259</definedName>
    <definedName name="_xlnm.Print_Area" localSheetId="2">'1'!$A$1:$O$625</definedName>
    <definedName name="_xlnm.Print_Area" localSheetId="4">'3'!$A$1:$O$43</definedName>
    <definedName name="_xlnm.Print_Area" localSheetId="8">'7'!$A$1:$O$50</definedName>
    <definedName name="_xlnm.Print_Titles" localSheetId="2">'1'!$11:$13</definedName>
    <definedName name="_xlnm.Print_Titles" localSheetId="3">'2'!$11:$13</definedName>
    <definedName name="_xlnm.Print_Titles" localSheetId="4">'3'!$11:$13</definedName>
    <definedName name="_xlnm.Print_Titles" localSheetId="8">'7'!$11:$13</definedName>
  </definedNames>
  <calcPr calcId="152511"/>
</workbook>
</file>

<file path=xl/calcChain.xml><?xml version="1.0" encoding="utf-8"?>
<calcChain xmlns="http://schemas.openxmlformats.org/spreadsheetml/2006/main">
  <c r="N15" i="10" l="1"/>
  <c r="K15" i="10"/>
  <c r="K39" i="10" s="1"/>
  <c r="I20" i="2" s="1"/>
  <c r="M15" i="10"/>
  <c r="N16" i="10"/>
  <c r="K16" i="10"/>
  <c r="M16" i="10"/>
  <c r="M39" i="10" s="1"/>
  <c r="M38" i="10"/>
  <c r="K38" i="10"/>
  <c r="N38" i="10"/>
  <c r="L38" i="10"/>
  <c r="O38" i="10" s="1"/>
  <c r="M37" i="10"/>
  <c r="K37" i="10"/>
  <c r="N37" i="10"/>
  <c r="L37" i="10"/>
  <c r="O37" i="10" s="1"/>
  <c r="M36" i="10"/>
  <c r="K36" i="10"/>
  <c r="N36" i="10"/>
  <c r="M35" i="10"/>
  <c r="K35" i="10"/>
  <c r="N35" i="10"/>
  <c r="M34" i="10"/>
  <c r="K34" i="10"/>
  <c r="N34" i="10"/>
  <c r="L34" i="10"/>
  <c r="O34" i="10" s="1"/>
  <c r="M33" i="10"/>
  <c r="K33" i="10"/>
  <c r="N33" i="10"/>
  <c r="M32" i="10"/>
  <c r="K32" i="10"/>
  <c r="N32" i="10"/>
  <c r="L32" i="10"/>
  <c r="M31" i="10"/>
  <c r="K31" i="10"/>
  <c r="N31" i="10"/>
  <c r="M30" i="10"/>
  <c r="K30" i="10"/>
  <c r="N30" i="10"/>
  <c r="M29" i="10"/>
  <c r="K29" i="10"/>
  <c r="N29" i="10"/>
  <c r="L29" i="10"/>
  <c r="M28" i="10"/>
  <c r="K28" i="10"/>
  <c r="N28" i="10"/>
  <c r="M27" i="10"/>
  <c r="K27" i="10"/>
  <c r="N27" i="10"/>
  <c r="L27" i="10"/>
  <c r="M26" i="10"/>
  <c r="K26" i="10"/>
  <c r="N26" i="10"/>
  <c r="M25" i="10"/>
  <c r="K25" i="10"/>
  <c r="N25" i="10"/>
  <c r="L25" i="10"/>
  <c r="M24" i="10"/>
  <c r="K24" i="10"/>
  <c r="N24" i="10"/>
  <c r="N39" i="10" s="1"/>
  <c r="N41" i="10" s="1"/>
  <c r="H20" i="2" s="1"/>
  <c r="M23" i="10"/>
  <c r="K23" i="10"/>
  <c r="N23" i="10"/>
  <c r="L23" i="10"/>
  <c r="O23" i="10" s="1"/>
  <c r="M22" i="10"/>
  <c r="K22" i="10"/>
  <c r="N22" i="10"/>
  <c r="M21" i="10"/>
  <c r="K21" i="10"/>
  <c r="N21" i="10"/>
  <c r="L21" i="10"/>
  <c r="M20" i="10"/>
  <c r="K20" i="10"/>
  <c r="N20" i="10"/>
  <c r="M19" i="10"/>
  <c r="K19" i="10"/>
  <c r="N19" i="10"/>
  <c r="L19" i="10"/>
  <c r="O19" i="10" s="1"/>
  <c r="M18" i="10"/>
  <c r="K18" i="10"/>
  <c r="N18" i="10"/>
  <c r="L18" i="10"/>
  <c r="O18" i="10" s="1"/>
  <c r="M17" i="10"/>
  <c r="K17" i="10"/>
  <c r="N17" i="10"/>
  <c r="N356" i="3"/>
  <c r="M356" i="3"/>
  <c r="L356" i="3"/>
  <c r="K356" i="3"/>
  <c r="J356" i="3"/>
  <c r="N249" i="3"/>
  <c r="M249" i="3"/>
  <c r="K249" i="3"/>
  <c r="J249" i="3"/>
  <c r="N355" i="3"/>
  <c r="M355" i="3"/>
  <c r="K355" i="3"/>
  <c r="L355" i="3"/>
  <c r="O356" i="3" l="1"/>
  <c r="O21" i="10"/>
  <c r="O29" i="10"/>
  <c r="O27" i="10"/>
  <c r="O25" i="10"/>
  <c r="O32" i="10"/>
  <c r="L16" i="10"/>
  <c r="O16" i="10" s="1"/>
  <c r="L15" i="10"/>
  <c r="O15" i="10" s="1"/>
  <c r="L17" i="10"/>
  <c r="O17" i="10" s="1"/>
  <c r="L20" i="10"/>
  <c r="O20" i="10" s="1"/>
  <c r="L22" i="10"/>
  <c r="O22" i="10" s="1"/>
  <c r="L24" i="10"/>
  <c r="O24" i="10" s="1"/>
  <c r="L26" i="10"/>
  <c r="O26" i="10" s="1"/>
  <c r="L28" i="10"/>
  <c r="O28" i="10" s="1"/>
  <c r="L30" i="10"/>
  <c r="O30" i="10" s="1"/>
  <c r="L31" i="10"/>
  <c r="O31" i="10" s="1"/>
  <c r="L33" i="10"/>
  <c r="O33" i="10" s="1"/>
  <c r="L35" i="10"/>
  <c r="O35" i="10" s="1"/>
  <c r="L36" i="10"/>
  <c r="O36" i="10" s="1"/>
  <c r="M40" i="10"/>
  <c r="M41" i="10" s="1"/>
  <c r="G20" i="2" s="1"/>
  <c r="L249" i="3"/>
  <c r="O249" i="3" s="1"/>
  <c r="O355" i="3"/>
  <c r="J355" i="3"/>
  <c r="O39" i="10" l="1"/>
  <c r="L39" i="10"/>
  <c r="L41" i="10" s="1"/>
  <c r="O41" i="10" s="1"/>
  <c r="N444" i="3"/>
  <c r="M444" i="3"/>
  <c r="K444" i="3"/>
  <c r="L444" i="3"/>
  <c r="N425" i="3"/>
  <c r="M425" i="3"/>
  <c r="K425" i="3"/>
  <c r="J425" i="3"/>
  <c r="N422" i="3"/>
  <c r="M422" i="3"/>
  <c r="K422" i="3"/>
  <c r="J422" i="3"/>
  <c r="J410" i="3"/>
  <c r="K410" i="3"/>
  <c r="M410" i="3"/>
  <c r="N410" i="3"/>
  <c r="N421" i="3"/>
  <c r="M421" i="3"/>
  <c r="K421" i="3"/>
  <c r="J421" i="3"/>
  <c r="N420" i="3"/>
  <c r="M420" i="3"/>
  <c r="K420" i="3"/>
  <c r="J420" i="3"/>
  <c r="J419" i="3"/>
  <c r="K419" i="3"/>
  <c r="J409" i="3"/>
  <c r="K409" i="3"/>
  <c r="M409" i="3"/>
  <c r="N409" i="3"/>
  <c r="N397" i="3"/>
  <c r="M397" i="3"/>
  <c r="K397" i="3"/>
  <c r="J397" i="3"/>
  <c r="N371" i="3"/>
  <c r="M371" i="3"/>
  <c r="K371" i="3"/>
  <c r="J371" i="3"/>
  <c r="N370" i="3"/>
  <c r="M370" i="3"/>
  <c r="K370" i="3"/>
  <c r="J370" i="3"/>
  <c r="N369" i="3"/>
  <c r="M369" i="3"/>
  <c r="K369" i="3"/>
  <c r="J369" i="3"/>
  <c r="N368" i="3"/>
  <c r="M368" i="3"/>
  <c r="K368" i="3"/>
  <c r="L368" i="3"/>
  <c r="N367" i="3"/>
  <c r="M367" i="3"/>
  <c r="K367" i="3"/>
  <c r="L367" i="3"/>
  <c r="N366" i="3"/>
  <c r="M366" i="3"/>
  <c r="K366" i="3"/>
  <c r="J366" i="3"/>
  <c r="N352" i="3"/>
  <c r="M352" i="3"/>
  <c r="K352" i="3"/>
  <c r="J352" i="3"/>
  <c r="N335" i="3"/>
  <c r="M335" i="3"/>
  <c r="K335" i="3"/>
  <c r="J335" i="3"/>
  <c r="N350" i="3"/>
  <c r="M350" i="3"/>
  <c r="K350" i="3"/>
  <c r="J350" i="3"/>
  <c r="N349" i="3"/>
  <c r="M349" i="3"/>
  <c r="K349" i="3"/>
  <c r="J349" i="3"/>
  <c r="N348" i="3"/>
  <c r="M348" i="3"/>
  <c r="K348" i="3"/>
  <c r="L348" i="3"/>
  <c r="J331" i="3"/>
  <c r="K331" i="3"/>
  <c r="J332" i="3"/>
  <c r="K332" i="3"/>
  <c r="M332" i="3"/>
  <c r="N332" i="3"/>
  <c r="J345" i="3"/>
  <c r="K345" i="3"/>
  <c r="J346" i="3"/>
  <c r="K346" i="3"/>
  <c r="M346" i="3"/>
  <c r="N346" i="3"/>
  <c r="N333" i="3"/>
  <c r="M333" i="3"/>
  <c r="K333" i="3"/>
  <c r="J333" i="3"/>
  <c r="N330" i="3"/>
  <c r="M330" i="3"/>
  <c r="K330" i="3"/>
  <c r="J330" i="3"/>
  <c r="N329" i="3"/>
  <c r="M329" i="3"/>
  <c r="K329" i="3"/>
  <c r="J329" i="3"/>
  <c r="N328" i="3"/>
  <c r="M328" i="3"/>
  <c r="K328" i="3"/>
  <c r="L328" i="3"/>
  <c r="N347" i="3"/>
  <c r="M347" i="3"/>
  <c r="K347" i="3"/>
  <c r="J347" i="3"/>
  <c r="N297" i="3"/>
  <c r="M297" i="3"/>
  <c r="K297" i="3"/>
  <c r="J297" i="3"/>
  <c r="N296" i="3"/>
  <c r="M296" i="3"/>
  <c r="K296" i="3"/>
  <c r="J296" i="3"/>
  <c r="N295" i="3"/>
  <c r="M295" i="3"/>
  <c r="K295" i="3"/>
  <c r="L295" i="3"/>
  <c r="N294" i="3"/>
  <c r="M294" i="3"/>
  <c r="K294" i="3"/>
  <c r="L294" i="3"/>
  <c r="N293" i="3"/>
  <c r="M293" i="3"/>
  <c r="K293" i="3"/>
  <c r="J293" i="3"/>
  <c r="N292" i="3"/>
  <c r="M292" i="3"/>
  <c r="K292" i="3"/>
  <c r="J292" i="3"/>
  <c r="N281" i="3"/>
  <c r="M281" i="3"/>
  <c r="K281" i="3"/>
  <c r="J281" i="3"/>
  <c r="N280" i="3"/>
  <c r="M280" i="3"/>
  <c r="K280" i="3"/>
  <c r="J280" i="3"/>
  <c r="N279" i="3"/>
  <c r="M279" i="3"/>
  <c r="K279" i="3"/>
  <c r="L279" i="3"/>
  <c r="N278" i="3"/>
  <c r="M278" i="3"/>
  <c r="K278" i="3"/>
  <c r="L278" i="3"/>
  <c r="N277" i="3"/>
  <c r="M277" i="3"/>
  <c r="K277" i="3"/>
  <c r="J277" i="3"/>
  <c r="N276" i="3"/>
  <c r="M276" i="3"/>
  <c r="K276" i="3"/>
  <c r="J276" i="3"/>
  <c r="N263" i="3"/>
  <c r="M263" i="3"/>
  <c r="K263" i="3"/>
  <c r="L263" i="3"/>
  <c r="N262" i="3"/>
  <c r="M262" i="3"/>
  <c r="K262" i="3"/>
  <c r="L262" i="3"/>
  <c r="N261" i="3"/>
  <c r="M261" i="3"/>
  <c r="K261" i="3"/>
  <c r="L261" i="3"/>
  <c r="N260" i="3"/>
  <c r="M260" i="3"/>
  <c r="K260" i="3"/>
  <c r="J260" i="3"/>
  <c r="N259" i="3"/>
  <c r="M259" i="3"/>
  <c r="K259" i="3"/>
  <c r="L259" i="3"/>
  <c r="N258" i="3"/>
  <c r="M258" i="3"/>
  <c r="K258" i="3"/>
  <c r="L258" i="3"/>
  <c r="N35" i="3"/>
  <c r="M35" i="3"/>
  <c r="K35" i="3"/>
  <c r="J35" i="3"/>
  <c r="N38" i="3"/>
  <c r="M38" i="3"/>
  <c r="K38" i="3"/>
  <c r="L38" i="3"/>
  <c r="O444" i="3" l="1"/>
  <c r="E20" i="2"/>
  <c r="N7" i="10"/>
  <c r="L425" i="3"/>
  <c r="O425" i="3" s="1"/>
  <c r="J444" i="3"/>
  <c r="L335" i="3"/>
  <c r="O335" i="3" s="1"/>
  <c r="L422" i="3"/>
  <c r="O422" i="3" s="1"/>
  <c r="L421" i="3"/>
  <c r="O421" i="3" s="1"/>
  <c r="L420" i="3"/>
  <c r="O420" i="3" s="1"/>
  <c r="L410" i="3"/>
  <c r="O410" i="3" s="1"/>
  <c r="L419" i="3"/>
  <c r="M419" i="3"/>
  <c r="N419" i="3"/>
  <c r="L369" i="3"/>
  <c r="O369" i="3" s="1"/>
  <c r="L397" i="3"/>
  <c r="O397" i="3" s="1"/>
  <c r="L409" i="3"/>
  <c r="O409" i="3" s="1"/>
  <c r="J367" i="3"/>
  <c r="L371" i="3"/>
  <c r="O371" i="3" s="1"/>
  <c r="L352" i="3"/>
  <c r="O352" i="3" s="1"/>
  <c r="O368" i="3"/>
  <c r="O367" i="3"/>
  <c r="L366" i="3"/>
  <c r="O366" i="3" s="1"/>
  <c r="J368" i="3"/>
  <c r="L370" i="3"/>
  <c r="O370" i="3" s="1"/>
  <c r="L349" i="3"/>
  <c r="O349" i="3" s="1"/>
  <c r="L350" i="3"/>
  <c r="O350" i="3" s="1"/>
  <c r="J348" i="3"/>
  <c r="O348" i="3"/>
  <c r="M331" i="3"/>
  <c r="L331" i="3"/>
  <c r="N331" i="3"/>
  <c r="L332" i="3"/>
  <c r="O332" i="3" s="1"/>
  <c r="L345" i="3"/>
  <c r="M345" i="3"/>
  <c r="N345" i="3"/>
  <c r="J328" i="3"/>
  <c r="L346" i="3"/>
  <c r="O346" i="3" s="1"/>
  <c r="L330" i="3"/>
  <c r="O330" i="3" s="1"/>
  <c r="L260" i="3"/>
  <c r="O260" i="3" s="1"/>
  <c r="O328" i="3"/>
  <c r="L333" i="3"/>
  <c r="O333" i="3" s="1"/>
  <c r="L347" i="3"/>
  <c r="O347" i="3" s="1"/>
  <c r="L329" i="3"/>
  <c r="O329" i="3" s="1"/>
  <c r="L277" i="3"/>
  <c r="O277" i="3" s="1"/>
  <c r="O295" i="3"/>
  <c r="L293" i="3"/>
  <c r="O293" i="3" s="1"/>
  <c r="O263" i="3"/>
  <c r="O279" i="3"/>
  <c r="L297" i="3"/>
  <c r="O297" i="3" s="1"/>
  <c r="J295" i="3"/>
  <c r="O294" i="3"/>
  <c r="L292" i="3"/>
  <c r="O292" i="3" s="1"/>
  <c r="J294" i="3"/>
  <c r="L296" i="3"/>
  <c r="O296" i="3" s="1"/>
  <c r="L281" i="3"/>
  <c r="O281" i="3" s="1"/>
  <c r="J263" i="3"/>
  <c r="J279" i="3"/>
  <c r="O278" i="3"/>
  <c r="L276" i="3"/>
  <c r="O276" i="3" s="1"/>
  <c r="J278" i="3"/>
  <c r="L280" i="3"/>
  <c r="O280" i="3" s="1"/>
  <c r="J259" i="3"/>
  <c r="O262" i="3"/>
  <c r="O259" i="3"/>
  <c r="O261" i="3"/>
  <c r="O258" i="3"/>
  <c r="J258" i="3"/>
  <c r="J261" i="3"/>
  <c r="J262" i="3"/>
  <c r="L35" i="3"/>
  <c r="O35" i="3" s="1"/>
  <c r="O38" i="3"/>
  <c r="J38" i="3"/>
  <c r="O419" i="3" l="1"/>
  <c r="O331" i="3"/>
  <c r="O345" i="3"/>
  <c r="N37" i="3" l="1"/>
  <c r="M37" i="3"/>
  <c r="K37" i="3"/>
  <c r="J37" i="3"/>
  <c r="N30" i="3"/>
  <c r="M30" i="3"/>
  <c r="K30" i="3"/>
  <c r="J30" i="3"/>
  <c r="N34" i="3"/>
  <c r="M34" i="3"/>
  <c r="K34" i="3"/>
  <c r="J34" i="3"/>
  <c r="N33" i="3"/>
  <c r="M33" i="3"/>
  <c r="K33" i="3"/>
  <c r="J33" i="3"/>
  <c r="N29" i="3"/>
  <c r="M29" i="3"/>
  <c r="K29" i="3"/>
  <c r="J29" i="3"/>
  <c r="J127" i="3"/>
  <c r="K127" i="3"/>
  <c r="M127" i="3"/>
  <c r="N127" i="3"/>
  <c r="L128" i="3"/>
  <c r="K128" i="3"/>
  <c r="M128" i="3"/>
  <c r="N128" i="3"/>
  <c r="N36" i="3"/>
  <c r="M36" i="3"/>
  <c r="K36" i="3"/>
  <c r="J36" i="3"/>
  <c r="N40" i="3"/>
  <c r="M40" i="3"/>
  <c r="K40" i="3"/>
  <c r="J40" i="3"/>
  <c r="N39" i="3"/>
  <c r="M39" i="3"/>
  <c r="K39" i="3"/>
  <c r="J39" i="3"/>
  <c r="N32" i="3"/>
  <c r="M32" i="3"/>
  <c r="K32" i="3"/>
  <c r="J32" i="3"/>
  <c r="N31" i="3"/>
  <c r="M31" i="3"/>
  <c r="K31" i="3"/>
  <c r="J31" i="3"/>
  <c r="J128" i="3" l="1"/>
  <c r="L29" i="3"/>
  <c r="O29" i="3" s="1"/>
  <c r="L33" i="3"/>
  <c r="O33" i="3" s="1"/>
  <c r="O128" i="3"/>
  <c r="L36" i="3"/>
  <c r="O36" i="3" s="1"/>
  <c r="L37" i="3"/>
  <c r="O37" i="3" s="1"/>
  <c r="L30" i="3"/>
  <c r="O30" i="3" s="1"/>
  <c r="L31" i="3"/>
  <c r="O31" i="3" s="1"/>
  <c r="L39" i="3"/>
  <c r="O39" i="3" s="1"/>
  <c r="L34" i="3"/>
  <c r="O34" i="3" s="1"/>
  <c r="L32" i="3"/>
  <c r="O32" i="3" s="1"/>
  <c r="L40" i="3"/>
  <c r="O40" i="3" s="1"/>
  <c r="L127" i="3"/>
  <c r="O127" i="3" s="1"/>
  <c r="D516" i="3" l="1"/>
  <c r="N45" i="9" l="1"/>
  <c r="N44" i="9"/>
  <c r="N41" i="9"/>
  <c r="N40" i="9"/>
  <c r="N37" i="9"/>
  <c r="N36" i="9"/>
  <c r="N33" i="9"/>
  <c r="N29" i="9"/>
  <c r="N28" i="9"/>
  <c r="N25" i="9"/>
  <c r="N24" i="9"/>
  <c r="N21" i="9"/>
  <c r="N20" i="9"/>
  <c r="N17" i="9"/>
  <c r="N16" i="9"/>
  <c r="M16" i="9"/>
  <c r="M17" i="9"/>
  <c r="M18" i="9"/>
  <c r="N18" i="9"/>
  <c r="M19" i="9"/>
  <c r="N19" i="9"/>
  <c r="M20" i="9"/>
  <c r="M21" i="9"/>
  <c r="M22" i="9"/>
  <c r="N22" i="9"/>
  <c r="M23" i="9"/>
  <c r="N23" i="9"/>
  <c r="M24" i="9"/>
  <c r="M25" i="9"/>
  <c r="M26" i="9"/>
  <c r="N26" i="9"/>
  <c r="M27" i="9"/>
  <c r="N27" i="9"/>
  <c r="M28" i="9"/>
  <c r="M29" i="9"/>
  <c r="M30" i="9"/>
  <c r="N30" i="9"/>
  <c r="M31" i="9"/>
  <c r="N31" i="9"/>
  <c r="M32" i="9"/>
  <c r="N32" i="9"/>
  <c r="M33" i="9"/>
  <c r="M34" i="9"/>
  <c r="N34" i="9"/>
  <c r="M35" i="9"/>
  <c r="N35" i="9"/>
  <c r="M36" i="9"/>
  <c r="M37" i="9"/>
  <c r="M38" i="9"/>
  <c r="N38" i="9"/>
  <c r="M39" i="9"/>
  <c r="N39" i="9"/>
  <c r="M40" i="9"/>
  <c r="M41" i="9"/>
  <c r="M42" i="9"/>
  <c r="N42" i="9"/>
  <c r="M43" i="9"/>
  <c r="N43" i="9"/>
  <c r="M44" i="9"/>
  <c r="M45" i="9"/>
  <c r="M46" i="9"/>
  <c r="N46" i="9"/>
  <c r="M47" i="9"/>
  <c r="N47" i="9"/>
  <c r="M48" i="9"/>
  <c r="N48" i="9"/>
  <c r="N15" i="9"/>
  <c r="M15" i="9"/>
  <c r="M49" i="9" l="1"/>
  <c r="N49" i="9"/>
  <c r="N51" i="9" s="1"/>
  <c r="H19" i="2" s="1"/>
  <c r="K45" i="4"/>
  <c r="M45" i="4"/>
  <c r="N45" i="4"/>
  <c r="K52" i="4"/>
  <c r="M52" i="4"/>
  <c r="N52" i="4"/>
  <c r="K53" i="4"/>
  <c r="M53" i="4"/>
  <c r="N53" i="4"/>
  <c r="K54" i="4"/>
  <c r="M54" i="4"/>
  <c r="N54" i="4"/>
  <c r="K55" i="4"/>
  <c r="M55" i="4"/>
  <c r="N55" i="4"/>
  <c r="K56" i="4"/>
  <c r="M56" i="4"/>
  <c r="N56" i="4"/>
  <c r="K57" i="4"/>
  <c r="M57" i="4"/>
  <c r="N57" i="4"/>
  <c r="K58" i="4"/>
  <c r="M58" i="4"/>
  <c r="N58" i="4"/>
  <c r="K60" i="4"/>
  <c r="M60" i="4"/>
  <c r="N60" i="4"/>
  <c r="K61" i="4"/>
  <c r="M61" i="4"/>
  <c r="N61" i="4"/>
  <c r="K17" i="4"/>
  <c r="M17" i="4"/>
  <c r="N17" i="4"/>
  <c r="K18" i="4"/>
  <c r="L18" i="4"/>
  <c r="M18" i="4"/>
  <c r="N18" i="4"/>
  <c r="K19" i="4"/>
  <c r="M19" i="4"/>
  <c r="N19" i="4"/>
  <c r="K20" i="4"/>
  <c r="L20" i="4"/>
  <c r="M20" i="4"/>
  <c r="N20" i="4"/>
  <c r="K21" i="4"/>
  <c r="M21" i="4"/>
  <c r="N21" i="4"/>
  <c r="K22" i="4"/>
  <c r="M22" i="4"/>
  <c r="N22" i="4"/>
  <c r="K23" i="4"/>
  <c r="M23" i="4"/>
  <c r="N23" i="4"/>
  <c r="K24" i="4"/>
  <c r="M24" i="4"/>
  <c r="N24" i="4"/>
  <c r="K25" i="4"/>
  <c r="L25" i="4"/>
  <c r="M25" i="4"/>
  <c r="N25" i="4"/>
  <c r="K26" i="4"/>
  <c r="M26" i="4"/>
  <c r="N26" i="4"/>
  <c r="K27" i="4"/>
  <c r="M27" i="4"/>
  <c r="N27" i="4"/>
  <c r="K28" i="4"/>
  <c r="M28" i="4"/>
  <c r="N28" i="4"/>
  <c r="K29" i="4"/>
  <c r="M29" i="4"/>
  <c r="N29" i="4"/>
  <c r="K30" i="4"/>
  <c r="M30" i="4"/>
  <c r="N30" i="4"/>
  <c r="K31" i="4"/>
  <c r="M31" i="4"/>
  <c r="N31" i="4"/>
  <c r="K32" i="4"/>
  <c r="L32" i="4"/>
  <c r="M32" i="4"/>
  <c r="N32" i="4"/>
  <c r="K33" i="4"/>
  <c r="M33" i="4"/>
  <c r="N33" i="4"/>
  <c r="K34" i="4"/>
  <c r="M34" i="4"/>
  <c r="N34" i="4"/>
  <c r="K35" i="4"/>
  <c r="M35" i="4"/>
  <c r="N35" i="4"/>
  <c r="K36" i="4"/>
  <c r="M36" i="4"/>
  <c r="N36" i="4"/>
  <c r="K37" i="4"/>
  <c r="M37" i="4"/>
  <c r="N37" i="4"/>
  <c r="K38" i="4"/>
  <c r="M38" i="4"/>
  <c r="N38" i="4"/>
  <c r="K39" i="4"/>
  <c r="L39" i="4"/>
  <c r="M39" i="4"/>
  <c r="N39" i="4"/>
  <c r="L61" i="4"/>
  <c r="L53" i="4"/>
  <c r="L37" i="4"/>
  <c r="L35" i="4"/>
  <c r="L33" i="4"/>
  <c r="L29" i="4"/>
  <c r="D59" i="4"/>
  <c r="N59" i="4" s="1"/>
  <c r="K40" i="4"/>
  <c r="M40" i="4"/>
  <c r="N40" i="4"/>
  <c r="K41" i="4"/>
  <c r="M41" i="4"/>
  <c r="N41" i="4"/>
  <c r="K42" i="4"/>
  <c r="M42" i="4"/>
  <c r="N42" i="4"/>
  <c r="K43" i="4"/>
  <c r="M43" i="4"/>
  <c r="N43" i="4"/>
  <c r="K44" i="4"/>
  <c r="M44" i="4"/>
  <c r="N44" i="4"/>
  <c r="O61" i="4" l="1"/>
  <c r="O35" i="4"/>
  <c r="M50" i="9"/>
  <c r="M51" i="9" s="1"/>
  <c r="G19" i="2" s="1"/>
  <c r="O29" i="4"/>
  <c r="O33" i="4"/>
  <c r="O20" i="4"/>
  <c r="L19" i="4"/>
  <c r="O19" i="4" s="1"/>
  <c r="O18" i="4"/>
  <c r="L17" i="4"/>
  <c r="O17" i="4" s="1"/>
  <c r="L60" i="4"/>
  <c r="O60" i="4" s="1"/>
  <c r="L42" i="4"/>
  <c r="O32" i="4"/>
  <c r="L34" i="4"/>
  <c r="O34" i="4" s="1"/>
  <c r="M59" i="4"/>
  <c r="L45" i="4"/>
  <c r="O45" i="4" s="1"/>
  <c r="L31" i="4"/>
  <c r="O31" i="4" s="1"/>
  <c r="L30" i="4"/>
  <c r="O30" i="4" s="1"/>
  <c r="L59" i="4"/>
  <c r="O59" i="4" s="1"/>
  <c r="L58" i="4"/>
  <c r="O58" i="4" s="1"/>
  <c r="L57" i="4"/>
  <c r="O57" i="4" s="1"/>
  <c r="L56" i="4"/>
  <c r="O56" i="4" s="1"/>
  <c r="O53" i="4"/>
  <c r="L36" i="4"/>
  <c r="O36" i="4" s="1"/>
  <c r="O37" i="4"/>
  <c r="L28" i="4"/>
  <c r="O28" i="4" s="1"/>
  <c r="L27" i="4"/>
  <c r="O27" i="4" s="1"/>
  <c r="L26" i="4"/>
  <c r="O26" i="4" s="1"/>
  <c r="O25" i="4"/>
  <c r="K59" i="4"/>
  <c r="L55" i="4"/>
  <c r="O55" i="4" s="1"/>
  <c r="L54" i="4"/>
  <c r="O54" i="4" s="1"/>
  <c r="L52" i="4"/>
  <c r="O52" i="4" s="1"/>
  <c r="O39" i="4"/>
  <c r="L38" i="4"/>
  <c r="O38" i="4" s="1"/>
  <c r="L24" i="4"/>
  <c r="O24" i="4" s="1"/>
  <c r="L23" i="4"/>
  <c r="O23" i="4" s="1"/>
  <c r="L22" i="4"/>
  <c r="O22" i="4" s="1"/>
  <c r="L21" i="4"/>
  <c r="O21" i="4" s="1"/>
  <c r="O42" i="4"/>
  <c r="L40" i="4"/>
  <c r="O40" i="4" s="1"/>
  <c r="L44" i="4"/>
  <c r="O44" i="4" s="1"/>
  <c r="L43" i="4"/>
  <c r="O43" i="4" s="1"/>
  <c r="L41" i="4"/>
  <c r="O41" i="4" s="1"/>
  <c r="N18" i="7" l="1"/>
  <c r="M15" i="7"/>
  <c r="N23" i="7"/>
  <c r="N15" i="7"/>
  <c r="N19" i="7"/>
  <c r="N22" i="7"/>
  <c r="M19" i="7"/>
  <c r="M20" i="7"/>
  <c r="M24" i="7"/>
  <c r="N39" i="7"/>
  <c r="N40" i="7"/>
  <c r="M35" i="7"/>
  <c r="N24" i="7"/>
  <c r="N29" i="7"/>
  <c r="M39" i="7"/>
  <c r="M41" i="7"/>
  <c r="N35" i="7"/>
  <c r="M36" i="7"/>
  <c r="N36" i="7"/>
  <c r="M22" i="7" l="1"/>
  <c r="N41" i="7"/>
  <c r="N30" i="7"/>
  <c r="N21" i="7"/>
  <c r="N16" i="7"/>
  <c r="M21" i="7"/>
  <c r="N27" i="7"/>
  <c r="N37" i="7"/>
  <c r="M34" i="7"/>
  <c r="M28" i="7"/>
  <c r="M32" i="7"/>
  <c r="N31" i="7"/>
  <c r="M30" i="7"/>
  <c r="N20" i="7"/>
  <c r="M17" i="7"/>
  <c r="N25" i="7"/>
  <c r="M18" i="7"/>
  <c r="M33" i="7"/>
  <c r="M29" i="7"/>
  <c r="M27" i="7"/>
  <c r="M23" i="7"/>
  <c r="N17" i="7"/>
  <c r="M16" i="7"/>
  <c r="M40" i="7"/>
  <c r="N34" i="7"/>
  <c r="N26" i="7"/>
  <c r="K615" i="3"/>
  <c r="L32" i="7" l="1"/>
  <c r="K32" i="7"/>
  <c r="N38" i="7"/>
  <c r="M38" i="7"/>
  <c r="M37" i="7"/>
  <c r="N33" i="7"/>
  <c r="M26" i="7"/>
  <c r="N28" i="7"/>
  <c r="J23" i="7"/>
  <c r="K23" i="7"/>
  <c r="L23" i="7"/>
  <c r="O23" i="7" s="1"/>
  <c r="L25" i="7"/>
  <c r="K25" i="7"/>
  <c r="K30" i="7"/>
  <c r="J30" i="7"/>
  <c r="L30" i="7"/>
  <c r="O30" i="7" s="1"/>
  <c r="N616" i="3"/>
  <c r="M616" i="3"/>
  <c r="M617" i="3"/>
  <c r="N617" i="3"/>
  <c r="L17" i="7" l="1"/>
  <c r="O17" i="7" s="1"/>
  <c r="K26" i="7"/>
  <c r="J22" i="7"/>
  <c r="K22" i="7"/>
  <c r="L22" i="7"/>
  <c r="O22" i="7" s="1"/>
  <c r="K15" i="7"/>
  <c r="J15" i="7"/>
  <c r="L15" i="7"/>
  <c r="O15" i="7" s="1"/>
  <c r="M31" i="7"/>
  <c r="J26" i="7"/>
  <c r="L21" i="7"/>
  <c r="O21" i="7" s="1"/>
  <c r="J21" i="7"/>
  <c r="K21" i="7"/>
  <c r="L39" i="7"/>
  <c r="O39" i="7" s="1"/>
  <c r="J39" i="7"/>
  <c r="K39" i="7"/>
  <c r="D603" i="3"/>
  <c r="D602" i="3"/>
  <c r="D377" i="3"/>
  <c r="J17" i="7" l="1"/>
  <c r="K17" i="7"/>
  <c r="L26" i="7"/>
  <c r="O26" i="7" s="1"/>
  <c r="K19" i="7"/>
  <c r="L19" i="7"/>
  <c r="O19" i="7" s="1"/>
  <c r="J19" i="7"/>
  <c r="K16" i="7"/>
  <c r="L16" i="7"/>
  <c r="O16" i="7" s="1"/>
  <c r="J16" i="7"/>
  <c r="L24" i="7"/>
  <c r="O24" i="7" s="1"/>
  <c r="K24" i="7"/>
  <c r="J24" i="7"/>
  <c r="L29" i="7"/>
  <c r="O29" i="7" s="1"/>
  <c r="K29" i="7"/>
  <c r="J29" i="7"/>
  <c r="L36" i="7"/>
  <c r="O36" i="7" s="1"/>
  <c r="J36" i="7"/>
  <c r="K36" i="7"/>
  <c r="J41" i="7"/>
  <c r="K41" i="7"/>
  <c r="L41" i="7"/>
  <c r="O41" i="7" s="1"/>
  <c r="J40" i="7"/>
  <c r="K40" i="7"/>
  <c r="L40" i="7"/>
  <c r="O40" i="7" s="1"/>
  <c r="L37" i="7"/>
  <c r="O37" i="7" s="1"/>
  <c r="J37" i="7"/>
  <c r="K37" i="7"/>
  <c r="L35" i="7"/>
  <c r="O35" i="7" s="1"/>
  <c r="J35" i="7"/>
  <c r="K35" i="7"/>
  <c r="M615" i="3"/>
  <c r="N615" i="3"/>
  <c r="N130" i="3"/>
  <c r="M435" i="3"/>
  <c r="N433" i="3"/>
  <c r="M25" i="7" l="1"/>
  <c r="J25" i="7"/>
  <c r="L38" i="7"/>
  <c r="O38" i="7" s="1"/>
  <c r="J38" i="7"/>
  <c r="K38" i="7"/>
  <c r="J33" i="7"/>
  <c r="K33" i="7"/>
  <c r="L33" i="7"/>
  <c r="O33" i="7" s="1"/>
  <c r="L27" i="7"/>
  <c r="O27" i="7" s="1"/>
  <c r="K27" i="7"/>
  <c r="J27" i="7"/>
  <c r="L20" i="7"/>
  <c r="O20" i="7" s="1"/>
  <c r="J20" i="7"/>
  <c r="K20" i="7"/>
  <c r="N32" i="7"/>
  <c r="J32" i="7"/>
  <c r="J31" i="7"/>
  <c r="K31" i="7"/>
  <c r="L31" i="7"/>
  <c r="O31" i="7" s="1"/>
  <c r="K617" i="3"/>
  <c r="L616" i="3"/>
  <c r="J616" i="3"/>
  <c r="K616" i="3"/>
  <c r="J617" i="3"/>
  <c r="L617" i="3"/>
  <c r="O617" i="3" s="1"/>
  <c r="N436" i="3"/>
  <c r="M436" i="3"/>
  <c r="N435" i="3"/>
  <c r="D405" i="3"/>
  <c r="D610" i="3"/>
  <c r="D609" i="3"/>
  <c r="D611" i="3"/>
  <c r="D605" i="3"/>
  <c r="D604" i="3"/>
  <c r="D601" i="3"/>
  <c r="D586" i="3"/>
  <c r="D591" i="3"/>
  <c r="D590" i="3"/>
  <c r="D593" i="3"/>
  <c r="D592" i="3"/>
  <c r="D600" i="3"/>
  <c r="D599" i="3"/>
  <c r="D598" i="3"/>
  <c r="D596" i="3"/>
  <c r="D613" i="3"/>
  <c r="D612" i="3"/>
  <c r="K584" i="3"/>
  <c r="K583" i="3"/>
  <c r="K571" i="3"/>
  <c r="D554" i="3"/>
  <c r="K549" i="3"/>
  <c r="K540" i="3"/>
  <c r="D532" i="3"/>
  <c r="K531" i="3"/>
  <c r="K527" i="3"/>
  <c r="K523" i="3"/>
  <c r="K515" i="3"/>
  <c r="K18" i="7" l="1"/>
  <c r="L18" i="7"/>
  <c r="O18" i="7" s="1"/>
  <c r="J18" i="7"/>
  <c r="J34" i="7"/>
  <c r="K34" i="7"/>
  <c r="L34" i="7"/>
  <c r="O34" i="7" s="1"/>
  <c r="M43" i="7"/>
  <c r="M44" i="7" s="1"/>
  <c r="O25" i="7"/>
  <c r="L28" i="7"/>
  <c r="O28" i="7" s="1"/>
  <c r="J28" i="7"/>
  <c r="K28" i="7"/>
  <c r="N43" i="7"/>
  <c r="N45" i="7" s="1"/>
  <c r="H21" i="2" s="1"/>
  <c r="O32" i="7"/>
  <c r="O616" i="3"/>
  <c r="M433" i="3"/>
  <c r="M130" i="3"/>
  <c r="N493" i="3"/>
  <c r="M377" i="3"/>
  <c r="N384" i="3"/>
  <c r="M373" i="3"/>
  <c r="N587" i="3"/>
  <c r="N588" i="3"/>
  <c r="N603" i="3"/>
  <c r="N600" i="3"/>
  <c r="N591" i="3"/>
  <c r="N614" i="3"/>
  <c r="N579" i="3"/>
  <c r="N565" i="3"/>
  <c r="N568" i="3"/>
  <c r="N566" i="3"/>
  <c r="M551" i="3"/>
  <c r="N551" i="3"/>
  <c r="M557" i="3"/>
  <c r="N570" i="3"/>
  <c r="M562" i="3"/>
  <c r="M541" i="3"/>
  <c r="N544" i="3"/>
  <c r="M543" i="3"/>
  <c r="M544" i="3"/>
  <c r="N529" i="3"/>
  <c r="N522" i="3"/>
  <c r="N518" i="3"/>
  <c r="K511" i="3"/>
  <c r="K501" i="3"/>
  <c r="K491" i="3"/>
  <c r="K481" i="3"/>
  <c r="K468" i="3"/>
  <c r="K451" i="3"/>
  <c r="K442" i="3"/>
  <c r="K426" i="3"/>
  <c r="K416" i="3"/>
  <c r="K402" i="3"/>
  <c r="K387" i="3"/>
  <c r="L43" i="7" l="1"/>
  <c r="L45" i="7" s="1"/>
  <c r="F21" i="2" s="1"/>
  <c r="K43" i="7"/>
  <c r="I21" i="2" s="1"/>
  <c r="M45" i="7"/>
  <c r="G21" i="2" s="1"/>
  <c r="O43" i="7"/>
  <c r="J615" i="3"/>
  <c r="L615" i="3"/>
  <c r="O615" i="3" s="1"/>
  <c r="N377" i="3"/>
  <c r="N573" i="3"/>
  <c r="N502" i="3"/>
  <c r="M502" i="3"/>
  <c r="N483" i="3"/>
  <c r="M483" i="3"/>
  <c r="N574" i="3"/>
  <c r="N597" i="3"/>
  <c r="N585" i="3"/>
  <c r="N553" i="3"/>
  <c r="N471" i="3"/>
  <c r="N455" i="3"/>
  <c r="N453" i="3"/>
  <c r="M453" i="3"/>
  <c r="N429" i="3"/>
  <c r="N417" i="3"/>
  <c r="N404" i="3"/>
  <c r="N405" i="3"/>
  <c r="N376" i="3"/>
  <c r="N267" i="3"/>
  <c r="M248" i="3"/>
  <c r="N248" i="3"/>
  <c r="N572" i="3"/>
  <c r="N582" i="3"/>
  <c r="N373" i="3"/>
  <c r="M76" i="3"/>
  <c r="N76" i="3"/>
  <c r="N608" i="3"/>
  <c r="N586" i="3"/>
  <c r="M587" i="3"/>
  <c r="N589" i="3"/>
  <c r="M588" i="3"/>
  <c r="N601" i="3"/>
  <c r="M601" i="3"/>
  <c r="M603" i="3"/>
  <c r="N602" i="3"/>
  <c r="N605" i="3"/>
  <c r="N596" i="3"/>
  <c r="N590" i="3"/>
  <c r="N599" i="3"/>
  <c r="M596" i="3"/>
  <c r="M599" i="3"/>
  <c r="M600" i="3"/>
  <c r="M598" i="3"/>
  <c r="M590" i="3"/>
  <c r="N607" i="3"/>
  <c r="M610" i="3"/>
  <c r="M594" i="3"/>
  <c r="N610" i="3"/>
  <c r="M612" i="3"/>
  <c r="N592" i="3"/>
  <c r="N593" i="3"/>
  <c r="M592" i="3"/>
  <c r="N595" i="3"/>
  <c r="N606" i="3"/>
  <c r="N584" i="3"/>
  <c r="M584" i="3"/>
  <c r="N583" i="3"/>
  <c r="M577" i="3"/>
  <c r="N577" i="3"/>
  <c r="N578" i="3"/>
  <c r="N581" i="3"/>
  <c r="N576" i="3"/>
  <c r="N571" i="3"/>
  <c r="N554" i="3"/>
  <c r="M563" i="3"/>
  <c r="N564" i="3"/>
  <c r="N563" i="3"/>
  <c r="M564" i="3"/>
  <c r="N550" i="3"/>
  <c r="M567" i="3"/>
  <c r="N558" i="3"/>
  <c r="N557" i="3"/>
  <c r="N561" i="3"/>
  <c r="N549" i="3"/>
  <c r="N569" i="3"/>
  <c r="M555" i="3"/>
  <c r="N555" i="3"/>
  <c r="M556" i="3"/>
  <c r="N559" i="3"/>
  <c r="M549" i="3"/>
  <c r="N560" i="3"/>
  <c r="M569" i="3"/>
  <c r="M561" i="3"/>
  <c r="M558" i="3"/>
  <c r="N521" i="3"/>
  <c r="N547" i="3"/>
  <c r="N545" i="3"/>
  <c r="N492" i="3"/>
  <c r="M538" i="3"/>
  <c r="N548" i="3"/>
  <c r="M523" i="3"/>
  <c r="N530" i="3"/>
  <c r="N534" i="3"/>
  <c r="N532" i="3"/>
  <c r="N538" i="3"/>
  <c r="M534" i="3"/>
  <c r="N543" i="3"/>
  <c r="M542" i="3"/>
  <c r="M546" i="3"/>
  <c r="M548" i="3"/>
  <c r="N541" i="3"/>
  <c r="N546" i="3"/>
  <c r="N539" i="3"/>
  <c r="N536" i="3"/>
  <c r="N537" i="3"/>
  <c r="N533" i="3"/>
  <c r="N531" i="3"/>
  <c r="M527" i="3"/>
  <c r="N523" i="3"/>
  <c r="N526" i="3"/>
  <c r="N525" i="3"/>
  <c r="M525" i="3"/>
  <c r="N519" i="3"/>
  <c r="N516" i="3"/>
  <c r="M518" i="3"/>
  <c r="N520" i="3"/>
  <c r="N515" i="3"/>
  <c r="N512" i="3"/>
  <c r="N511" i="3"/>
  <c r="N503" i="3"/>
  <c r="N504" i="3"/>
  <c r="M497" i="3"/>
  <c r="N475" i="3"/>
  <c r="N478" i="3"/>
  <c r="N463" i="3"/>
  <c r="N464" i="3"/>
  <c r="N449" i="3"/>
  <c r="N446" i="3"/>
  <c r="N450" i="3"/>
  <c r="N437" i="3"/>
  <c r="N430" i="3"/>
  <c r="N431" i="3"/>
  <c r="N441" i="3"/>
  <c r="N427" i="3"/>
  <c r="N411" i="3"/>
  <c r="M411" i="3"/>
  <c r="N413" i="3"/>
  <c r="M393" i="3"/>
  <c r="N393" i="3"/>
  <c r="N388" i="3"/>
  <c r="M392" i="3"/>
  <c r="N375" i="3"/>
  <c r="M379" i="3"/>
  <c r="N204" i="3"/>
  <c r="K374" i="3"/>
  <c r="K353" i="3"/>
  <c r="K336" i="3"/>
  <c r="K319" i="3"/>
  <c r="K309" i="3"/>
  <c r="K299" i="3"/>
  <c r="K283" i="3"/>
  <c r="K264" i="3"/>
  <c r="O45" i="7" l="1"/>
  <c r="N7" i="7" s="1"/>
  <c r="E21" i="2"/>
  <c r="M574" i="3"/>
  <c r="M493" i="3"/>
  <c r="M573" i="3"/>
  <c r="M597" i="3"/>
  <c r="M585" i="3"/>
  <c r="M553" i="3"/>
  <c r="M471" i="3"/>
  <c r="M455" i="3"/>
  <c r="M429" i="3"/>
  <c r="M417" i="3"/>
  <c r="M405" i="3"/>
  <c r="M267" i="3"/>
  <c r="M582" i="3"/>
  <c r="M572" i="3"/>
  <c r="M384" i="3"/>
  <c r="N428" i="3"/>
  <c r="M586" i="3"/>
  <c r="M608" i="3"/>
  <c r="M589" i="3"/>
  <c r="M605" i="3"/>
  <c r="M602" i="3"/>
  <c r="M604" i="3"/>
  <c r="N604" i="3"/>
  <c r="N598" i="3"/>
  <c r="M591" i="3"/>
  <c r="M595" i="3"/>
  <c r="M613" i="3"/>
  <c r="L609" i="3"/>
  <c r="K609" i="3"/>
  <c r="N612" i="3"/>
  <c r="M614" i="3"/>
  <c r="N613" i="3"/>
  <c r="M611" i="3"/>
  <c r="N611" i="3"/>
  <c r="N594" i="3"/>
  <c r="M606" i="3"/>
  <c r="M607" i="3"/>
  <c r="M583" i="3"/>
  <c r="M575" i="3"/>
  <c r="M571" i="3"/>
  <c r="M579" i="3"/>
  <c r="M578" i="3"/>
  <c r="M580" i="3"/>
  <c r="M581" i="3"/>
  <c r="N580" i="3"/>
  <c r="M576" i="3"/>
  <c r="N575" i="3"/>
  <c r="M554" i="3"/>
  <c r="M565" i="3"/>
  <c r="M550" i="3"/>
  <c r="K570" i="3"/>
  <c r="M568" i="3"/>
  <c r="N567" i="3"/>
  <c r="M566" i="3"/>
  <c r="M552" i="3"/>
  <c r="N562" i="3"/>
  <c r="N556" i="3"/>
  <c r="M570" i="3"/>
  <c r="M559" i="3"/>
  <c r="M560" i="3"/>
  <c r="L570" i="3"/>
  <c r="N552" i="3"/>
  <c r="N524" i="3"/>
  <c r="M530" i="3"/>
  <c r="M521" i="3"/>
  <c r="L540" i="3"/>
  <c r="M547" i="3"/>
  <c r="M519" i="3"/>
  <c r="M532" i="3"/>
  <c r="N528" i="3"/>
  <c r="N540" i="3"/>
  <c r="M540" i="3"/>
  <c r="N542" i="3"/>
  <c r="M539" i="3"/>
  <c r="M535" i="3"/>
  <c r="M536" i="3"/>
  <c r="N535" i="3"/>
  <c r="M537" i="3"/>
  <c r="M533" i="3"/>
  <c r="M531" i="3"/>
  <c r="M528" i="3"/>
  <c r="N527" i="3"/>
  <c r="M529" i="3"/>
  <c r="M524" i="3"/>
  <c r="M526" i="3"/>
  <c r="M522" i="3"/>
  <c r="M516" i="3"/>
  <c r="N498" i="3"/>
  <c r="M494" i="3"/>
  <c r="N497" i="3"/>
  <c r="N494" i="3"/>
  <c r="N481" i="3"/>
  <c r="M515" i="3"/>
  <c r="K519" i="3"/>
  <c r="M520" i="3"/>
  <c r="N517" i="3"/>
  <c r="N514" i="3"/>
  <c r="N510" i="3"/>
  <c r="N509" i="3"/>
  <c r="N506" i="3"/>
  <c r="N508" i="3"/>
  <c r="M503" i="3"/>
  <c r="M504" i="3"/>
  <c r="N501" i="3"/>
  <c r="M501" i="3"/>
  <c r="M499" i="3"/>
  <c r="N499" i="3"/>
  <c r="M496" i="3"/>
  <c r="M498" i="3"/>
  <c r="N496" i="3"/>
  <c r="M495" i="3"/>
  <c r="N500" i="3"/>
  <c r="N491" i="3"/>
  <c r="N490" i="3"/>
  <c r="N487" i="3"/>
  <c r="N489" i="3"/>
  <c r="N485" i="3"/>
  <c r="N482" i="3"/>
  <c r="M481" i="3"/>
  <c r="N479" i="3"/>
  <c r="M480" i="3"/>
  <c r="M476" i="3"/>
  <c r="N474" i="3"/>
  <c r="N476" i="3"/>
  <c r="N477" i="3"/>
  <c r="N469" i="3"/>
  <c r="N470" i="3"/>
  <c r="N461" i="3"/>
  <c r="N473" i="3"/>
  <c r="N456" i="3"/>
  <c r="M465" i="3"/>
  <c r="M473" i="3"/>
  <c r="N472" i="3"/>
  <c r="N467" i="3"/>
  <c r="N458" i="3"/>
  <c r="M462" i="3"/>
  <c r="N466" i="3"/>
  <c r="M456" i="3"/>
  <c r="N460" i="3"/>
  <c r="N457" i="3"/>
  <c r="N454" i="3"/>
  <c r="N452" i="3"/>
  <c r="M452" i="3"/>
  <c r="N451" i="3"/>
  <c r="M445" i="3"/>
  <c r="N443" i="3"/>
  <c r="M449" i="3"/>
  <c r="N447" i="3"/>
  <c r="M442" i="3"/>
  <c r="N442" i="3"/>
  <c r="N448" i="3"/>
  <c r="N445" i="3"/>
  <c r="M450" i="3"/>
  <c r="N434" i="3"/>
  <c r="M434" i="3"/>
  <c r="N439" i="3"/>
  <c r="M438" i="3"/>
  <c r="M407" i="3"/>
  <c r="M430" i="3"/>
  <c r="N432" i="3"/>
  <c r="M440" i="3"/>
  <c r="M427" i="3"/>
  <c r="N426" i="3"/>
  <c r="N424" i="3"/>
  <c r="N418" i="3"/>
  <c r="M416" i="3"/>
  <c r="N416" i="3"/>
  <c r="N414" i="3"/>
  <c r="N415" i="3"/>
  <c r="N407" i="3"/>
  <c r="N408" i="3"/>
  <c r="M380" i="3"/>
  <c r="N412" i="3"/>
  <c r="N386" i="3"/>
  <c r="M412" i="3"/>
  <c r="M413" i="3"/>
  <c r="N403" i="3"/>
  <c r="M386" i="3"/>
  <c r="N406" i="3"/>
  <c r="N402" i="3"/>
  <c r="N390" i="3"/>
  <c r="M390" i="3"/>
  <c r="M389" i="3"/>
  <c r="N354" i="3"/>
  <c r="N394" i="3"/>
  <c r="N387" i="3"/>
  <c r="N399" i="3"/>
  <c r="N401" i="3"/>
  <c r="M396" i="3"/>
  <c r="N396" i="3"/>
  <c r="N391" i="3"/>
  <c r="M387" i="3"/>
  <c r="N395" i="3"/>
  <c r="N392" i="3"/>
  <c r="N389" i="3"/>
  <c r="N385" i="3"/>
  <c r="N379" i="3"/>
  <c r="N381" i="3"/>
  <c r="N380" i="3"/>
  <c r="N372" i="3"/>
  <c r="N265" i="3"/>
  <c r="N192" i="3"/>
  <c r="M192" i="3"/>
  <c r="N299" i="3"/>
  <c r="N383" i="3"/>
  <c r="N337" i="3"/>
  <c r="N341" i="3"/>
  <c r="M342" i="3"/>
  <c r="M326" i="3"/>
  <c r="N307" i="3"/>
  <c r="M300" i="3"/>
  <c r="N304" i="3"/>
  <c r="N257" i="3"/>
  <c r="L435" i="3" l="1"/>
  <c r="O435" i="3" s="1"/>
  <c r="J435" i="3"/>
  <c r="K435" i="3"/>
  <c r="J433" i="3"/>
  <c r="K433" i="3"/>
  <c r="L433" i="3"/>
  <c r="O433" i="3" s="1"/>
  <c r="L376" i="3"/>
  <c r="K429" i="3"/>
  <c r="L417" i="3"/>
  <c r="O417" i="3" s="1"/>
  <c r="K521" i="3"/>
  <c r="L455" i="3"/>
  <c r="O455" i="3" s="1"/>
  <c r="L502" i="3"/>
  <c r="O502" i="3" s="1"/>
  <c r="J471" i="3"/>
  <c r="J573" i="3"/>
  <c r="K573" i="3"/>
  <c r="L573" i="3"/>
  <c r="O573" i="3" s="1"/>
  <c r="J597" i="3"/>
  <c r="K597" i="3"/>
  <c r="L597" i="3"/>
  <c r="O597" i="3" s="1"/>
  <c r="J585" i="3"/>
  <c r="K585" i="3"/>
  <c r="L585" i="3"/>
  <c r="O585" i="3" s="1"/>
  <c r="K455" i="3"/>
  <c r="M404" i="3"/>
  <c r="K404" i="3"/>
  <c r="L404" i="3"/>
  <c r="M376" i="3"/>
  <c r="J267" i="3"/>
  <c r="K267" i="3"/>
  <c r="L267" i="3"/>
  <c r="O267" i="3" s="1"/>
  <c r="J582" i="3"/>
  <c r="J572" i="3"/>
  <c r="K572" i="3"/>
  <c r="L572" i="3"/>
  <c r="O572" i="3" s="1"/>
  <c r="L587" i="3"/>
  <c r="O587" i="3" s="1"/>
  <c r="J608" i="3"/>
  <c r="M609" i="3"/>
  <c r="L598" i="3"/>
  <c r="O598" i="3" s="1"/>
  <c r="J598" i="3"/>
  <c r="K598" i="3"/>
  <c r="J583" i="3"/>
  <c r="J584" i="3"/>
  <c r="J614" i="3"/>
  <c r="M593" i="3"/>
  <c r="K593" i="3"/>
  <c r="L593" i="3"/>
  <c r="L592" i="3"/>
  <c r="O592" i="3" s="1"/>
  <c r="J592" i="3"/>
  <c r="K592" i="3"/>
  <c r="L595" i="3"/>
  <c r="O595" i="3" s="1"/>
  <c r="J595" i="3"/>
  <c r="K595" i="3"/>
  <c r="L554" i="3"/>
  <c r="O554" i="3" s="1"/>
  <c r="J570" i="3"/>
  <c r="O570" i="3"/>
  <c r="J501" i="3"/>
  <c r="J540" i="3"/>
  <c r="O540" i="3"/>
  <c r="M492" i="3"/>
  <c r="J529" i="3"/>
  <c r="K538" i="3"/>
  <c r="L532" i="3"/>
  <c r="O532" i="3" s="1"/>
  <c r="L545" i="3"/>
  <c r="K545" i="3"/>
  <c r="M545" i="3"/>
  <c r="J539" i="3"/>
  <c r="K539" i="3"/>
  <c r="L539" i="3"/>
  <c r="O539" i="3" s="1"/>
  <c r="J531" i="3"/>
  <c r="L531" i="3"/>
  <c r="O531" i="3" s="1"/>
  <c r="L525" i="3"/>
  <c r="O525" i="3" s="1"/>
  <c r="J525" i="3"/>
  <c r="K525" i="3"/>
  <c r="K517" i="3"/>
  <c r="L517" i="3"/>
  <c r="L488" i="3"/>
  <c r="M488" i="3"/>
  <c r="M457" i="3"/>
  <c r="M511" i="3"/>
  <c r="M512" i="3"/>
  <c r="L519" i="3"/>
  <c r="O519" i="3" s="1"/>
  <c r="K520" i="3"/>
  <c r="J519" i="3"/>
  <c r="M513" i="3"/>
  <c r="M514" i="3"/>
  <c r="N513" i="3"/>
  <c r="M510" i="3"/>
  <c r="M509" i="3"/>
  <c r="M505" i="3"/>
  <c r="M506" i="3"/>
  <c r="N505" i="3"/>
  <c r="M507" i="3"/>
  <c r="M508" i="3"/>
  <c r="N507" i="3"/>
  <c r="M500" i="3"/>
  <c r="N495" i="3"/>
  <c r="M491" i="3"/>
  <c r="M490" i="3"/>
  <c r="M486" i="3"/>
  <c r="M487" i="3"/>
  <c r="N486" i="3"/>
  <c r="M484" i="3"/>
  <c r="M485" i="3"/>
  <c r="N484" i="3"/>
  <c r="M482" i="3"/>
  <c r="N480" i="3"/>
  <c r="M479" i="3"/>
  <c r="M475" i="3"/>
  <c r="M474" i="3"/>
  <c r="M478" i="3"/>
  <c r="M477" i="3"/>
  <c r="M469" i="3"/>
  <c r="M470" i="3"/>
  <c r="N462" i="3"/>
  <c r="N468" i="3"/>
  <c r="M464" i="3"/>
  <c r="M472" i="3"/>
  <c r="M468" i="3"/>
  <c r="M467" i="3"/>
  <c r="M458" i="3"/>
  <c r="M463" i="3"/>
  <c r="M461" i="3"/>
  <c r="M466" i="3"/>
  <c r="N465" i="3"/>
  <c r="M459" i="3"/>
  <c r="M460" i="3"/>
  <c r="N459" i="3"/>
  <c r="M454" i="3"/>
  <c r="M443" i="3"/>
  <c r="M451" i="3"/>
  <c r="M447" i="3"/>
  <c r="L447" i="3"/>
  <c r="M446" i="3"/>
  <c r="M448" i="3"/>
  <c r="M439" i="3"/>
  <c r="N438" i="3"/>
  <c r="M437" i="3"/>
  <c r="M428" i="3"/>
  <c r="M432" i="3"/>
  <c r="M431" i="3"/>
  <c r="N440" i="3"/>
  <c r="M441" i="3"/>
  <c r="M426" i="3"/>
  <c r="M423" i="3"/>
  <c r="M424" i="3"/>
  <c r="N423" i="3"/>
  <c r="M418" i="3"/>
  <c r="M414" i="3"/>
  <c r="M415" i="3"/>
  <c r="M408" i="3"/>
  <c r="M406" i="3"/>
  <c r="M403" i="3"/>
  <c r="M402" i="3"/>
  <c r="M354" i="3"/>
  <c r="M381" i="3"/>
  <c r="M388" i="3"/>
  <c r="M394" i="3"/>
  <c r="M398" i="3"/>
  <c r="M399" i="3"/>
  <c r="N398" i="3"/>
  <c r="M400" i="3"/>
  <c r="M401" i="3"/>
  <c r="N400" i="3"/>
  <c r="M391" i="3"/>
  <c r="M395" i="3"/>
  <c r="M375" i="3"/>
  <c r="M385" i="3"/>
  <c r="M372" i="3"/>
  <c r="M265" i="3"/>
  <c r="M282" i="3"/>
  <c r="N282" i="3"/>
  <c r="M204" i="3"/>
  <c r="M363" i="3"/>
  <c r="M305" i="3"/>
  <c r="M316" i="3"/>
  <c r="N300" i="3"/>
  <c r="M273" i="3"/>
  <c r="M264" i="3"/>
  <c r="M319" i="3"/>
  <c r="N309" i="3"/>
  <c r="N319" i="3"/>
  <c r="N274" i="3"/>
  <c r="N291" i="3"/>
  <c r="M290" i="3"/>
  <c r="N364" i="3"/>
  <c r="M374" i="3"/>
  <c r="N264" i="3"/>
  <c r="N283" i="3"/>
  <c r="M308" i="3"/>
  <c r="N302" i="3"/>
  <c r="M351" i="3"/>
  <c r="M336" i="3"/>
  <c r="N353" i="3"/>
  <c r="N378" i="3"/>
  <c r="M382" i="3"/>
  <c r="M378" i="3"/>
  <c r="N365" i="3"/>
  <c r="N361" i="3"/>
  <c r="N358" i="3"/>
  <c r="N362" i="3"/>
  <c r="M361" i="3"/>
  <c r="N357" i="3"/>
  <c r="M359" i="3"/>
  <c r="M365" i="3"/>
  <c r="N359" i="3"/>
  <c r="M353" i="3"/>
  <c r="M362" i="3"/>
  <c r="M358" i="3"/>
  <c r="N339" i="3"/>
  <c r="N336" i="3"/>
  <c r="N351" i="3"/>
  <c r="N338" i="3"/>
  <c r="N343" i="3"/>
  <c r="N340" i="3"/>
  <c r="N344" i="3"/>
  <c r="M340" i="3"/>
  <c r="M341" i="3"/>
  <c r="M338" i="3"/>
  <c r="M339" i="3"/>
  <c r="M337" i="3"/>
  <c r="N334" i="3"/>
  <c r="N324" i="3"/>
  <c r="N321" i="3"/>
  <c r="N325" i="3"/>
  <c r="M324" i="3"/>
  <c r="N320" i="3"/>
  <c r="M322" i="3"/>
  <c r="M334" i="3"/>
  <c r="N322" i="3"/>
  <c r="M325" i="3"/>
  <c r="M321" i="3"/>
  <c r="N318" i="3"/>
  <c r="N314" i="3"/>
  <c r="N311" i="3"/>
  <c r="N315" i="3"/>
  <c r="M314" i="3"/>
  <c r="N310" i="3"/>
  <c r="M312" i="3"/>
  <c r="M318" i="3"/>
  <c r="N312" i="3"/>
  <c r="M315" i="3"/>
  <c r="M311" i="3"/>
  <c r="N305" i="3"/>
  <c r="N301" i="3"/>
  <c r="N308" i="3"/>
  <c r="M306" i="3"/>
  <c r="M304" i="3"/>
  <c r="N303" i="3"/>
  <c r="N298" i="3"/>
  <c r="N288" i="3"/>
  <c r="N285" i="3"/>
  <c r="N289" i="3"/>
  <c r="M288" i="3"/>
  <c r="N284" i="3"/>
  <c r="M286" i="3"/>
  <c r="M298" i="3"/>
  <c r="N286" i="3"/>
  <c r="M283" i="3"/>
  <c r="M289" i="3"/>
  <c r="M285" i="3"/>
  <c r="N275" i="3"/>
  <c r="N271" i="3"/>
  <c r="N268" i="3"/>
  <c r="N272" i="3"/>
  <c r="M271" i="3"/>
  <c r="N266" i="3"/>
  <c r="M269" i="3"/>
  <c r="M275" i="3"/>
  <c r="N269" i="3"/>
  <c r="M272" i="3"/>
  <c r="M268" i="3"/>
  <c r="M257" i="3"/>
  <c r="N256" i="3"/>
  <c r="K376" i="3" l="1"/>
  <c r="J130" i="3"/>
  <c r="K130" i="3"/>
  <c r="L130" i="3"/>
  <c r="O130" i="3" s="1"/>
  <c r="L436" i="3"/>
  <c r="O436" i="3" s="1"/>
  <c r="J436" i="3"/>
  <c r="K436" i="3"/>
  <c r="L521" i="3"/>
  <c r="O521" i="3" s="1"/>
  <c r="J521" i="3"/>
  <c r="K502" i="3"/>
  <c r="J429" i="3"/>
  <c r="J455" i="3"/>
  <c r="J502" i="3"/>
  <c r="O404" i="3"/>
  <c r="L429" i="3"/>
  <c r="O429" i="3" s="1"/>
  <c r="K417" i="3"/>
  <c r="L577" i="3"/>
  <c r="O577" i="3" s="1"/>
  <c r="J404" i="3"/>
  <c r="J417" i="3"/>
  <c r="L471" i="3"/>
  <c r="O471" i="3" s="1"/>
  <c r="K471" i="3"/>
  <c r="J493" i="3"/>
  <c r="J405" i="3"/>
  <c r="K405" i="3"/>
  <c r="L405" i="3"/>
  <c r="O405" i="3" s="1"/>
  <c r="O376" i="3"/>
  <c r="J376" i="3"/>
  <c r="L582" i="3"/>
  <c r="O582" i="3" s="1"/>
  <c r="K582" i="3"/>
  <c r="K76" i="3"/>
  <c r="L76" i="3"/>
  <c r="O76" i="3" s="1"/>
  <c r="J587" i="3"/>
  <c r="K587" i="3"/>
  <c r="K608" i="3"/>
  <c r="L608" i="3"/>
  <c r="O608" i="3" s="1"/>
  <c r="J589" i="3"/>
  <c r="K589" i="3"/>
  <c r="L589" i="3"/>
  <c r="O589" i="3" s="1"/>
  <c r="J588" i="3"/>
  <c r="K588" i="3"/>
  <c r="L588" i="3"/>
  <c r="O588" i="3" s="1"/>
  <c r="K603" i="3"/>
  <c r="J602" i="3"/>
  <c r="L604" i="3"/>
  <c r="O604" i="3" s="1"/>
  <c r="J604" i="3"/>
  <c r="K604" i="3"/>
  <c r="L583" i="3"/>
  <c r="O583" i="3" s="1"/>
  <c r="J596" i="3"/>
  <c r="K596" i="3"/>
  <c r="L596" i="3"/>
  <c r="O596" i="3" s="1"/>
  <c r="K614" i="3"/>
  <c r="O593" i="3"/>
  <c r="L584" i="3"/>
  <c r="O584" i="3" s="1"/>
  <c r="J593" i="3"/>
  <c r="J591" i="3"/>
  <c r="K591" i="3"/>
  <c r="L591" i="3"/>
  <c r="O591" i="3" s="1"/>
  <c r="J594" i="3"/>
  <c r="L614" i="3"/>
  <c r="O614" i="3" s="1"/>
  <c r="J607" i="3"/>
  <c r="N609" i="3"/>
  <c r="O609" i="3" s="1"/>
  <c r="J609" i="3"/>
  <c r="L613" i="3"/>
  <c r="O613" i="3" s="1"/>
  <c r="J613" i="3"/>
  <c r="K613" i="3"/>
  <c r="L611" i="3"/>
  <c r="O611" i="3" s="1"/>
  <c r="J611" i="3"/>
  <c r="K611" i="3"/>
  <c r="L606" i="3"/>
  <c r="O606" i="3" s="1"/>
  <c r="J606" i="3"/>
  <c r="K606" i="3"/>
  <c r="K544" i="3"/>
  <c r="J554" i="3"/>
  <c r="J454" i="3"/>
  <c r="L529" i="3"/>
  <c r="O529" i="3" s="1"/>
  <c r="K534" i="3"/>
  <c r="L578" i="3"/>
  <c r="O578" i="3" s="1"/>
  <c r="J578" i="3"/>
  <c r="K578" i="3"/>
  <c r="J577" i="3"/>
  <c r="L580" i="3"/>
  <c r="O580" i="3" s="1"/>
  <c r="J580" i="3"/>
  <c r="K580" i="3"/>
  <c r="L575" i="3"/>
  <c r="O575" i="3" s="1"/>
  <c r="J575" i="3"/>
  <c r="K575" i="3"/>
  <c r="K554" i="3"/>
  <c r="J549" i="3"/>
  <c r="J567" i="3"/>
  <c r="J492" i="3"/>
  <c r="L557" i="3"/>
  <c r="O557" i="3" s="1"/>
  <c r="J565" i="3"/>
  <c r="L564" i="3"/>
  <c r="O564" i="3" s="1"/>
  <c r="J564" i="3"/>
  <c r="K564" i="3"/>
  <c r="L523" i="3"/>
  <c r="O523" i="3" s="1"/>
  <c r="K560" i="3"/>
  <c r="J541" i="3"/>
  <c r="K551" i="3"/>
  <c r="J538" i="3"/>
  <c r="L492" i="3"/>
  <c r="O492" i="3" s="1"/>
  <c r="K492" i="3"/>
  <c r="L501" i="3"/>
  <c r="O501" i="3" s="1"/>
  <c r="J569" i="3"/>
  <c r="K558" i="3"/>
  <c r="J524" i="3"/>
  <c r="L555" i="3"/>
  <c r="O555" i="3" s="1"/>
  <c r="K555" i="3"/>
  <c r="J555" i="3"/>
  <c r="K561" i="3"/>
  <c r="J561" i="3"/>
  <c r="L561" i="3"/>
  <c r="O561" i="3" s="1"/>
  <c r="J526" i="3"/>
  <c r="K532" i="3"/>
  <c r="J456" i="3"/>
  <c r="L538" i="3"/>
  <c r="O538" i="3" s="1"/>
  <c r="J532" i="3"/>
  <c r="L527" i="3"/>
  <c r="O527" i="3" s="1"/>
  <c r="K529" i="3"/>
  <c r="J542" i="3"/>
  <c r="O545" i="3"/>
  <c r="M489" i="3"/>
  <c r="J545" i="3"/>
  <c r="L535" i="3"/>
  <c r="O535" i="3" s="1"/>
  <c r="J535" i="3"/>
  <c r="K535" i="3"/>
  <c r="J537" i="3"/>
  <c r="K537" i="3"/>
  <c r="L537" i="3"/>
  <c r="O537" i="3" s="1"/>
  <c r="J533" i="3"/>
  <c r="K533" i="3"/>
  <c r="L533" i="3"/>
  <c r="O533" i="3" s="1"/>
  <c r="J515" i="3"/>
  <c r="L528" i="3"/>
  <c r="O528" i="3" s="1"/>
  <c r="J528" i="3"/>
  <c r="K528" i="3"/>
  <c r="L518" i="3"/>
  <c r="O518" i="3" s="1"/>
  <c r="J516" i="3"/>
  <c r="L520" i="3"/>
  <c r="O520" i="3" s="1"/>
  <c r="K488" i="3"/>
  <c r="J520" i="3"/>
  <c r="N488" i="3"/>
  <c r="O488" i="3" s="1"/>
  <c r="M517" i="3"/>
  <c r="O517" i="3" s="1"/>
  <c r="J517" i="3"/>
  <c r="J509" i="3"/>
  <c r="K509" i="3"/>
  <c r="L509" i="3"/>
  <c r="O509" i="3" s="1"/>
  <c r="L495" i="3"/>
  <c r="O495" i="3" s="1"/>
  <c r="K495" i="3"/>
  <c r="J495" i="3"/>
  <c r="J491" i="3"/>
  <c r="L491" i="3"/>
  <c r="O491" i="3" s="1"/>
  <c r="J490" i="3"/>
  <c r="K490" i="3"/>
  <c r="L490" i="3"/>
  <c r="O490" i="3" s="1"/>
  <c r="L477" i="3"/>
  <c r="O477" i="3" s="1"/>
  <c r="J482" i="3"/>
  <c r="K482" i="3"/>
  <c r="L482" i="3"/>
  <c r="O482" i="3" s="1"/>
  <c r="L474" i="3"/>
  <c r="O474" i="3" s="1"/>
  <c r="J474" i="3"/>
  <c r="K474" i="3"/>
  <c r="J469" i="3"/>
  <c r="K469" i="3"/>
  <c r="L469" i="3"/>
  <c r="O469" i="3" s="1"/>
  <c r="J468" i="3"/>
  <c r="L473" i="3"/>
  <c r="O473" i="3" s="1"/>
  <c r="J467" i="3"/>
  <c r="J458" i="3"/>
  <c r="K458" i="3"/>
  <c r="L458" i="3"/>
  <c r="O458" i="3" s="1"/>
  <c r="O447" i="3"/>
  <c r="K447" i="3"/>
  <c r="J447" i="3"/>
  <c r="L452" i="3"/>
  <c r="O452" i="3" s="1"/>
  <c r="J452" i="3"/>
  <c r="K452" i="3"/>
  <c r="L426" i="3"/>
  <c r="O426" i="3" s="1"/>
  <c r="L440" i="3"/>
  <c r="O440" i="3" s="1"/>
  <c r="J440" i="3"/>
  <c r="K440" i="3"/>
  <c r="J418" i="3"/>
  <c r="K418" i="3"/>
  <c r="L418" i="3"/>
  <c r="O418" i="3" s="1"/>
  <c r="J414" i="3"/>
  <c r="K414" i="3"/>
  <c r="L414" i="3"/>
  <c r="O414" i="3" s="1"/>
  <c r="J415" i="3"/>
  <c r="K415" i="3"/>
  <c r="L415" i="3"/>
  <c r="O415" i="3" s="1"/>
  <c r="L381" i="3"/>
  <c r="O381" i="3" s="1"/>
  <c r="J403" i="3"/>
  <c r="K403" i="3"/>
  <c r="L403" i="3"/>
  <c r="O403" i="3" s="1"/>
  <c r="K394" i="3"/>
  <c r="J391" i="3"/>
  <c r="K375" i="3"/>
  <c r="K395" i="3"/>
  <c r="J396" i="3"/>
  <c r="J385" i="3"/>
  <c r="K385" i="3"/>
  <c r="L385" i="3"/>
  <c r="O385" i="3" s="1"/>
  <c r="J265" i="3"/>
  <c r="K265" i="3"/>
  <c r="L265" i="3"/>
  <c r="O265" i="3" s="1"/>
  <c r="L204" i="3"/>
  <c r="O204" i="3" s="1"/>
  <c r="N287" i="3"/>
  <c r="M309" i="3"/>
  <c r="N323" i="3"/>
  <c r="N270" i="3"/>
  <c r="N313" i="3"/>
  <c r="N360" i="3"/>
  <c r="M270" i="3"/>
  <c r="M313" i="3"/>
  <c r="N327" i="3"/>
  <c r="M307" i="3"/>
  <c r="N374" i="3"/>
  <c r="N317" i="3"/>
  <c r="M287" i="3"/>
  <c r="M323" i="3"/>
  <c r="M344" i="3"/>
  <c r="M343" i="3"/>
  <c r="M360" i="3"/>
  <c r="M383" i="3"/>
  <c r="N382" i="3"/>
  <c r="M364" i="3"/>
  <c r="N363" i="3"/>
  <c r="M357" i="3"/>
  <c r="N342" i="3"/>
  <c r="M327" i="3"/>
  <c r="N326" i="3"/>
  <c r="M320" i="3"/>
  <c r="M317" i="3"/>
  <c r="N316" i="3"/>
  <c r="M310" i="3"/>
  <c r="M303" i="3"/>
  <c r="M301" i="3"/>
  <c r="N306" i="3"/>
  <c r="M291" i="3"/>
  <c r="N290" i="3"/>
  <c r="M284" i="3"/>
  <c r="M274" i="3"/>
  <c r="N273" i="3"/>
  <c r="M266" i="3"/>
  <c r="M256" i="3"/>
  <c r="L499" i="3" l="1"/>
  <c r="O499" i="3" s="1"/>
  <c r="K577" i="3"/>
  <c r="K453" i="3"/>
  <c r="L493" i="3"/>
  <c r="O493" i="3" s="1"/>
  <c r="K493" i="3"/>
  <c r="K557" i="3"/>
  <c r="J76" i="3"/>
  <c r="L453" i="3"/>
  <c r="O453" i="3" s="1"/>
  <c r="J375" i="3"/>
  <c r="J377" i="3"/>
  <c r="K377" i="3"/>
  <c r="L377" i="3"/>
  <c r="O377" i="3" s="1"/>
  <c r="L248" i="3"/>
  <c r="O248" i="3" s="1"/>
  <c r="J248" i="3"/>
  <c r="K248" i="3"/>
  <c r="J384" i="3"/>
  <c r="K384" i="3"/>
  <c r="L384" i="3"/>
  <c r="O384" i="3" s="1"/>
  <c r="L373" i="3"/>
  <c r="O373" i="3" s="1"/>
  <c r="J373" i="3"/>
  <c r="K373" i="3"/>
  <c r="K454" i="3"/>
  <c r="J603" i="3"/>
  <c r="L603" i="3"/>
  <c r="O603" i="3" s="1"/>
  <c r="J534" i="3"/>
  <c r="J204" i="3"/>
  <c r="L602" i="3"/>
  <c r="O602" i="3" s="1"/>
  <c r="J527" i="3"/>
  <c r="K602" i="3"/>
  <c r="K601" i="3"/>
  <c r="J605" i="3"/>
  <c r="L534" i="3"/>
  <c r="O534" i="3" s="1"/>
  <c r="L454" i="3"/>
  <c r="O454" i="3" s="1"/>
  <c r="L600" i="3"/>
  <c r="O600" i="3" s="1"/>
  <c r="J600" i="3"/>
  <c r="K600" i="3"/>
  <c r="J599" i="3"/>
  <c r="K599" i="3"/>
  <c r="L599" i="3"/>
  <c r="O599" i="3" s="1"/>
  <c r="K594" i="3"/>
  <c r="L594" i="3"/>
  <c r="O594" i="3" s="1"/>
  <c r="L612" i="3"/>
  <c r="O612" i="3" s="1"/>
  <c r="J612" i="3"/>
  <c r="K612" i="3"/>
  <c r="L607" i="3"/>
  <c r="O607" i="3" s="1"/>
  <c r="J590" i="3"/>
  <c r="K590" i="3"/>
  <c r="L590" i="3"/>
  <c r="O590" i="3" s="1"/>
  <c r="K607" i="3"/>
  <c r="J610" i="3"/>
  <c r="K610" i="3"/>
  <c r="L610" i="3"/>
  <c r="O610" i="3" s="1"/>
  <c r="J544" i="3"/>
  <c r="L544" i="3"/>
  <c r="O544" i="3" s="1"/>
  <c r="J530" i="3"/>
  <c r="K456" i="3"/>
  <c r="K581" i="3"/>
  <c r="L522" i="3"/>
  <c r="O522" i="3" s="1"/>
  <c r="K563" i="3"/>
  <c r="J557" i="3"/>
  <c r="L565" i="3"/>
  <c r="O565" i="3" s="1"/>
  <c r="J560" i="3"/>
  <c r="K565" i="3"/>
  <c r="L567" i="3"/>
  <c r="O567" i="3" s="1"/>
  <c r="J579" i="3"/>
  <c r="K579" i="3"/>
  <c r="L579" i="3"/>
  <c r="O579" i="3" s="1"/>
  <c r="J523" i="3"/>
  <c r="K567" i="3"/>
  <c r="L560" i="3"/>
  <c r="O560" i="3" s="1"/>
  <c r="J581" i="3"/>
  <c r="L549" i="3"/>
  <c r="O549" i="3" s="1"/>
  <c r="L568" i="3"/>
  <c r="O568" i="3" s="1"/>
  <c r="J571" i="3"/>
  <c r="L571" i="3"/>
  <c r="O571" i="3" s="1"/>
  <c r="L456" i="3"/>
  <c r="O456" i="3" s="1"/>
  <c r="L516" i="3"/>
  <c r="O516" i="3" s="1"/>
  <c r="L569" i="3"/>
  <c r="O569" i="3" s="1"/>
  <c r="J465" i="3"/>
  <c r="L547" i="3"/>
  <c r="O547" i="3" s="1"/>
  <c r="L550" i="3"/>
  <c r="O550" i="3" s="1"/>
  <c r="K541" i="3"/>
  <c r="L541" i="3"/>
  <c r="O541" i="3" s="1"/>
  <c r="L542" i="3"/>
  <c r="O542" i="3" s="1"/>
  <c r="L551" i="3"/>
  <c r="O551" i="3" s="1"/>
  <c r="J551" i="3"/>
  <c r="J568" i="3"/>
  <c r="K524" i="3"/>
  <c r="K569" i="3"/>
  <c r="J558" i="3"/>
  <c r="L526" i="3"/>
  <c r="O526" i="3" s="1"/>
  <c r="K526" i="3"/>
  <c r="L558" i="3"/>
  <c r="O558" i="3" s="1"/>
  <c r="L559" i="3"/>
  <c r="O559" i="3" s="1"/>
  <c r="J559" i="3"/>
  <c r="K559" i="3"/>
  <c r="L524" i="3"/>
  <c r="O524" i="3" s="1"/>
  <c r="J552" i="3"/>
  <c r="L552" i="3"/>
  <c r="O552" i="3" s="1"/>
  <c r="K552" i="3"/>
  <c r="K562" i="3"/>
  <c r="L562" i="3"/>
  <c r="O562" i="3" s="1"/>
  <c r="J562" i="3"/>
  <c r="K536" i="3"/>
  <c r="K542" i="3"/>
  <c r="J511" i="3"/>
  <c r="J489" i="3"/>
  <c r="K489" i="3"/>
  <c r="L489" i="3"/>
  <c r="O489" i="3" s="1"/>
  <c r="K381" i="3"/>
  <c r="L546" i="3"/>
  <c r="O546" i="3" s="1"/>
  <c r="J546" i="3"/>
  <c r="K546" i="3"/>
  <c r="J543" i="3"/>
  <c r="K543" i="3"/>
  <c r="L543" i="3"/>
  <c r="O543" i="3" s="1"/>
  <c r="L515" i="3"/>
  <c r="O515" i="3" s="1"/>
  <c r="K518" i="3"/>
  <c r="J518" i="3"/>
  <c r="K516" i="3"/>
  <c r="J464" i="3"/>
  <c r="K204" i="3"/>
  <c r="K512" i="3"/>
  <c r="J488" i="3"/>
  <c r="L513" i="3"/>
  <c r="O513" i="3" s="1"/>
  <c r="J513" i="3"/>
  <c r="K513" i="3"/>
  <c r="L505" i="3"/>
  <c r="O505" i="3" s="1"/>
  <c r="J505" i="3"/>
  <c r="K505" i="3"/>
  <c r="L507" i="3"/>
  <c r="O507" i="3" s="1"/>
  <c r="J507" i="3"/>
  <c r="K507" i="3"/>
  <c r="K477" i="3"/>
  <c r="J477" i="3"/>
  <c r="L486" i="3"/>
  <c r="O486" i="3" s="1"/>
  <c r="J486" i="3"/>
  <c r="K486" i="3"/>
  <c r="J475" i="3"/>
  <c r="L484" i="3"/>
  <c r="O484" i="3" s="1"/>
  <c r="J484" i="3"/>
  <c r="K484" i="3"/>
  <c r="L480" i="3"/>
  <c r="O480" i="3" s="1"/>
  <c r="K480" i="3"/>
  <c r="J480" i="3"/>
  <c r="J478" i="3"/>
  <c r="K467" i="3"/>
  <c r="L468" i="3"/>
  <c r="O468" i="3" s="1"/>
  <c r="K473" i="3"/>
  <c r="J473" i="3"/>
  <c r="L467" i="3"/>
  <c r="O467" i="3" s="1"/>
  <c r="J381" i="3"/>
  <c r="L411" i="3"/>
  <c r="O411" i="3" s="1"/>
  <c r="J472" i="3"/>
  <c r="K472" i="3"/>
  <c r="L472" i="3"/>
  <c r="O472" i="3" s="1"/>
  <c r="L462" i="3"/>
  <c r="O462" i="3" s="1"/>
  <c r="J462" i="3"/>
  <c r="K462" i="3"/>
  <c r="J466" i="3"/>
  <c r="K466" i="3"/>
  <c r="L466" i="3"/>
  <c r="O466" i="3" s="1"/>
  <c r="L459" i="3"/>
  <c r="O459" i="3" s="1"/>
  <c r="J459" i="3"/>
  <c r="K459" i="3"/>
  <c r="K457" i="3"/>
  <c r="J445" i="3"/>
  <c r="J451" i="3"/>
  <c r="L451" i="3"/>
  <c r="O451" i="3" s="1"/>
  <c r="J449" i="3"/>
  <c r="J443" i="3"/>
  <c r="K443" i="3"/>
  <c r="L443" i="3"/>
  <c r="O443" i="3" s="1"/>
  <c r="K412" i="3"/>
  <c r="L380" i="3"/>
  <c r="O380" i="3" s="1"/>
  <c r="K407" i="3"/>
  <c r="J426" i="3"/>
  <c r="J427" i="3"/>
  <c r="K438" i="3"/>
  <c r="J437" i="3"/>
  <c r="K430" i="3"/>
  <c r="J431" i="3"/>
  <c r="J428" i="3"/>
  <c r="K428" i="3"/>
  <c r="L428" i="3"/>
  <c r="O428" i="3" s="1"/>
  <c r="L423" i="3"/>
  <c r="O423" i="3" s="1"/>
  <c r="J423" i="3"/>
  <c r="K423" i="3"/>
  <c r="L408" i="3"/>
  <c r="O408" i="3" s="1"/>
  <c r="J408" i="3"/>
  <c r="K408" i="3"/>
  <c r="L395" i="3"/>
  <c r="O395" i="3" s="1"/>
  <c r="L375" i="3"/>
  <c r="O375" i="3" s="1"/>
  <c r="J394" i="3"/>
  <c r="J395" i="3"/>
  <c r="L394" i="3"/>
  <c r="O394" i="3" s="1"/>
  <c r="L396" i="3"/>
  <c r="O396" i="3" s="1"/>
  <c r="K396" i="3"/>
  <c r="L393" i="3"/>
  <c r="O393" i="3" s="1"/>
  <c r="L391" i="3"/>
  <c r="O391" i="3" s="1"/>
  <c r="K391" i="3"/>
  <c r="L398" i="3"/>
  <c r="O398" i="3" s="1"/>
  <c r="J398" i="3"/>
  <c r="K398" i="3"/>
  <c r="L400" i="3"/>
  <c r="O400" i="3" s="1"/>
  <c r="J400" i="3"/>
  <c r="K400" i="3"/>
  <c r="L372" i="3"/>
  <c r="O372" i="3" s="1"/>
  <c r="J372" i="3"/>
  <c r="K372" i="3"/>
  <c r="J354" i="3"/>
  <c r="K354" i="3"/>
  <c r="L354" i="3"/>
  <c r="O354" i="3" s="1"/>
  <c r="L282" i="3"/>
  <c r="O282" i="3" s="1"/>
  <c r="J282" i="3"/>
  <c r="K282" i="3"/>
  <c r="M302" i="3"/>
  <c r="L291" i="3"/>
  <c r="O291" i="3" s="1"/>
  <c r="L302" i="3"/>
  <c r="J344" i="3"/>
  <c r="K383" i="3"/>
  <c r="M299" i="3"/>
  <c r="L274" i="3"/>
  <c r="O274" i="3" s="1"/>
  <c r="L317" i="3"/>
  <c r="O317" i="3" s="1"/>
  <c r="L364" i="3"/>
  <c r="O364" i="3" s="1"/>
  <c r="L343" i="3"/>
  <c r="O343" i="3" s="1"/>
  <c r="J343" i="3"/>
  <c r="K343" i="3"/>
  <c r="L327" i="3"/>
  <c r="O327" i="3" s="1"/>
  <c r="J327" i="3"/>
  <c r="K327" i="3"/>
  <c r="K499" i="3" l="1"/>
  <c r="J499" i="3"/>
  <c r="J453" i="3"/>
  <c r="J574" i="3"/>
  <c r="L574" i="3"/>
  <c r="O574" i="3" s="1"/>
  <c r="K574" i="3"/>
  <c r="K483" i="3"/>
  <c r="L483" i="3"/>
  <c r="O483" i="3" s="1"/>
  <c r="J483" i="3"/>
  <c r="J553" i="3"/>
  <c r="K553" i="3"/>
  <c r="L553" i="3"/>
  <c r="O553" i="3" s="1"/>
  <c r="J586" i="3"/>
  <c r="K586" i="3"/>
  <c r="L586" i="3"/>
  <c r="O586" i="3" s="1"/>
  <c r="L601" i="3"/>
  <c r="O601" i="3" s="1"/>
  <c r="L481" i="3"/>
  <c r="O481" i="3" s="1"/>
  <c r="L530" i="3"/>
  <c r="O530" i="3" s="1"/>
  <c r="J601" i="3"/>
  <c r="L605" i="3"/>
  <c r="O605" i="3" s="1"/>
  <c r="K605" i="3"/>
  <c r="K530" i="3"/>
  <c r="K547" i="3"/>
  <c r="K522" i="3"/>
  <c r="J536" i="3"/>
  <c r="J522" i="3"/>
  <c r="L401" i="3"/>
  <c r="O401" i="3" s="1"/>
  <c r="L581" i="3"/>
  <c r="O581" i="3" s="1"/>
  <c r="J563" i="3"/>
  <c r="J547" i="3"/>
  <c r="L563" i="3"/>
  <c r="O563" i="3" s="1"/>
  <c r="L464" i="3"/>
  <c r="O464" i="3" s="1"/>
  <c r="L399" i="3"/>
  <c r="O399" i="3" s="1"/>
  <c r="L465" i="3"/>
  <c r="O465" i="3" s="1"/>
  <c r="K465" i="3"/>
  <c r="J576" i="3"/>
  <c r="K576" i="3"/>
  <c r="L576" i="3"/>
  <c r="O576" i="3" s="1"/>
  <c r="K568" i="3"/>
  <c r="J550" i="3"/>
  <c r="K550" i="3"/>
  <c r="K460" i="3"/>
  <c r="J566" i="3"/>
  <c r="K566" i="3"/>
  <c r="L566" i="3"/>
  <c r="O566" i="3" s="1"/>
  <c r="J402" i="3"/>
  <c r="J411" i="3"/>
  <c r="J407" i="3"/>
  <c r="K411" i="3"/>
  <c r="L475" i="3"/>
  <c r="O475" i="3" s="1"/>
  <c r="L536" i="3"/>
  <c r="O536" i="3" s="1"/>
  <c r="K497" i="3"/>
  <c r="J512" i="3"/>
  <c r="K514" i="3"/>
  <c r="J556" i="3"/>
  <c r="K556" i="3"/>
  <c r="L556" i="3"/>
  <c r="O556" i="3" s="1"/>
  <c r="L510" i="3"/>
  <c r="O510" i="3" s="1"/>
  <c r="J510" i="3"/>
  <c r="K510" i="3"/>
  <c r="K464" i="3"/>
  <c r="J485" i="3"/>
  <c r="J508" i="3"/>
  <c r="K548" i="3"/>
  <c r="L548" i="3"/>
  <c r="O548" i="3" s="1"/>
  <c r="J548" i="3"/>
  <c r="L511" i="3"/>
  <c r="O511" i="3" s="1"/>
  <c r="L412" i="3"/>
  <c r="O412" i="3" s="1"/>
  <c r="J424" i="3"/>
  <c r="L512" i="3"/>
  <c r="O512" i="3" s="1"/>
  <c r="J457" i="3"/>
  <c r="K487" i="3"/>
  <c r="J506" i="3"/>
  <c r="L503" i="3"/>
  <c r="O503" i="3" s="1"/>
  <c r="J503" i="3"/>
  <c r="K503" i="3"/>
  <c r="L504" i="3"/>
  <c r="O504" i="3" s="1"/>
  <c r="J504" i="3"/>
  <c r="K504" i="3"/>
  <c r="J496" i="3"/>
  <c r="K496" i="3"/>
  <c r="L496" i="3"/>
  <c r="O496" i="3" s="1"/>
  <c r="L494" i="3"/>
  <c r="O494" i="3" s="1"/>
  <c r="J494" i="3"/>
  <c r="K494" i="3"/>
  <c r="J500" i="3"/>
  <c r="K500" i="3"/>
  <c r="L500" i="3"/>
  <c r="O500" i="3" s="1"/>
  <c r="L478" i="3"/>
  <c r="O478" i="3" s="1"/>
  <c r="K475" i="3"/>
  <c r="K478" i="3"/>
  <c r="K470" i="3"/>
  <c r="J479" i="3"/>
  <c r="K479" i="3"/>
  <c r="L479" i="3"/>
  <c r="O479" i="3" s="1"/>
  <c r="K380" i="3"/>
  <c r="K461" i="3"/>
  <c r="L461" i="3"/>
  <c r="O461" i="3" s="1"/>
  <c r="J461" i="3"/>
  <c r="J463" i="3"/>
  <c r="K463" i="3"/>
  <c r="L463" i="3"/>
  <c r="O463" i="3" s="1"/>
  <c r="K427" i="3"/>
  <c r="L457" i="3"/>
  <c r="O457" i="3" s="1"/>
  <c r="K445" i="3"/>
  <c r="L445" i="3"/>
  <c r="O445" i="3" s="1"/>
  <c r="L449" i="3"/>
  <c r="O449" i="3" s="1"/>
  <c r="L446" i="3"/>
  <c r="O446" i="3" s="1"/>
  <c r="K449" i="3"/>
  <c r="L407" i="3"/>
  <c r="O407" i="3" s="1"/>
  <c r="K266" i="3"/>
  <c r="J302" i="3"/>
  <c r="L431" i="3"/>
  <c r="O431" i="3" s="1"/>
  <c r="L438" i="3"/>
  <c r="O438" i="3" s="1"/>
  <c r="J448" i="3"/>
  <c r="J380" i="3"/>
  <c r="K393" i="3"/>
  <c r="J412" i="3"/>
  <c r="L427" i="3"/>
  <c r="O427" i="3" s="1"/>
  <c r="J438" i="3"/>
  <c r="K450" i="3"/>
  <c r="L450" i="3"/>
  <c r="O450" i="3" s="1"/>
  <c r="J450" i="3"/>
  <c r="J430" i="3"/>
  <c r="J442" i="3"/>
  <c r="L442" i="3"/>
  <c r="O442" i="3" s="1"/>
  <c r="K431" i="3"/>
  <c r="K437" i="3"/>
  <c r="L437" i="3"/>
  <c r="O437" i="3" s="1"/>
  <c r="L434" i="3"/>
  <c r="O434" i="3" s="1"/>
  <c r="L430" i="3"/>
  <c r="O430" i="3" s="1"/>
  <c r="J439" i="3"/>
  <c r="L441" i="3"/>
  <c r="O441" i="3" s="1"/>
  <c r="K291" i="3"/>
  <c r="K315" i="3"/>
  <c r="J432" i="3"/>
  <c r="K432" i="3"/>
  <c r="L432" i="3"/>
  <c r="O432" i="3" s="1"/>
  <c r="J416" i="3"/>
  <c r="L416" i="3"/>
  <c r="O416" i="3" s="1"/>
  <c r="J392" i="3"/>
  <c r="L413" i="3"/>
  <c r="O413" i="3" s="1"/>
  <c r="J413" i="3"/>
  <c r="K413" i="3"/>
  <c r="L386" i="3"/>
  <c r="O386" i="3" s="1"/>
  <c r="J386" i="3"/>
  <c r="K386" i="3"/>
  <c r="J393" i="3"/>
  <c r="K389" i="3"/>
  <c r="J389" i="3"/>
  <c r="L389" i="3"/>
  <c r="O389" i="3" s="1"/>
  <c r="L387" i="3"/>
  <c r="O387" i="3" s="1"/>
  <c r="J387" i="3"/>
  <c r="L390" i="3"/>
  <c r="O390" i="3" s="1"/>
  <c r="J390" i="3"/>
  <c r="K390" i="3"/>
  <c r="J388" i="3"/>
  <c r="K388" i="3"/>
  <c r="L388" i="3"/>
  <c r="O388" i="3" s="1"/>
  <c r="L379" i="3"/>
  <c r="O379" i="3" s="1"/>
  <c r="J379" i="3"/>
  <c r="K379" i="3"/>
  <c r="J192" i="3"/>
  <c r="K192" i="3"/>
  <c r="L192" i="3"/>
  <c r="O192" i="3" s="1"/>
  <c r="K340" i="3"/>
  <c r="K302" i="3"/>
  <c r="J291" i="3"/>
  <c r="L310" i="3"/>
  <c r="O310" i="3" s="1"/>
  <c r="L344" i="3"/>
  <c r="O344" i="3" s="1"/>
  <c r="L264" i="3"/>
  <c r="O264" i="3" s="1"/>
  <c r="K317" i="3"/>
  <c r="K344" i="3"/>
  <c r="J337" i="3"/>
  <c r="K357" i="3"/>
  <c r="J383" i="3"/>
  <c r="J284" i="3"/>
  <c r="O302" i="3"/>
  <c r="K274" i="3"/>
  <c r="L272" i="3"/>
  <c r="O272" i="3" s="1"/>
  <c r="J274" i="3"/>
  <c r="K320" i="3"/>
  <c r="K341" i="3"/>
  <c r="K364" i="3"/>
  <c r="L256" i="3"/>
  <c r="O256" i="3" s="1"/>
  <c r="L308" i="3"/>
  <c r="O308" i="3" s="1"/>
  <c r="L362" i="3"/>
  <c r="O362" i="3" s="1"/>
  <c r="K382" i="3"/>
  <c r="J338" i="3"/>
  <c r="L306" i="3"/>
  <c r="O306" i="3" s="1"/>
  <c r="J317" i="3"/>
  <c r="J364" i="3"/>
  <c r="L383" i="3"/>
  <c r="O383" i="3" s="1"/>
  <c r="K289" i="3"/>
  <c r="J307" i="3"/>
  <c r="L325" i="3"/>
  <c r="O325" i="3" s="1"/>
  <c r="J378" i="3"/>
  <c r="K378" i="3"/>
  <c r="L378" i="3"/>
  <c r="O378" i="3" s="1"/>
  <c r="L353" i="3"/>
  <c r="O353" i="3" s="1"/>
  <c r="J353" i="3"/>
  <c r="L351" i="3"/>
  <c r="O351" i="3" s="1"/>
  <c r="J351" i="3"/>
  <c r="K351" i="3"/>
  <c r="L319" i="3"/>
  <c r="O319" i="3" s="1"/>
  <c r="J319" i="3"/>
  <c r="L309" i="3"/>
  <c r="O309" i="3" s="1"/>
  <c r="J309" i="3"/>
  <c r="J299" i="3"/>
  <c r="L299" i="3"/>
  <c r="O299" i="3" s="1"/>
  <c r="L283" i="3"/>
  <c r="O283" i="3" s="1"/>
  <c r="J283" i="3"/>
  <c r="J481" i="3" l="1"/>
  <c r="J460" i="3"/>
  <c r="K401" i="3"/>
  <c r="L460" i="3"/>
  <c r="O460" i="3" s="1"/>
  <c r="J401" i="3"/>
  <c r="K399" i="3"/>
  <c r="L402" i="3"/>
  <c r="O402" i="3" s="1"/>
  <c r="J399" i="3"/>
  <c r="J514" i="3"/>
  <c r="L508" i="3"/>
  <c r="O508" i="3" s="1"/>
  <c r="L315" i="3"/>
  <c r="O315" i="3" s="1"/>
  <c r="J497" i="3"/>
  <c r="L514" i="3"/>
  <c r="O514" i="3" s="1"/>
  <c r="J315" i="3"/>
  <c r="K485" i="3"/>
  <c r="L497" i="3"/>
  <c r="O497" i="3" s="1"/>
  <c r="L485" i="3"/>
  <c r="O485" i="3" s="1"/>
  <c r="J487" i="3"/>
  <c r="K508" i="3"/>
  <c r="L424" i="3"/>
  <c r="O424" i="3" s="1"/>
  <c r="K424" i="3"/>
  <c r="L487" i="3"/>
  <c r="O487" i="3" s="1"/>
  <c r="L506" i="3"/>
  <c r="O506" i="3" s="1"/>
  <c r="K506" i="3"/>
  <c r="L340" i="3"/>
  <c r="O340" i="3" s="1"/>
  <c r="L498" i="3"/>
  <c r="O498" i="3" s="1"/>
  <c r="K498" i="3"/>
  <c r="J498" i="3"/>
  <c r="L470" i="3"/>
  <c r="O470" i="3" s="1"/>
  <c r="J470" i="3"/>
  <c r="L476" i="3"/>
  <c r="O476" i="3" s="1"/>
  <c r="J476" i="3"/>
  <c r="K476" i="3"/>
  <c r="L266" i="3"/>
  <c r="O266" i="3" s="1"/>
  <c r="J266" i="3"/>
  <c r="K446" i="3"/>
  <c r="J446" i="3"/>
  <c r="K448" i="3"/>
  <c r="L448" i="3"/>
  <c r="O448" i="3" s="1"/>
  <c r="J342" i="3"/>
  <c r="K434" i="3"/>
  <c r="J434" i="3"/>
  <c r="L439" i="3"/>
  <c r="O439" i="3" s="1"/>
  <c r="K439" i="3"/>
  <c r="K441" i="3"/>
  <c r="J441" i="3"/>
  <c r="L392" i="3"/>
  <c r="O392" i="3" s="1"/>
  <c r="K392" i="3"/>
  <c r="J406" i="3"/>
  <c r="K406" i="3"/>
  <c r="L406" i="3"/>
  <c r="O406" i="3" s="1"/>
  <c r="J341" i="3"/>
  <c r="K310" i="3"/>
  <c r="J340" i="3"/>
  <c r="J325" i="3"/>
  <c r="J310" i="3"/>
  <c r="L337" i="3"/>
  <c r="O337" i="3" s="1"/>
  <c r="J272" i="3"/>
  <c r="J311" i="3"/>
  <c r="K308" i="3"/>
  <c r="J264" i="3"/>
  <c r="J320" i="3"/>
  <c r="L382" i="3"/>
  <c r="O382" i="3" s="1"/>
  <c r="K272" i="3"/>
  <c r="K337" i="3"/>
  <c r="J382" i="3"/>
  <c r="J357" i="3"/>
  <c r="K322" i="3"/>
  <c r="L322" i="3"/>
  <c r="O322" i="3" s="1"/>
  <c r="K256" i="3"/>
  <c r="L285" i="3"/>
  <c r="O285" i="3" s="1"/>
  <c r="K325" i="3"/>
  <c r="J322" i="3"/>
  <c r="L284" i="3"/>
  <c r="O284" i="3" s="1"/>
  <c r="L307" i="3"/>
  <c r="O307" i="3" s="1"/>
  <c r="J362" i="3"/>
  <c r="K286" i="3"/>
  <c r="L286" i="3"/>
  <c r="O286" i="3" s="1"/>
  <c r="J286" i="3"/>
  <c r="K284" i="3"/>
  <c r="J308" i="3"/>
  <c r="K307" i="3"/>
  <c r="L320" i="3"/>
  <c r="O320" i="3" s="1"/>
  <c r="L357" i="3"/>
  <c r="O357" i="3" s="1"/>
  <c r="K362" i="3"/>
  <c r="L339" i="3"/>
  <c r="O339" i="3" s="1"/>
  <c r="J339" i="3"/>
  <c r="K339" i="3"/>
  <c r="L268" i="3"/>
  <c r="O268" i="3" s="1"/>
  <c r="K305" i="3"/>
  <c r="L336" i="3"/>
  <c r="O336" i="3" s="1"/>
  <c r="K303" i="3"/>
  <c r="J269" i="3"/>
  <c r="K269" i="3"/>
  <c r="L269" i="3"/>
  <c r="O269" i="3" s="1"/>
  <c r="J256" i="3"/>
  <c r="L321" i="3"/>
  <c r="O321" i="3" s="1"/>
  <c r="L341" i="3"/>
  <c r="O341" i="3" s="1"/>
  <c r="J358" i="3"/>
  <c r="J359" i="3"/>
  <c r="K359" i="3"/>
  <c r="L359" i="3"/>
  <c r="O359" i="3" s="1"/>
  <c r="K312" i="3"/>
  <c r="J312" i="3"/>
  <c r="L312" i="3"/>
  <c r="O312" i="3" s="1"/>
  <c r="K300" i="3"/>
  <c r="K306" i="3"/>
  <c r="L338" i="3"/>
  <c r="O338" i="3" s="1"/>
  <c r="L289" i="3"/>
  <c r="O289" i="3" s="1"/>
  <c r="J306" i="3"/>
  <c r="K338" i="3"/>
  <c r="J289" i="3"/>
  <c r="L374" i="3"/>
  <c r="O374" i="3" s="1"/>
  <c r="J374" i="3"/>
  <c r="J361" i="3"/>
  <c r="K361" i="3"/>
  <c r="L361" i="3"/>
  <c r="O361" i="3" s="1"/>
  <c r="L363" i="3"/>
  <c r="O363" i="3" s="1"/>
  <c r="K363" i="3"/>
  <c r="J363" i="3"/>
  <c r="L360" i="3"/>
  <c r="O360" i="3" s="1"/>
  <c r="J360" i="3"/>
  <c r="K360" i="3"/>
  <c r="J365" i="3"/>
  <c r="K365" i="3"/>
  <c r="L365" i="3"/>
  <c r="O365" i="3" s="1"/>
  <c r="J324" i="3"/>
  <c r="K324" i="3"/>
  <c r="L324" i="3"/>
  <c r="O324" i="3" s="1"/>
  <c r="L326" i="3"/>
  <c r="O326" i="3" s="1"/>
  <c r="K326" i="3"/>
  <c r="J326" i="3"/>
  <c r="L323" i="3"/>
  <c r="O323" i="3" s="1"/>
  <c r="J323" i="3"/>
  <c r="K323" i="3"/>
  <c r="J334" i="3"/>
  <c r="K334" i="3"/>
  <c r="L334" i="3"/>
  <c r="O334" i="3" s="1"/>
  <c r="J314" i="3"/>
  <c r="K314" i="3"/>
  <c r="L314" i="3"/>
  <c r="O314" i="3" s="1"/>
  <c r="L316" i="3"/>
  <c r="O316" i="3" s="1"/>
  <c r="K316" i="3"/>
  <c r="J316" i="3"/>
  <c r="L313" i="3"/>
  <c r="O313" i="3" s="1"/>
  <c r="J313" i="3"/>
  <c r="K313" i="3"/>
  <c r="J318" i="3"/>
  <c r="K318" i="3"/>
  <c r="L318" i="3"/>
  <c r="O318" i="3" s="1"/>
  <c r="J301" i="3"/>
  <c r="L301" i="3"/>
  <c r="O301" i="3" s="1"/>
  <c r="K301" i="3"/>
  <c r="L304" i="3"/>
  <c r="O304" i="3" s="1"/>
  <c r="K304" i="3"/>
  <c r="J304" i="3"/>
  <c r="J288" i="3"/>
  <c r="K288" i="3"/>
  <c r="L288" i="3"/>
  <c r="O288" i="3" s="1"/>
  <c r="L290" i="3"/>
  <c r="O290" i="3" s="1"/>
  <c r="K290" i="3"/>
  <c r="J290" i="3"/>
  <c r="L287" i="3"/>
  <c r="O287" i="3" s="1"/>
  <c r="J287" i="3"/>
  <c r="K287" i="3"/>
  <c r="J298" i="3"/>
  <c r="K298" i="3"/>
  <c r="L298" i="3"/>
  <c r="O298" i="3" s="1"/>
  <c r="J271" i="3"/>
  <c r="K271" i="3"/>
  <c r="L271" i="3"/>
  <c r="O271" i="3" s="1"/>
  <c r="L273" i="3"/>
  <c r="O273" i="3" s="1"/>
  <c r="K273" i="3"/>
  <c r="J273" i="3"/>
  <c r="L270" i="3"/>
  <c r="O270" i="3" s="1"/>
  <c r="J270" i="3"/>
  <c r="K270" i="3"/>
  <c r="J275" i="3"/>
  <c r="K275" i="3"/>
  <c r="L275" i="3"/>
  <c r="O275" i="3" s="1"/>
  <c r="L257" i="3"/>
  <c r="O257" i="3" s="1"/>
  <c r="J257" i="3"/>
  <c r="K257" i="3"/>
  <c r="L342" i="3" l="1"/>
  <c r="O342" i="3" s="1"/>
  <c r="K342" i="3"/>
  <c r="K311" i="3"/>
  <c r="J268" i="3"/>
  <c r="K285" i="3"/>
  <c r="L311" i="3"/>
  <c r="O311" i="3" s="1"/>
  <c r="K268" i="3"/>
  <c r="J321" i="3"/>
  <c r="J285" i="3"/>
  <c r="J305" i="3"/>
  <c r="J300" i="3"/>
  <c r="L358" i="3"/>
  <c r="O358" i="3" s="1"/>
  <c r="L305" i="3"/>
  <c r="O305" i="3" s="1"/>
  <c r="J336" i="3"/>
  <c r="K358" i="3"/>
  <c r="L303" i="3"/>
  <c r="O303" i="3" s="1"/>
  <c r="J303" i="3"/>
  <c r="L300" i="3"/>
  <c r="O300" i="3" s="1"/>
  <c r="K321" i="3"/>
  <c r="N255" i="3" l="1"/>
  <c r="N254" i="3" l="1"/>
  <c r="N253" i="3"/>
  <c r="N252" i="3"/>
  <c r="N250" i="3"/>
  <c r="N251" i="3"/>
  <c r="M255" i="3" l="1"/>
  <c r="M254" i="3"/>
  <c r="M253" i="3"/>
  <c r="M252" i="3"/>
  <c r="M250" i="3"/>
  <c r="M251" i="3"/>
  <c r="K251" i="3" l="1"/>
  <c r="J254" i="3"/>
  <c r="K254" i="3"/>
  <c r="L254" i="3"/>
  <c r="O254" i="3" s="1"/>
  <c r="J253" i="3"/>
  <c r="K253" i="3"/>
  <c r="L253" i="3"/>
  <c r="O253" i="3" s="1"/>
  <c r="J252" i="3"/>
  <c r="K252" i="3"/>
  <c r="L252" i="3"/>
  <c r="O252" i="3" s="1"/>
  <c r="L250" i="3"/>
  <c r="O250" i="3" s="1"/>
  <c r="J251" i="3" l="1"/>
  <c r="L251" i="3"/>
  <c r="O251" i="3" s="1"/>
  <c r="J250" i="3"/>
  <c r="K250" i="3"/>
  <c r="J255" i="3"/>
  <c r="K255" i="3" l="1"/>
  <c r="L255" i="3"/>
  <c r="O255" i="3" s="1"/>
  <c r="K246" i="3" l="1"/>
  <c r="K241" i="3"/>
  <c r="K231" i="3"/>
  <c r="K222" i="3"/>
  <c r="K217" i="3"/>
  <c r="D215" i="3"/>
  <c r="D214" i="3"/>
  <c r="D213" i="3"/>
  <c r="D212" i="3"/>
  <c r="D211" i="3"/>
  <c r="D210" i="3"/>
  <c r="D209" i="3"/>
  <c r="D208" i="3"/>
  <c r="D207" i="3"/>
  <c r="D206" i="3"/>
  <c r="K205" i="3"/>
  <c r="D198" i="3"/>
  <c r="N183" i="3" l="1"/>
  <c r="M244" i="3"/>
  <c r="N241" i="3"/>
  <c r="M233" i="3"/>
  <c r="M230" i="3"/>
  <c r="N230" i="3"/>
  <c r="N236" i="3"/>
  <c r="N226" i="3"/>
  <c r="N222" i="3"/>
  <c r="N227" i="3"/>
  <c r="N217" i="3"/>
  <c r="N215" i="3"/>
  <c r="N211" i="3"/>
  <c r="N216" i="3"/>
  <c r="D187" i="3"/>
  <c r="K182" i="3"/>
  <c r="N184" i="3" l="1"/>
  <c r="N247" i="3"/>
  <c r="N246" i="3"/>
  <c r="N190" i="3"/>
  <c r="M184" i="3"/>
  <c r="M242" i="3"/>
  <c r="N244" i="3"/>
  <c r="N243" i="3"/>
  <c r="N242" i="3"/>
  <c r="M234" i="3"/>
  <c r="N240" i="3"/>
  <c r="M237" i="3"/>
  <c r="N231" i="3"/>
  <c r="N238" i="3"/>
  <c r="N234" i="3"/>
  <c r="N232" i="3"/>
  <c r="M232" i="3"/>
  <c r="N237" i="3"/>
  <c r="M238" i="3"/>
  <c r="N239" i="3"/>
  <c r="N233" i="3"/>
  <c r="N235" i="3"/>
  <c r="M235" i="3"/>
  <c r="M231" i="3"/>
  <c r="M223" i="3"/>
  <c r="M227" i="3"/>
  <c r="M225" i="3"/>
  <c r="N223" i="3"/>
  <c r="M228" i="3"/>
  <c r="M224" i="3"/>
  <c r="N228" i="3"/>
  <c r="M222" i="3"/>
  <c r="N229" i="3"/>
  <c r="N225" i="3"/>
  <c r="N219" i="3"/>
  <c r="N221" i="3"/>
  <c r="M213" i="3"/>
  <c r="N213" i="3"/>
  <c r="N214" i="3"/>
  <c r="N207" i="3"/>
  <c r="N206" i="3"/>
  <c r="M211" i="3"/>
  <c r="M182" i="3"/>
  <c r="M206" i="3"/>
  <c r="N205" i="3"/>
  <c r="N208" i="3"/>
  <c r="N210" i="3"/>
  <c r="M205" i="3"/>
  <c r="N203" i="3"/>
  <c r="N200" i="3"/>
  <c r="M198" i="3"/>
  <c r="N199" i="3"/>
  <c r="M199" i="3"/>
  <c r="N198" i="3"/>
  <c r="N202" i="3"/>
  <c r="M195" i="3"/>
  <c r="N189" i="3"/>
  <c r="N182" i="3"/>
  <c r="M183" i="3" l="1"/>
  <c r="M247" i="3"/>
  <c r="M190" i="3"/>
  <c r="M243" i="3"/>
  <c r="M241" i="3"/>
  <c r="M240" i="3"/>
  <c r="M239" i="3"/>
  <c r="M236" i="3"/>
  <c r="N224" i="3"/>
  <c r="M229" i="3"/>
  <c r="M226" i="3"/>
  <c r="M217" i="3"/>
  <c r="M218" i="3"/>
  <c r="M219" i="3"/>
  <c r="N218" i="3"/>
  <c r="M220" i="3"/>
  <c r="M221" i="3"/>
  <c r="N220" i="3"/>
  <c r="M215" i="3"/>
  <c r="M214" i="3"/>
  <c r="M207" i="3"/>
  <c r="M208" i="3"/>
  <c r="M209" i="3"/>
  <c r="M216" i="3"/>
  <c r="N212" i="3"/>
  <c r="M210" i="3"/>
  <c r="N209" i="3"/>
  <c r="M203" i="3"/>
  <c r="M200" i="3"/>
  <c r="M201" i="3"/>
  <c r="M202" i="3"/>
  <c r="N201" i="3"/>
  <c r="N196" i="3"/>
  <c r="M197" i="3"/>
  <c r="N195" i="3"/>
  <c r="N197" i="3"/>
  <c r="N193" i="3"/>
  <c r="M187" i="3"/>
  <c r="N194" i="3"/>
  <c r="N187" i="3"/>
  <c r="N188" i="3"/>
  <c r="N186" i="3"/>
  <c r="M246" i="3" l="1"/>
  <c r="J247" i="3"/>
  <c r="K247" i="3"/>
  <c r="L247" i="3"/>
  <c r="O247" i="3" s="1"/>
  <c r="J190" i="3"/>
  <c r="K190" i="3"/>
  <c r="L190" i="3"/>
  <c r="O190" i="3" s="1"/>
  <c r="K226" i="3"/>
  <c r="L233" i="3"/>
  <c r="O233" i="3" s="1"/>
  <c r="J239" i="3"/>
  <c r="K239" i="3"/>
  <c r="L239" i="3"/>
  <c r="O239" i="3" s="1"/>
  <c r="J236" i="3"/>
  <c r="K236" i="3"/>
  <c r="L236" i="3"/>
  <c r="O236" i="3" s="1"/>
  <c r="L222" i="3"/>
  <c r="O222" i="3" s="1"/>
  <c r="J205" i="3"/>
  <c r="M212" i="3"/>
  <c r="L212" i="3"/>
  <c r="K212" i="3"/>
  <c r="J203" i="3"/>
  <c r="K203" i="3"/>
  <c r="L203" i="3"/>
  <c r="O203" i="3" s="1"/>
  <c r="K200" i="3"/>
  <c r="M196" i="3"/>
  <c r="M193" i="3"/>
  <c r="N185" i="3"/>
  <c r="M194" i="3"/>
  <c r="M189" i="3"/>
  <c r="M188" i="3"/>
  <c r="M186" i="3"/>
  <c r="N180" i="3"/>
  <c r="N181" i="3"/>
  <c r="N176" i="3"/>
  <c r="M176" i="3"/>
  <c r="M166" i="3"/>
  <c r="N166" i="3"/>
  <c r="M163" i="3"/>
  <c r="M158" i="3"/>
  <c r="N158" i="3"/>
  <c r="M145" i="3"/>
  <c r="N145" i="3"/>
  <c r="M154" i="3"/>
  <c r="M144" i="3"/>
  <c r="M139" i="3"/>
  <c r="N139" i="3"/>
  <c r="K121" i="3"/>
  <c r="J244" i="3" l="1"/>
  <c r="K184" i="3"/>
  <c r="J246" i="3"/>
  <c r="L246" i="3"/>
  <c r="O246" i="3" s="1"/>
  <c r="J233" i="3"/>
  <c r="K233" i="3"/>
  <c r="J230" i="3"/>
  <c r="L231" i="3"/>
  <c r="O231" i="3" s="1"/>
  <c r="J226" i="3"/>
  <c r="L226" i="3"/>
  <c r="O226" i="3" s="1"/>
  <c r="K225" i="3"/>
  <c r="K234" i="3"/>
  <c r="L240" i="3"/>
  <c r="O240" i="3" s="1"/>
  <c r="L235" i="3"/>
  <c r="O235" i="3" s="1"/>
  <c r="J235" i="3"/>
  <c r="K235" i="3"/>
  <c r="L237" i="3"/>
  <c r="O237" i="3" s="1"/>
  <c r="J237" i="3"/>
  <c r="K237" i="3"/>
  <c r="J222" i="3"/>
  <c r="L227" i="3"/>
  <c r="O227" i="3" s="1"/>
  <c r="L223" i="3"/>
  <c r="O223" i="3" s="1"/>
  <c r="K223" i="3"/>
  <c r="J223" i="3"/>
  <c r="L229" i="3"/>
  <c r="O229" i="3" s="1"/>
  <c r="J229" i="3"/>
  <c r="K229" i="3"/>
  <c r="L218" i="3"/>
  <c r="O218" i="3" s="1"/>
  <c r="J218" i="3"/>
  <c r="K218" i="3"/>
  <c r="L220" i="3"/>
  <c r="O220" i="3" s="1"/>
  <c r="J220" i="3"/>
  <c r="K220" i="3"/>
  <c r="J213" i="3"/>
  <c r="L215" i="3"/>
  <c r="O215" i="3" s="1"/>
  <c r="L214" i="3"/>
  <c r="O214" i="3" s="1"/>
  <c r="J214" i="3"/>
  <c r="K214" i="3"/>
  <c r="L205" i="3"/>
  <c r="O205" i="3" s="1"/>
  <c r="O212" i="3"/>
  <c r="J212" i="3"/>
  <c r="J216" i="3"/>
  <c r="J200" i="3"/>
  <c r="L209" i="3"/>
  <c r="O209" i="3" s="1"/>
  <c r="J209" i="3"/>
  <c r="K209" i="3"/>
  <c r="L206" i="3"/>
  <c r="O206" i="3" s="1"/>
  <c r="J206" i="3"/>
  <c r="K206" i="3"/>
  <c r="L200" i="3"/>
  <c r="O200" i="3" s="1"/>
  <c r="L186" i="3"/>
  <c r="O186" i="3" s="1"/>
  <c r="L199" i="3"/>
  <c r="O199" i="3" s="1"/>
  <c r="J199" i="3"/>
  <c r="K199" i="3"/>
  <c r="L201" i="3"/>
  <c r="O201" i="3" s="1"/>
  <c r="J201" i="3"/>
  <c r="K201" i="3"/>
  <c r="M185" i="3"/>
  <c r="J193" i="3"/>
  <c r="K193" i="3"/>
  <c r="L193" i="3"/>
  <c r="O193" i="3" s="1"/>
  <c r="J194" i="3"/>
  <c r="K194" i="3"/>
  <c r="L194" i="3"/>
  <c r="O194" i="3" s="1"/>
  <c r="M181" i="3"/>
  <c r="L180" i="3"/>
  <c r="K180" i="3"/>
  <c r="M180" i="3"/>
  <c r="N172" i="3"/>
  <c r="N174" i="3"/>
  <c r="N173" i="3"/>
  <c r="M172" i="3"/>
  <c r="M170" i="3"/>
  <c r="M167" i="3"/>
  <c r="N163" i="3"/>
  <c r="M160" i="3"/>
  <c r="M159" i="3"/>
  <c r="M157" i="3"/>
  <c r="N157" i="3"/>
  <c r="M156" i="3"/>
  <c r="M155" i="3"/>
  <c r="M147" i="3"/>
  <c r="N154" i="3"/>
  <c r="N147" i="3"/>
  <c r="M148" i="3"/>
  <c r="N148" i="3"/>
  <c r="M151" i="3"/>
  <c r="M152" i="3"/>
  <c r="N144" i="3"/>
  <c r="M140" i="3"/>
  <c r="N140" i="3"/>
  <c r="M137" i="3"/>
  <c r="M134" i="3"/>
  <c r="M119" i="3"/>
  <c r="N119" i="3"/>
  <c r="K106" i="3"/>
  <c r="L184" i="3" l="1"/>
  <c r="O184" i="3" s="1"/>
  <c r="K244" i="3"/>
  <c r="J184" i="3"/>
  <c r="L244" i="3"/>
  <c r="O244" i="3" s="1"/>
  <c r="J183" i="3"/>
  <c r="K183" i="3"/>
  <c r="L183" i="3"/>
  <c r="O183" i="3" s="1"/>
  <c r="L241" i="3"/>
  <c r="O241" i="3" s="1"/>
  <c r="J242" i="3"/>
  <c r="L230" i="3"/>
  <c r="O230" i="3" s="1"/>
  <c r="L225" i="3"/>
  <c r="O225" i="3" s="1"/>
  <c r="K230" i="3"/>
  <c r="J231" i="3"/>
  <c r="K240" i="3"/>
  <c r="J240" i="3"/>
  <c r="J225" i="3"/>
  <c r="J232" i="3"/>
  <c r="J234" i="3"/>
  <c r="L234" i="3"/>
  <c r="O234" i="3" s="1"/>
  <c r="J227" i="3"/>
  <c r="K227" i="3"/>
  <c r="L213" i="3"/>
  <c r="O213" i="3" s="1"/>
  <c r="L228" i="3"/>
  <c r="O228" i="3" s="1"/>
  <c r="K228" i="3"/>
  <c r="J228" i="3"/>
  <c r="J219" i="3"/>
  <c r="L221" i="3"/>
  <c r="O221" i="3" s="1"/>
  <c r="K213" i="3"/>
  <c r="J217" i="3"/>
  <c r="L217" i="3"/>
  <c r="O217" i="3" s="1"/>
  <c r="J215" i="3"/>
  <c r="K215" i="3"/>
  <c r="K186" i="3"/>
  <c r="K216" i="3"/>
  <c r="L216" i="3"/>
  <c r="O216" i="3" s="1"/>
  <c r="L185" i="3"/>
  <c r="O185" i="3" s="1"/>
  <c r="J186" i="3"/>
  <c r="J208" i="3"/>
  <c r="K208" i="3"/>
  <c r="L208" i="3"/>
  <c r="O208" i="3" s="1"/>
  <c r="L187" i="3"/>
  <c r="O187" i="3" s="1"/>
  <c r="L182" i="3"/>
  <c r="O182" i="3" s="1"/>
  <c r="L188" i="3"/>
  <c r="O188" i="3" s="1"/>
  <c r="J188" i="3"/>
  <c r="K188" i="3"/>
  <c r="O180" i="3"/>
  <c r="J181" i="3"/>
  <c r="K181" i="3"/>
  <c r="L181" i="3"/>
  <c r="O181" i="3" s="1"/>
  <c r="J180" i="3"/>
  <c r="N171" i="3"/>
  <c r="M171" i="3"/>
  <c r="N169" i="3"/>
  <c r="N167" i="3"/>
  <c r="N170" i="3"/>
  <c r="M173" i="3"/>
  <c r="M174" i="3"/>
  <c r="M169" i="3"/>
  <c r="N160" i="3"/>
  <c r="N159" i="3"/>
  <c r="N155" i="3"/>
  <c r="N156" i="3"/>
  <c r="N151" i="3"/>
  <c r="N152" i="3"/>
  <c r="N143" i="3"/>
  <c r="M143" i="3"/>
  <c r="N137" i="3"/>
  <c r="N134" i="3"/>
  <c r="N131" i="3"/>
  <c r="M131" i="3"/>
  <c r="M132" i="3"/>
  <c r="M125" i="3"/>
  <c r="M123" i="3"/>
  <c r="N123" i="3"/>
  <c r="M121" i="3"/>
  <c r="N122" i="3"/>
  <c r="M122" i="3"/>
  <c r="M120" i="3"/>
  <c r="M118" i="3"/>
  <c r="N118" i="3"/>
  <c r="N109" i="3"/>
  <c r="M111" i="3"/>
  <c r="N111" i="3"/>
  <c r="M113" i="3"/>
  <c r="N113" i="3"/>
  <c r="M106" i="3"/>
  <c r="N106" i="3"/>
  <c r="J241" i="3" l="1"/>
  <c r="K242" i="3"/>
  <c r="L242" i="3"/>
  <c r="O242" i="3" s="1"/>
  <c r="L243" i="3"/>
  <c r="O243" i="3" s="1"/>
  <c r="J243" i="3"/>
  <c r="K243" i="3"/>
  <c r="K232" i="3"/>
  <c r="L232" i="3"/>
  <c r="O232" i="3" s="1"/>
  <c r="L238" i="3"/>
  <c r="O238" i="3" s="1"/>
  <c r="J238" i="3"/>
  <c r="K238" i="3"/>
  <c r="K185" i="3"/>
  <c r="L219" i="3"/>
  <c r="O219" i="3" s="1"/>
  <c r="J185" i="3"/>
  <c r="K219" i="3"/>
  <c r="K224" i="3"/>
  <c r="J224" i="3"/>
  <c r="L224" i="3"/>
  <c r="O224" i="3" s="1"/>
  <c r="J221" i="3"/>
  <c r="K221" i="3"/>
  <c r="K187" i="3"/>
  <c r="J207" i="3"/>
  <c r="K207" i="3"/>
  <c r="L207" i="3"/>
  <c r="O207" i="3" s="1"/>
  <c r="K211" i="3"/>
  <c r="L211" i="3"/>
  <c r="O211" i="3" s="1"/>
  <c r="J211" i="3"/>
  <c r="J210" i="3"/>
  <c r="K210" i="3"/>
  <c r="L210" i="3"/>
  <c r="O210" i="3" s="1"/>
  <c r="J187" i="3"/>
  <c r="J182" i="3"/>
  <c r="K195" i="3"/>
  <c r="K198" i="3"/>
  <c r="J198" i="3"/>
  <c r="L198" i="3"/>
  <c r="O198" i="3" s="1"/>
  <c r="J202" i="3"/>
  <c r="K202" i="3"/>
  <c r="L202" i="3"/>
  <c r="O202" i="3" s="1"/>
  <c r="J196" i="3"/>
  <c r="K196" i="3"/>
  <c r="L196" i="3"/>
  <c r="O196" i="3" s="1"/>
  <c r="L197" i="3"/>
  <c r="O197" i="3" s="1"/>
  <c r="J197" i="3"/>
  <c r="K197" i="3"/>
  <c r="J189" i="3"/>
  <c r="K189" i="3"/>
  <c r="L189" i="3"/>
  <c r="O189" i="3" s="1"/>
  <c r="J156" i="3"/>
  <c r="J147" i="3"/>
  <c r="K151" i="3"/>
  <c r="M124" i="3"/>
  <c r="N132" i="3"/>
  <c r="N121" i="3"/>
  <c r="N125" i="3"/>
  <c r="N124" i="3"/>
  <c r="N120" i="3"/>
  <c r="M109" i="3"/>
  <c r="M110" i="3"/>
  <c r="M107" i="3"/>
  <c r="M108" i="3"/>
  <c r="M105" i="3"/>
  <c r="J159" i="3" l="1"/>
  <c r="L167" i="3"/>
  <c r="O167" i="3" s="1"/>
  <c r="J195" i="3"/>
  <c r="L195" i="3"/>
  <c r="O195" i="3" s="1"/>
  <c r="L157" i="3"/>
  <c r="O157" i="3" s="1"/>
  <c r="J139" i="3"/>
  <c r="L151" i="3"/>
  <c r="O151" i="3" s="1"/>
  <c r="L158" i="3"/>
  <c r="O158" i="3" s="1"/>
  <c r="L176" i="3"/>
  <c r="O176" i="3" s="1"/>
  <c r="K147" i="3"/>
  <c r="L144" i="3"/>
  <c r="O144" i="3" s="1"/>
  <c r="K156" i="3"/>
  <c r="J152" i="3"/>
  <c r="J151" i="3"/>
  <c r="L147" i="3"/>
  <c r="O147" i="3" s="1"/>
  <c r="J155" i="3"/>
  <c r="J163" i="3"/>
  <c r="J171" i="3"/>
  <c r="K171" i="3"/>
  <c r="L171" i="3"/>
  <c r="O171" i="3" s="1"/>
  <c r="K170" i="3"/>
  <c r="J169" i="3"/>
  <c r="K169" i="3"/>
  <c r="L169" i="3"/>
  <c r="O169" i="3" s="1"/>
  <c r="J172" i="3"/>
  <c r="K172" i="3"/>
  <c r="L172" i="3"/>
  <c r="O172" i="3" s="1"/>
  <c r="L156" i="3"/>
  <c r="O156" i="3" s="1"/>
  <c r="L166" i="3"/>
  <c r="O166" i="3" s="1"/>
  <c r="K137" i="3"/>
  <c r="J148" i="3"/>
  <c r="K148" i="3"/>
  <c r="L148" i="3"/>
  <c r="O148" i="3" s="1"/>
  <c r="L121" i="3"/>
  <c r="O121" i="3" s="1"/>
  <c r="N107" i="3"/>
  <c r="N114" i="3"/>
  <c r="N110" i="3"/>
  <c r="N112" i="3"/>
  <c r="M112" i="3"/>
  <c r="M114" i="3"/>
  <c r="N108" i="3"/>
  <c r="N105" i="3"/>
  <c r="L159" i="3" l="1"/>
  <c r="O159" i="3" s="1"/>
  <c r="K158" i="3"/>
  <c r="J167" i="3"/>
  <c r="J157" i="3"/>
  <c r="K167" i="3"/>
  <c r="J158" i="3"/>
  <c r="K159" i="3"/>
  <c r="L163" i="3"/>
  <c r="O163" i="3" s="1"/>
  <c r="K157" i="3"/>
  <c r="L160" i="3"/>
  <c r="O160" i="3" s="1"/>
  <c r="K139" i="3"/>
  <c r="L139" i="3"/>
  <c r="O139" i="3" s="1"/>
  <c r="J121" i="3"/>
  <c r="J176" i="3"/>
  <c r="K144" i="3"/>
  <c r="J144" i="3"/>
  <c r="K176" i="3"/>
  <c r="K163" i="3"/>
  <c r="L152" i="3"/>
  <c r="O152" i="3" s="1"/>
  <c r="L155" i="3"/>
  <c r="O155" i="3" s="1"/>
  <c r="K155" i="3"/>
  <c r="K152" i="3"/>
  <c r="J106" i="3"/>
  <c r="J137" i="3"/>
  <c r="J170" i="3"/>
  <c r="L170" i="3"/>
  <c r="O170" i="3" s="1"/>
  <c r="J166" i="3"/>
  <c r="L173" i="3"/>
  <c r="O173" i="3" s="1"/>
  <c r="J173" i="3"/>
  <c r="K173" i="3"/>
  <c r="K166" i="3"/>
  <c r="L145" i="3"/>
  <c r="O145" i="3" s="1"/>
  <c r="K145" i="3"/>
  <c r="J145" i="3"/>
  <c r="L137" i="3"/>
  <c r="O137" i="3" s="1"/>
  <c r="L154" i="3"/>
  <c r="O154" i="3" s="1"/>
  <c r="J154" i="3"/>
  <c r="K154" i="3"/>
  <c r="J134" i="3"/>
  <c r="L134" i="3"/>
  <c r="O134" i="3" s="1"/>
  <c r="K134" i="3"/>
  <c r="J143" i="3"/>
  <c r="K143" i="3"/>
  <c r="L143" i="3"/>
  <c r="O143" i="3" s="1"/>
  <c r="J140" i="3"/>
  <c r="K140" i="3"/>
  <c r="L140" i="3"/>
  <c r="O140" i="3" s="1"/>
  <c r="L131" i="3"/>
  <c r="O131" i="3" s="1"/>
  <c r="J113" i="3"/>
  <c r="J114" i="3"/>
  <c r="J109" i="3"/>
  <c r="J160" i="3" l="1"/>
  <c r="L125" i="3"/>
  <c r="O125" i="3" s="1"/>
  <c r="K160" i="3"/>
  <c r="L106" i="3"/>
  <c r="O106" i="3" s="1"/>
  <c r="L107" i="3"/>
  <c r="O107" i="3" s="1"/>
  <c r="J118" i="3"/>
  <c r="K120" i="3"/>
  <c r="L111" i="3"/>
  <c r="O111" i="3" s="1"/>
  <c r="K113" i="3"/>
  <c r="J174" i="3"/>
  <c r="K174" i="3"/>
  <c r="L174" i="3"/>
  <c r="O174" i="3" s="1"/>
  <c r="J131" i="3"/>
  <c r="K131" i="3"/>
  <c r="L113" i="3"/>
  <c r="O113" i="3" s="1"/>
  <c r="K123" i="3"/>
  <c r="J132" i="3"/>
  <c r="K132" i="3"/>
  <c r="L132" i="3"/>
  <c r="O132" i="3" s="1"/>
  <c r="L124" i="3"/>
  <c r="O124" i="3" s="1"/>
  <c r="J124" i="3"/>
  <c r="K124" i="3"/>
  <c r="L108" i="3"/>
  <c r="O108" i="3" s="1"/>
  <c r="K114" i="3"/>
  <c r="L119" i="3"/>
  <c r="O119" i="3" s="1"/>
  <c r="J119" i="3"/>
  <c r="K119" i="3"/>
  <c r="K109" i="3"/>
  <c r="L109" i="3"/>
  <c r="O109" i="3" s="1"/>
  <c r="L114" i="3"/>
  <c r="O114" i="3" s="1"/>
  <c r="J105" i="3"/>
  <c r="K105" i="3"/>
  <c r="L105" i="3"/>
  <c r="O105" i="3" s="1"/>
  <c r="J123" i="3" l="1"/>
  <c r="J125" i="3"/>
  <c r="K125" i="3"/>
  <c r="K107" i="3"/>
  <c r="J107" i="3"/>
  <c r="K110" i="3"/>
  <c r="L120" i="3"/>
  <c r="O120" i="3" s="1"/>
  <c r="K111" i="3"/>
  <c r="J120" i="3"/>
  <c r="L118" i="3"/>
  <c r="O118" i="3" s="1"/>
  <c r="K118" i="3"/>
  <c r="J111" i="3"/>
  <c r="L123" i="3"/>
  <c r="O123" i="3" s="1"/>
  <c r="K112" i="3"/>
  <c r="L112" i="3"/>
  <c r="O112" i="3" s="1"/>
  <c r="J112" i="3"/>
  <c r="J122" i="3"/>
  <c r="K122" i="3"/>
  <c r="L122" i="3"/>
  <c r="O122" i="3" s="1"/>
  <c r="K108" i="3"/>
  <c r="J108" i="3"/>
  <c r="L110" i="3" l="1"/>
  <c r="O110" i="3" s="1"/>
  <c r="J110" i="3"/>
  <c r="K91" i="3" l="1"/>
  <c r="N94" i="3" l="1"/>
  <c r="N96" i="3"/>
  <c r="N67" i="3"/>
  <c r="N99" i="3"/>
  <c r="M102" i="3"/>
  <c r="M100" i="3" l="1"/>
  <c r="M98" i="3"/>
  <c r="M92" i="3"/>
  <c r="N95" i="3"/>
  <c r="N92" i="3"/>
  <c r="M93" i="3"/>
  <c r="N102" i="3"/>
  <c r="M99" i="3"/>
  <c r="M46" i="3"/>
  <c r="M101" i="3"/>
  <c r="M96" i="3"/>
  <c r="N91" i="3"/>
  <c r="M94" i="3"/>
  <c r="M95" i="3"/>
  <c r="M62" i="3"/>
  <c r="N62" i="3"/>
  <c r="N100" i="3" l="1"/>
  <c r="N98" i="3"/>
  <c r="N93" i="3"/>
  <c r="N88" i="3"/>
  <c r="N46" i="3"/>
  <c r="N101" i="3"/>
  <c r="M67" i="3"/>
  <c r="N97" i="3"/>
  <c r="M91" i="3"/>
  <c r="M103" i="3"/>
  <c r="N103" i="3"/>
  <c r="M97" i="3"/>
  <c r="M88" i="3"/>
  <c r="N66" i="3"/>
  <c r="M66" i="3"/>
  <c r="M47" i="3"/>
  <c r="M45" i="3"/>
  <c r="N45" i="3"/>
  <c r="M42" i="3"/>
  <c r="J100" i="3" l="1"/>
  <c r="L102" i="3"/>
  <c r="O102" i="3" s="1"/>
  <c r="J95" i="3"/>
  <c r="N42" i="3"/>
  <c r="N26" i="3"/>
  <c r="N47" i="3"/>
  <c r="J91" i="3"/>
  <c r="N27" i="3"/>
  <c r="M26" i="3"/>
  <c r="M27" i="3"/>
  <c r="N87" i="3"/>
  <c r="M87" i="3"/>
  <c r="L99" i="3" l="1"/>
  <c r="O99" i="3" s="1"/>
  <c r="K94" i="3"/>
  <c r="L91" i="3"/>
  <c r="O91" i="3" s="1"/>
  <c r="K95" i="3"/>
  <c r="J96" i="3"/>
  <c r="J101" i="3"/>
  <c r="K92" i="3"/>
  <c r="K98" i="3"/>
  <c r="K100" i="3"/>
  <c r="J102" i="3"/>
  <c r="L100" i="3"/>
  <c r="O100" i="3" s="1"/>
  <c r="K102" i="3"/>
  <c r="L95" i="3"/>
  <c r="O95" i="3" s="1"/>
  <c r="J66" i="3"/>
  <c r="J88" i="3"/>
  <c r="K88" i="3"/>
  <c r="L88" i="3"/>
  <c r="O88" i="3" s="1"/>
  <c r="J98" i="3" l="1"/>
  <c r="K99" i="3"/>
  <c r="J99" i="3"/>
  <c r="L94" i="3"/>
  <c r="O94" i="3" s="1"/>
  <c r="L96" i="3"/>
  <c r="O96" i="3" s="1"/>
  <c r="K101" i="3"/>
  <c r="J94" i="3"/>
  <c r="L98" i="3"/>
  <c r="O98" i="3" s="1"/>
  <c r="K96" i="3"/>
  <c r="J92" i="3"/>
  <c r="L92" i="3"/>
  <c r="O92" i="3" s="1"/>
  <c r="L101" i="3"/>
  <c r="O101" i="3" s="1"/>
  <c r="K66" i="3"/>
  <c r="L66" i="3"/>
  <c r="O66" i="3" s="1"/>
  <c r="K62" i="3"/>
  <c r="K103" i="3"/>
  <c r="J97" i="3"/>
  <c r="K97" i="3"/>
  <c r="L97" i="3"/>
  <c r="O97" i="3" s="1"/>
  <c r="L67" i="3"/>
  <c r="O67" i="3" s="1"/>
  <c r="J67" i="3"/>
  <c r="K67" i="3"/>
  <c r="J27" i="3"/>
  <c r="K27" i="3"/>
  <c r="L27" i="3"/>
  <c r="O27" i="3" s="1"/>
  <c r="L26" i="3"/>
  <c r="O26" i="3" s="1"/>
  <c r="J26" i="3"/>
  <c r="K26" i="3"/>
  <c r="M80" i="3"/>
  <c r="N80" i="3"/>
  <c r="M74" i="3"/>
  <c r="N74" i="3"/>
  <c r="J62" i="3" l="1"/>
  <c r="J103" i="3"/>
  <c r="J45" i="3"/>
  <c r="L62" i="3"/>
  <c r="O62" i="3" s="1"/>
  <c r="K47" i="3"/>
  <c r="L103" i="3"/>
  <c r="O103" i="3" s="1"/>
  <c r="J93" i="3"/>
  <c r="K93" i="3"/>
  <c r="L93" i="3"/>
  <c r="O93" i="3" s="1"/>
  <c r="K42" i="3"/>
  <c r="J42" i="3"/>
  <c r="L42" i="3"/>
  <c r="O42" i="3" s="1"/>
  <c r="L46" i="3"/>
  <c r="O46" i="3" s="1"/>
  <c r="J46" i="3"/>
  <c r="K46" i="3"/>
  <c r="M82" i="3"/>
  <c r="M83" i="3"/>
  <c r="M77" i="3"/>
  <c r="M75" i="3"/>
  <c r="J47" i="3" l="1"/>
  <c r="K45" i="3"/>
  <c r="L45" i="3"/>
  <c r="O45" i="3" s="1"/>
  <c r="L47" i="3"/>
  <c r="O47" i="3" s="1"/>
  <c r="N83" i="3"/>
  <c r="N73" i="3"/>
  <c r="N77" i="3"/>
  <c r="J87" i="3"/>
  <c r="K87" i="3"/>
  <c r="L87" i="3"/>
  <c r="O87" i="3" s="1"/>
  <c r="N82" i="3"/>
  <c r="N75" i="3"/>
  <c r="M73" i="3"/>
  <c r="J73" i="3" l="1"/>
  <c r="K73" i="3"/>
  <c r="L73" i="3"/>
  <c r="O73" i="3" s="1"/>
  <c r="M16" i="6"/>
  <c r="N16" i="6"/>
  <c r="M20" i="6"/>
  <c r="M24" i="6"/>
  <c r="M28" i="6"/>
  <c r="M58" i="3"/>
  <c r="N58" i="3"/>
  <c r="M55" i="3"/>
  <c r="N55" i="3"/>
  <c r="M49" i="3"/>
  <c r="N49" i="3"/>
  <c r="N24" i="3"/>
  <c r="M177" i="3"/>
  <c r="M18" i="3"/>
  <c r="N18" i="3"/>
  <c r="M17" i="3"/>
  <c r="N17" i="3"/>
  <c r="N21" i="3"/>
  <c r="M23" i="3"/>
  <c r="N23" i="3"/>
  <c r="N41" i="3"/>
  <c r="M43" i="3"/>
  <c r="N43" i="3"/>
  <c r="M50" i="3"/>
  <c r="N50" i="3"/>
  <c r="M65" i="3"/>
  <c r="N65" i="3"/>
  <c r="N70" i="3"/>
  <c r="M72" i="3"/>
  <c r="N72" i="3"/>
  <c r="M84" i="3"/>
  <c r="N84" i="3"/>
  <c r="M90" i="3"/>
  <c r="N90" i="3"/>
  <c r="M116" i="3"/>
  <c r="M135" i="3"/>
  <c r="N135" i="3"/>
  <c r="M149" i="3"/>
  <c r="N149" i="3"/>
  <c r="M161" i="3"/>
  <c r="N161" i="3"/>
  <c r="M168" i="3"/>
  <c r="N168" i="3"/>
  <c r="M86" i="3"/>
  <c r="N86" i="3"/>
  <c r="N104" i="3"/>
  <c r="N136" i="3"/>
  <c r="N141" i="3"/>
  <c r="N164" i="3"/>
  <c r="M179" i="3"/>
  <c r="M15" i="5"/>
  <c r="M17" i="5"/>
  <c r="M21" i="5"/>
  <c r="M23" i="5"/>
  <c r="M26" i="5"/>
  <c r="M28" i="5"/>
  <c r="M34" i="5"/>
  <c r="M36" i="5"/>
  <c r="M38" i="5"/>
  <c r="N15" i="5"/>
  <c r="N17" i="5"/>
  <c r="N19" i="5"/>
  <c r="N21" i="5"/>
  <c r="N26" i="5"/>
  <c r="N28" i="5"/>
  <c r="N30" i="5"/>
  <c r="N32" i="5"/>
  <c r="N34" i="5"/>
  <c r="N36" i="5"/>
  <c r="N38" i="5"/>
  <c r="M51" i="4"/>
  <c r="N47" i="4"/>
  <c r="M245" i="3"/>
  <c r="N49" i="4" l="1"/>
  <c r="N22" i="6"/>
  <c r="J77" i="3"/>
  <c r="N51" i="4"/>
  <c r="N23" i="5"/>
  <c r="M32" i="5"/>
  <c r="M19" i="5"/>
  <c r="N26" i="6"/>
  <c r="M49" i="4"/>
  <c r="M47" i="4"/>
  <c r="M30" i="5"/>
  <c r="M136" i="3"/>
  <c r="J75" i="3"/>
  <c r="M164" i="3"/>
  <c r="J83" i="3"/>
  <c r="N28" i="3"/>
  <c r="K82" i="3"/>
  <c r="J82" i="3"/>
  <c r="L82" i="3"/>
  <c r="O82" i="3" s="1"/>
  <c r="N79" i="3"/>
  <c r="M19" i="6"/>
  <c r="N18" i="6"/>
  <c r="M27" i="6"/>
  <c r="M23" i="6"/>
  <c r="M141" i="3"/>
  <c r="N126" i="3"/>
  <c r="M104" i="3"/>
  <c r="N177" i="3"/>
  <c r="N61" i="3"/>
  <c r="M68" i="3"/>
  <c r="N63" i="4"/>
  <c r="M63" i="4"/>
  <c r="N68" i="3"/>
  <c r="M63" i="3"/>
  <c r="M59" i="3"/>
  <c r="M57" i="3"/>
  <c r="N57" i="3"/>
  <c r="M53" i="3"/>
  <c r="N53" i="3"/>
  <c r="M48" i="3"/>
  <c r="M24" i="3"/>
  <c r="M165" i="3"/>
  <c r="M19" i="3"/>
  <c r="N19" i="3"/>
  <c r="N179" i="3"/>
  <c r="M71" i="3"/>
  <c r="M22" i="3"/>
  <c r="N245" i="3"/>
  <c r="M175" i="3"/>
  <c r="N191" i="3"/>
  <c r="M146" i="3"/>
  <c r="M89" i="3"/>
  <c r="M117" i="3"/>
  <c r="N23" i="6"/>
  <c r="M26" i="6"/>
  <c r="M18" i="6"/>
  <c r="N28" i="6"/>
  <c r="M25" i="6"/>
  <c r="N24" i="6"/>
  <c r="M22" i="6"/>
  <c r="N20" i="6"/>
  <c r="M15" i="6"/>
  <c r="N25" i="6"/>
  <c r="N15" i="6"/>
  <c r="N37" i="5"/>
  <c r="M35" i="5"/>
  <c r="N33" i="5"/>
  <c r="M31" i="5"/>
  <c r="N29" i="5"/>
  <c r="M27" i="5"/>
  <c r="N25" i="5"/>
  <c r="M24" i="5"/>
  <c r="N22" i="5"/>
  <c r="M20" i="5"/>
  <c r="N18" i="5"/>
  <c r="M16" i="5"/>
  <c r="M50" i="4"/>
  <c r="M48" i="4"/>
  <c r="M46" i="4"/>
  <c r="M162" i="3"/>
  <c r="M153" i="3"/>
  <c r="M178" i="3"/>
  <c r="N162" i="3"/>
  <c r="N116" i="3"/>
  <c r="M126" i="3"/>
  <c r="M85" i="3"/>
  <c r="M78" i="3"/>
  <c r="M69" i="3"/>
  <c r="M60" i="3"/>
  <c r="M51" i="3"/>
  <c r="M44" i="3"/>
  <c r="M20" i="3"/>
  <c r="N117" i="3"/>
  <c r="K77" i="3" l="1"/>
  <c r="L77" i="3"/>
  <c r="O77" i="3" s="1"/>
  <c r="K75" i="3"/>
  <c r="L75" i="3"/>
  <c r="O75" i="3" s="1"/>
  <c r="K83" i="3"/>
  <c r="L83" i="3"/>
  <c r="O83" i="3" s="1"/>
  <c r="J80" i="3"/>
  <c r="L80" i="3"/>
  <c r="O80" i="3" s="1"/>
  <c r="K80" i="3"/>
  <c r="L74" i="3"/>
  <c r="O74" i="3" s="1"/>
  <c r="J74" i="3"/>
  <c r="K74" i="3"/>
  <c r="N50" i="4"/>
  <c r="L17" i="6"/>
  <c r="N19" i="6"/>
  <c r="N27" i="6"/>
  <c r="N63" i="3"/>
  <c r="N59" i="3"/>
  <c r="N54" i="3"/>
  <c r="M54" i="3"/>
  <c r="N48" i="3"/>
  <c r="N25" i="3"/>
  <c r="M25" i="3"/>
  <c r="M16" i="3"/>
  <c r="M64" i="3"/>
  <c r="N178" i="3"/>
  <c r="N16" i="3"/>
  <c r="N64" i="3"/>
  <c r="N142" i="3"/>
  <c r="N165" i="3"/>
  <c r="M142" i="3"/>
  <c r="M41" i="3"/>
  <c r="N81" i="3"/>
  <c r="N133" i="3"/>
  <c r="N153" i="3"/>
  <c r="N146" i="3"/>
  <c r="N175" i="3"/>
  <c r="N20" i="3"/>
  <c r="N44" i="3"/>
  <c r="N51" i="3"/>
  <c r="N60" i="3"/>
  <c r="N69" i="3"/>
  <c r="N78" i="3"/>
  <c r="N85" i="3"/>
  <c r="N129" i="3"/>
  <c r="M21" i="3"/>
  <c r="M70" i="3"/>
  <c r="M81" i="3"/>
  <c r="M133" i="3"/>
  <c r="M28" i="3"/>
  <c r="M61" i="3"/>
  <c r="M79" i="3"/>
  <c r="K17" i="6"/>
  <c r="N16" i="5"/>
  <c r="N24" i="5"/>
  <c r="N31" i="5"/>
  <c r="M18" i="5"/>
  <c r="M25" i="5"/>
  <c r="M33" i="5"/>
  <c r="N20" i="5"/>
  <c r="N27" i="5"/>
  <c r="N35" i="5"/>
  <c r="M22" i="5"/>
  <c r="M29" i="5"/>
  <c r="M37" i="5"/>
  <c r="N46" i="4"/>
  <c r="N48" i="4"/>
  <c r="M191" i="3"/>
  <c r="N138" i="3"/>
  <c r="N150" i="3"/>
  <c r="N22" i="3"/>
  <c r="N71" i="3"/>
  <c r="N89" i="3"/>
  <c r="M129" i="3"/>
  <c r="M138" i="3"/>
  <c r="M150" i="3"/>
  <c r="N618" i="3" l="1"/>
  <c r="N620" i="3" s="1"/>
  <c r="H15" i="2" s="1"/>
  <c r="J17" i="3"/>
  <c r="K30" i="5"/>
  <c r="J135" i="3"/>
  <c r="J104" i="3"/>
  <c r="J65" i="3"/>
  <c r="J50" i="3"/>
  <c r="M39" i="5"/>
  <c r="M40" i="5" s="1"/>
  <c r="M41" i="5" s="1"/>
  <c r="G17" i="2" s="1"/>
  <c r="K64" i="3"/>
  <c r="K16" i="3"/>
  <c r="J177" i="3"/>
  <c r="J89" i="3"/>
  <c r="J84" i="3"/>
  <c r="M618" i="3"/>
  <c r="M619" i="3" s="1"/>
  <c r="M17" i="6"/>
  <c r="L28" i="6"/>
  <c r="O28" i="6" s="1"/>
  <c r="K28" i="6"/>
  <c r="N17" i="6"/>
  <c r="K38" i="5"/>
  <c r="L38" i="5"/>
  <c r="O38" i="5" s="1"/>
  <c r="K23" i="5"/>
  <c r="L23" i="5"/>
  <c r="O23" i="5" s="1"/>
  <c r="K15" i="5"/>
  <c r="L15" i="5"/>
  <c r="K34" i="5"/>
  <c r="K26" i="5"/>
  <c r="L26" i="5"/>
  <c r="O26" i="5" s="1"/>
  <c r="N39" i="5"/>
  <c r="N41" i="5" s="1"/>
  <c r="H17" i="2" s="1"/>
  <c r="L50" i="4"/>
  <c r="O50" i="4" s="1"/>
  <c r="K50" i="4"/>
  <c r="L46" i="4"/>
  <c r="O46" i="4" s="1"/>
  <c r="K46" i="4"/>
  <c r="M64" i="4"/>
  <c r="K49" i="4"/>
  <c r="L49" i="4"/>
  <c r="O49" i="4" s="1"/>
  <c r="K51" i="4"/>
  <c r="L51" i="4"/>
  <c r="O51" i="4" s="1"/>
  <c r="K63" i="4"/>
  <c r="L63" i="4"/>
  <c r="O63" i="4" s="1"/>
  <c r="K47" i="4"/>
  <c r="L47" i="4"/>
  <c r="O47" i="4" s="1"/>
  <c r="K104" i="3"/>
  <c r="K50" i="3"/>
  <c r="L161" i="3"/>
  <c r="O161" i="3" s="1"/>
  <c r="J161" i="3"/>
  <c r="K161" i="3"/>
  <c r="K55" i="3" l="1"/>
  <c r="L17" i="3"/>
  <c r="O17" i="3" s="1"/>
  <c r="J63" i="3"/>
  <c r="L104" i="3"/>
  <c r="O104" i="3" s="1"/>
  <c r="K22" i="3"/>
  <c r="K135" i="3"/>
  <c r="K149" i="3"/>
  <c r="L168" i="3"/>
  <c r="O168" i="3" s="1"/>
  <c r="K23" i="3"/>
  <c r="L65" i="3"/>
  <c r="O65" i="3" s="1"/>
  <c r="K18" i="3"/>
  <c r="K17" i="3"/>
  <c r="K65" i="3"/>
  <c r="K19" i="5"/>
  <c r="L30" i="5"/>
  <c r="O30" i="5" s="1"/>
  <c r="L58" i="3"/>
  <c r="O58" i="3" s="1"/>
  <c r="L43" i="3"/>
  <c r="O43" i="3" s="1"/>
  <c r="L135" i="3"/>
  <c r="O135" i="3" s="1"/>
  <c r="K136" i="3"/>
  <c r="K89" i="3"/>
  <c r="K168" i="3"/>
  <c r="L164" i="3"/>
  <c r="O164" i="3" s="1"/>
  <c r="L48" i="3"/>
  <c r="O48" i="3" s="1"/>
  <c r="J90" i="3"/>
  <c r="J24" i="3"/>
  <c r="L50" i="3"/>
  <c r="O50" i="3" s="1"/>
  <c r="K133" i="3"/>
  <c r="J68" i="3"/>
  <c r="M620" i="3"/>
  <c r="G15" i="2" s="1"/>
  <c r="J21" i="3"/>
  <c r="J71" i="3"/>
  <c r="J79" i="3"/>
  <c r="J70" i="3"/>
  <c r="K84" i="3"/>
  <c r="L86" i="3"/>
  <c r="O86" i="3" s="1"/>
  <c r="L89" i="3"/>
  <c r="O89" i="3" s="1"/>
  <c r="L19" i="5"/>
  <c r="O19" i="5" s="1"/>
  <c r="L34" i="5"/>
  <c r="O34" i="5" s="1"/>
  <c r="L179" i="3"/>
  <c r="O179" i="3" s="1"/>
  <c r="L84" i="3"/>
  <c r="O84" i="3" s="1"/>
  <c r="L28" i="3"/>
  <c r="O28" i="3" s="1"/>
  <c r="L177" i="3"/>
  <c r="O177" i="3" s="1"/>
  <c r="K177" i="3"/>
  <c r="J16" i="3"/>
  <c r="L16" i="3"/>
  <c r="J64" i="3"/>
  <c r="L64" i="3"/>
  <c r="O64" i="3" s="1"/>
  <c r="J54" i="3"/>
  <c r="K54" i="3"/>
  <c r="L54" i="3"/>
  <c r="O54" i="3" s="1"/>
  <c r="K19" i="6"/>
  <c r="L19" i="6"/>
  <c r="O19" i="6" s="1"/>
  <c r="L22" i="6"/>
  <c r="O22" i="6" s="1"/>
  <c r="K22" i="6"/>
  <c r="M29" i="6"/>
  <c r="L16" i="6"/>
  <c r="O16" i="6" s="1"/>
  <c r="K16" i="6"/>
  <c r="K27" i="6"/>
  <c r="L27" i="6"/>
  <c r="O27" i="6" s="1"/>
  <c r="L18" i="6"/>
  <c r="O18" i="6" s="1"/>
  <c r="K18" i="6"/>
  <c r="O17" i="6"/>
  <c r="K23" i="6"/>
  <c r="L23" i="6"/>
  <c r="O23" i="6" s="1"/>
  <c r="K28" i="5"/>
  <c r="L28" i="5"/>
  <c r="O28" i="5" s="1"/>
  <c r="L18" i="5"/>
  <c r="O18" i="5" s="1"/>
  <c r="K18" i="5"/>
  <c r="L25" i="5"/>
  <c r="O25" i="5" s="1"/>
  <c r="K25" i="5"/>
  <c r="L33" i="5"/>
  <c r="O33" i="5" s="1"/>
  <c r="K33" i="5"/>
  <c r="O15" i="5"/>
  <c r="K21" i="5"/>
  <c r="L21" i="5"/>
  <c r="O21" i="5" s="1"/>
  <c r="K36" i="5"/>
  <c r="L36" i="5"/>
  <c r="O36" i="5" s="1"/>
  <c r="K17" i="5"/>
  <c r="L17" i="5"/>
  <c r="O17" i="5" s="1"/>
  <c r="K32" i="5"/>
  <c r="L32" i="5"/>
  <c r="O32" i="5" s="1"/>
  <c r="L22" i="5"/>
  <c r="O22" i="5" s="1"/>
  <c r="K22" i="5"/>
  <c r="L29" i="5"/>
  <c r="O29" i="5" s="1"/>
  <c r="K29" i="5"/>
  <c r="L37" i="5"/>
  <c r="O37" i="5" s="1"/>
  <c r="K37" i="5"/>
  <c r="M65" i="4"/>
  <c r="M66" i="4" s="1"/>
  <c r="G16" i="2" s="1"/>
  <c r="L72" i="3"/>
  <c r="O72" i="3" s="1"/>
  <c r="J72" i="3"/>
  <c r="K72" i="3"/>
  <c r="K21" i="3"/>
  <c r="L141" i="3"/>
  <c r="O141" i="3" s="1"/>
  <c r="J141" i="3"/>
  <c r="K141" i="3"/>
  <c r="L41" i="3"/>
  <c r="O41" i="3" s="1"/>
  <c r="J41" i="3"/>
  <c r="K41" i="3"/>
  <c r="K28" i="3"/>
  <c r="L245" i="3"/>
  <c r="O245" i="3" s="1"/>
  <c r="J245" i="3"/>
  <c r="K245" i="3"/>
  <c r="O16" i="3" l="1"/>
  <c r="L20" i="6"/>
  <c r="O20" i="6" s="1"/>
  <c r="K20" i="6"/>
  <c r="L55" i="3"/>
  <c r="O55" i="3" s="1"/>
  <c r="J55" i="3"/>
  <c r="L63" i="3"/>
  <c r="O63" i="3" s="1"/>
  <c r="L23" i="3"/>
  <c r="O23" i="3" s="1"/>
  <c r="K63" i="3"/>
  <c r="L90" i="3"/>
  <c r="O90" i="3" s="1"/>
  <c r="L79" i="3"/>
  <c r="O79" i="3" s="1"/>
  <c r="K86" i="3"/>
  <c r="J149" i="3"/>
  <c r="L18" i="3"/>
  <c r="O18" i="3" s="1"/>
  <c r="K70" i="3"/>
  <c r="L22" i="3"/>
  <c r="O22" i="3" s="1"/>
  <c r="J23" i="3"/>
  <c r="J18" i="3"/>
  <c r="K48" i="3"/>
  <c r="J58" i="3"/>
  <c r="J22" i="3"/>
  <c r="L149" i="3"/>
  <c r="O149" i="3" s="1"/>
  <c r="K58" i="3"/>
  <c r="J136" i="3"/>
  <c r="J48" i="3"/>
  <c r="J28" i="3"/>
  <c r="J168" i="3"/>
  <c r="J43" i="3"/>
  <c r="J86" i="3"/>
  <c r="L51" i="3"/>
  <c r="O51" i="3" s="1"/>
  <c r="K43" i="3"/>
  <c r="K79" i="3"/>
  <c r="K90" i="3"/>
  <c r="L136" i="3"/>
  <c r="O136" i="3" s="1"/>
  <c r="K24" i="3"/>
  <c r="L24" i="3"/>
  <c r="O24" i="3" s="1"/>
  <c r="J57" i="3"/>
  <c r="K68" i="3"/>
  <c r="J133" i="3"/>
  <c r="K165" i="3"/>
  <c r="J164" i="3"/>
  <c r="L21" i="3"/>
  <c r="O21" i="3" s="1"/>
  <c r="L133" i="3"/>
  <c r="O133" i="3" s="1"/>
  <c r="K164" i="3"/>
  <c r="J153" i="3"/>
  <c r="J179" i="3"/>
  <c r="L53" i="3"/>
  <c r="O53" i="3" s="1"/>
  <c r="K53" i="3"/>
  <c r="J53" i="3"/>
  <c r="L68" i="3"/>
  <c r="O68" i="3" s="1"/>
  <c r="K20" i="3"/>
  <c r="L71" i="3"/>
  <c r="O71" i="3" s="1"/>
  <c r="K71" i="3"/>
  <c r="L70" i="3"/>
  <c r="O70" i="3" s="1"/>
  <c r="K179" i="3"/>
  <c r="K81" i="3"/>
  <c r="J81" i="3"/>
  <c r="L81" i="3"/>
  <c r="O81" i="3" s="1"/>
  <c r="L24" i="6"/>
  <c r="O24" i="6" s="1"/>
  <c r="K24" i="6"/>
  <c r="L26" i="6"/>
  <c r="O26" i="6" s="1"/>
  <c r="K26" i="6"/>
  <c r="K15" i="6"/>
  <c r="L24" i="5"/>
  <c r="O24" i="5" s="1"/>
  <c r="K24" i="5"/>
  <c r="N29" i="6"/>
  <c r="N31" i="6" s="1"/>
  <c r="H18" i="2" s="1"/>
  <c r="L31" i="5"/>
  <c r="O31" i="5" s="1"/>
  <c r="K31" i="5"/>
  <c r="L15" i="6"/>
  <c r="O15" i="6" s="1"/>
  <c r="L16" i="5"/>
  <c r="O16" i="5" s="1"/>
  <c r="K16" i="5"/>
  <c r="J25" i="3"/>
  <c r="L25" i="3"/>
  <c r="O25" i="3" s="1"/>
  <c r="K25" i="3"/>
  <c r="L49" i="3"/>
  <c r="O49" i="3" s="1"/>
  <c r="J49" i="3"/>
  <c r="K49" i="3"/>
  <c r="K25" i="6"/>
  <c r="L25" i="6"/>
  <c r="O25" i="6" s="1"/>
  <c r="M30" i="6"/>
  <c r="M31" i="6" s="1"/>
  <c r="G18" i="2" s="1"/>
  <c r="G23" i="2" s="1"/>
  <c r="L27" i="5"/>
  <c r="O27" i="5" s="1"/>
  <c r="K27" i="5"/>
  <c r="L35" i="5"/>
  <c r="O35" i="5" s="1"/>
  <c r="K35" i="5"/>
  <c r="L20" i="5"/>
  <c r="K20" i="5"/>
  <c r="N64" i="4"/>
  <c r="N66" i="4" s="1"/>
  <c r="H16" i="2" s="1"/>
  <c r="L48" i="4"/>
  <c r="O48" i="4" s="1"/>
  <c r="K48" i="4"/>
  <c r="J191" i="3"/>
  <c r="K191" i="3"/>
  <c r="L191" i="3"/>
  <c r="O191" i="3" s="1"/>
  <c r="J142" i="3"/>
  <c r="K142" i="3"/>
  <c r="L142" i="3"/>
  <c r="O142" i="3" s="1"/>
  <c r="J150" i="3"/>
  <c r="K150" i="3"/>
  <c r="L150" i="3"/>
  <c r="O150" i="3" s="1"/>
  <c r="J129" i="3"/>
  <c r="K129" i="3"/>
  <c r="L129" i="3"/>
  <c r="O129" i="3" s="1"/>
  <c r="J78" i="3"/>
  <c r="K78" i="3"/>
  <c r="L78" i="3"/>
  <c r="O78" i="3" s="1"/>
  <c r="J138" i="3"/>
  <c r="K138" i="3"/>
  <c r="L138" i="3"/>
  <c r="O138" i="3" s="1"/>
  <c r="J60" i="3"/>
  <c r="K60" i="3"/>
  <c r="L60" i="3"/>
  <c r="O60" i="3" s="1"/>
  <c r="J44" i="3"/>
  <c r="K44" i="3"/>
  <c r="L44" i="3"/>
  <c r="O44" i="3" s="1"/>
  <c r="K51" i="3"/>
  <c r="K153" i="3"/>
  <c r="L61" i="3"/>
  <c r="O61" i="3" s="1"/>
  <c r="J61" i="3"/>
  <c r="K61" i="3"/>
  <c r="L116" i="3"/>
  <c r="O116" i="3" s="1"/>
  <c r="J116" i="3"/>
  <c r="K116" i="3"/>
  <c r="L126" i="3"/>
  <c r="O126" i="3" s="1"/>
  <c r="J126" i="3"/>
  <c r="K126" i="3"/>
  <c r="J117" i="3"/>
  <c r="K117" i="3"/>
  <c r="L117" i="3"/>
  <c r="O117" i="3" s="1"/>
  <c r="L165" i="3" l="1"/>
  <c r="O165" i="3" s="1"/>
  <c r="K57" i="3"/>
  <c r="K19" i="3"/>
  <c r="J19" i="3"/>
  <c r="J51" i="3"/>
  <c r="L19" i="3"/>
  <c r="O19" i="3" s="1"/>
  <c r="L57" i="3"/>
  <c r="O57" i="3" s="1"/>
  <c r="J165" i="3"/>
  <c r="J20" i="3"/>
  <c r="L20" i="3"/>
  <c r="O20" i="3" s="1"/>
  <c r="L153" i="3"/>
  <c r="O153" i="3" s="1"/>
  <c r="J59" i="3"/>
  <c r="L59" i="3"/>
  <c r="O59" i="3" s="1"/>
  <c r="K59" i="3"/>
  <c r="H23" i="2"/>
  <c r="K69" i="3"/>
  <c r="J69" i="3"/>
  <c r="L69" i="3"/>
  <c r="O69" i="3" s="1"/>
  <c r="O20" i="5"/>
  <c r="J162" i="3"/>
  <c r="K162" i="3"/>
  <c r="L162" i="3"/>
  <c r="O162" i="3" s="1"/>
  <c r="J146" i="3"/>
  <c r="K146" i="3"/>
  <c r="L146" i="3"/>
  <c r="O146" i="3" s="1"/>
  <c r="J175" i="3"/>
  <c r="K175" i="3"/>
  <c r="L175" i="3"/>
  <c r="O175" i="3" s="1"/>
  <c r="J178" i="3"/>
  <c r="K178" i="3"/>
  <c r="L178" i="3"/>
  <c r="O178" i="3" s="1"/>
  <c r="J85" i="3"/>
  <c r="K85" i="3"/>
  <c r="L85" i="3"/>
  <c r="O85" i="3" s="1"/>
  <c r="K618" i="3" l="1"/>
  <c r="I15" i="2" s="1"/>
  <c r="O618" i="3"/>
  <c r="L618" i="3"/>
  <c r="L620" i="3" s="1"/>
  <c r="O620" i="3" s="1"/>
  <c r="K39" i="5"/>
  <c r="I17" i="2" s="1"/>
  <c r="K64" i="4"/>
  <c r="I16" i="2" s="1"/>
  <c r="K29" i="6"/>
  <c r="I18" i="2" s="1"/>
  <c r="O29" i="6"/>
  <c r="L29" i="6"/>
  <c r="L31" i="6" s="1"/>
  <c r="O39" i="5"/>
  <c r="L39" i="5"/>
  <c r="L41" i="5" s="1"/>
  <c r="O64" i="4"/>
  <c r="L64" i="4"/>
  <c r="L66" i="4" s="1"/>
  <c r="F15" i="2" l="1"/>
  <c r="E15" i="2" s="1"/>
  <c r="O66" i="4"/>
  <c r="N7" i="4" s="1"/>
  <c r="F16" i="2"/>
  <c r="E16" i="2" s="1"/>
  <c r="O31" i="6"/>
  <c r="N7" i="6" s="1"/>
  <c r="F18" i="2"/>
  <c r="E18" i="2" s="1"/>
  <c r="O41" i="5"/>
  <c r="N7" i="5" s="1"/>
  <c r="F17" i="2"/>
  <c r="E17" i="2" s="1"/>
  <c r="K15" i="9"/>
  <c r="L15" i="9"/>
  <c r="O15" i="9" s="1"/>
  <c r="L44" i="9"/>
  <c r="O44" i="9" s="1"/>
  <c r="K47" i="9"/>
  <c r="L39" i="9"/>
  <c r="O39" i="9" s="1"/>
  <c r="K44" i="9"/>
  <c r="K39" i="9"/>
  <c r="K31" i="9"/>
  <c r="K35" i="9"/>
  <c r="L21" i="9"/>
  <c r="O21" i="9" s="1"/>
  <c r="K21" i="9"/>
  <c r="L33" i="9"/>
  <c r="O33" i="9" s="1"/>
  <c r="K34" i="9"/>
  <c r="L34" i="9"/>
  <c r="O34" i="9" s="1"/>
  <c r="K24" i="9"/>
  <c r="L24" i="9"/>
  <c r="O24" i="9" s="1"/>
  <c r="L37" i="9"/>
  <c r="O37" i="9" s="1"/>
  <c r="K37" i="9"/>
  <c r="L28" i="9"/>
  <c r="O28" i="9" s="1"/>
  <c r="K22" i="9"/>
  <c r="K41" i="9"/>
  <c r="L41" i="9"/>
  <c r="O41" i="9" s="1"/>
  <c r="L45" i="9"/>
  <c r="O45" i="9" s="1"/>
  <c r="K17" i="9"/>
  <c r="K45" i="9"/>
  <c r="L42" i="9"/>
  <c r="O42" i="9" s="1"/>
  <c r="K42" i="9"/>
  <c r="K33" i="9"/>
  <c r="L32" i="9"/>
  <c r="O32" i="9" s="1"/>
  <c r="K32" i="9"/>
  <c r="K28" i="9"/>
  <c r="L48" i="9"/>
  <c r="O48" i="9"/>
  <c r="K43" i="9"/>
  <c r="L22" i="9"/>
  <c r="O22" i="9"/>
  <c r="L35" i="9"/>
  <c r="O35" i="9" s="1"/>
  <c r="K38" i="9"/>
  <c r="L38" i="9"/>
  <c r="O38" i="9" s="1"/>
  <c r="K26" i="9"/>
  <c r="K20" i="9"/>
  <c r="L20" i="9"/>
  <c r="O20" i="9" s="1"/>
  <c r="K18" i="9"/>
  <c r="L18" i="9"/>
  <c r="O18" i="9" s="1"/>
  <c r="K48" i="9"/>
  <c r="K36" i="9"/>
  <c r="L36" i="9"/>
  <c r="O36" i="9" s="1"/>
  <c r="L26" i="9"/>
  <c r="O26" i="9" s="1"/>
  <c r="L43" i="9"/>
  <c r="O43" i="9" s="1"/>
  <c r="K29" i="9"/>
  <c r="L29" i="9"/>
  <c r="O29" i="9"/>
  <c r="L17" i="9"/>
  <c r="O17" i="9" s="1"/>
  <c r="K23" i="9"/>
  <c r="L23" i="9"/>
  <c r="O23" i="9" s="1"/>
  <c r="K25" i="9"/>
  <c r="L25" i="9"/>
  <c r="O25" i="9" s="1"/>
  <c r="L31" i="9"/>
  <c r="O31" i="9" s="1"/>
  <c r="L47" i="9"/>
  <c r="O47" i="9"/>
  <c r="K27" i="9"/>
  <c r="L27" i="9"/>
  <c r="O27" i="9" s="1"/>
  <c r="K19" i="9"/>
  <c r="L19" i="9"/>
  <c r="O19" i="9" s="1"/>
  <c r="K40" i="9"/>
  <c r="L40" i="9"/>
  <c r="O40" i="9" s="1"/>
  <c r="K16" i="9"/>
  <c r="L16" i="9"/>
  <c r="O16" i="9" s="1"/>
  <c r="K46" i="9"/>
  <c r="L46" i="9"/>
  <c r="O46" i="9" s="1"/>
  <c r="K30" i="9"/>
  <c r="L30" i="9"/>
  <c r="O30" i="9" s="1"/>
  <c r="K49" i="9" l="1"/>
  <c r="I19" i="2" s="1"/>
  <c r="I23" i="2" s="1"/>
  <c r="D18" i="1" s="1"/>
  <c r="O49" i="9"/>
  <c r="L49" i="9"/>
  <c r="L51" i="9" s="1"/>
  <c r="F20" i="2" s="1"/>
  <c r="G8" i="2" l="1"/>
  <c r="F19" i="2"/>
  <c r="O51" i="9"/>
  <c r="N7" i="9" s="1"/>
  <c r="F23" i="2" l="1"/>
  <c r="E27" i="2" s="1"/>
  <c r="E19" i="2"/>
  <c r="E23" i="2" s="1"/>
  <c r="E24" i="2" l="1"/>
  <c r="E25" i="2" s="1"/>
  <c r="E26" i="2"/>
  <c r="E29" i="2" l="1"/>
  <c r="D24" i="1" l="1"/>
  <c r="D26" i="1" s="1"/>
  <c r="G7" i="2"/>
  <c r="D27" i="1" l="1"/>
  <c r="D28" i="1" s="1"/>
  <c r="D17" i="1"/>
</calcChain>
</file>

<file path=xl/sharedStrings.xml><?xml version="1.0" encoding="utf-8"?>
<sst xmlns="http://schemas.openxmlformats.org/spreadsheetml/2006/main" count="2435" uniqueCount="973">
  <si>
    <t>APSTIPRINU</t>
  </si>
  <si>
    <t>(pasūtītāja paraksts un tā atšifrējums)</t>
  </si>
  <si>
    <t>Z.v.</t>
  </si>
  <si>
    <t>_____.gada ____ . ___________</t>
  </si>
  <si>
    <t xml:space="preserve">Pasūtītājs:            </t>
  </si>
  <si>
    <t xml:space="preserve">Būves nosaukums: </t>
  </si>
  <si>
    <t xml:space="preserve">Būves adrese:        </t>
  </si>
  <si>
    <t>Tāmes kopējās izmaksas (bez PVN 21%),  EUR</t>
  </si>
  <si>
    <t>Kopējā normatīvā darbietilpība, c/h</t>
  </si>
  <si>
    <t>Kopējās objekta</t>
  </si>
  <si>
    <t>Nr.p.k.</t>
  </si>
  <si>
    <t>Tāmes Nr.</t>
  </si>
  <si>
    <t>Objekta izmaksu nosaukums</t>
  </si>
  <si>
    <t>izmaksas</t>
  </si>
  <si>
    <t xml:space="preserve">  /EUR/</t>
  </si>
  <si>
    <t xml:space="preserve">Kopsavilkuma aprēķins </t>
  </si>
  <si>
    <t>Kopā :</t>
  </si>
  <si>
    <t xml:space="preserve">PVN 21% </t>
  </si>
  <si>
    <t>Pavisam būvniecības izmaksas ar PVN 21%</t>
  </si>
  <si>
    <t>Kopsavilkuma aprēķins pa būvdarbu vai konstruktīvo elementu veidiem</t>
  </si>
  <si>
    <t>(būvdarba veids vai konstruktīvā elementa nosaukums)</t>
  </si>
  <si>
    <t>Par kopējo summu, EUR</t>
  </si>
  <si>
    <t>Kopējā darbietilpība, c/h</t>
  </si>
  <si>
    <t>Nr. p.k.</t>
  </si>
  <si>
    <t>Kods, tāmes Nr.</t>
  </si>
  <si>
    <t>Darba veids vai konstruktīvā elementa nosaukums</t>
  </si>
  <si>
    <t>Tāmes izmaksas (EUR)</t>
  </si>
  <si>
    <t>Tai skaitā:</t>
  </si>
  <si>
    <t>Darbietilpība (c/h)</t>
  </si>
  <si>
    <t>darba alga (EUR)</t>
  </si>
  <si>
    <t>materiāli          (EUR)</t>
  </si>
  <si>
    <t>mehānismi (EUR)</t>
  </si>
  <si>
    <t>2</t>
  </si>
  <si>
    <t>3</t>
  </si>
  <si>
    <t>4</t>
  </si>
  <si>
    <t>Elektroapgāde. Iekšējie tīkli</t>
  </si>
  <si>
    <t>Kopā</t>
  </si>
  <si>
    <t xml:space="preserve">Virsizdevumi  </t>
  </si>
  <si>
    <t>t.sk.darba aizsardzība</t>
  </si>
  <si>
    <t xml:space="preserve">Peļņa  </t>
  </si>
  <si>
    <t xml:space="preserve">Darba devēja sociālais nodoklis </t>
  </si>
  <si>
    <t>Pavisam kopā bez PVN</t>
  </si>
  <si>
    <t>Nr. p. 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</si>
  <si>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</si>
  <si>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</si>
  <si>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</si>
  <si>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</si>
  <si>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</si>
  <si>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</si>
  <si>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</si>
  <si>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materiāli (EUR)</t>
  </si>
  <si>
    <t>kopā          (EUR)</t>
  </si>
  <si>
    <t>darbietilpība (C/h)</t>
  </si>
  <si>
    <t>summa                (EUR)</t>
  </si>
  <si>
    <t>gab.</t>
  </si>
  <si>
    <t>m</t>
  </si>
  <si>
    <t>Kopā:</t>
  </si>
  <si>
    <t>Materiālu transporta izdevumi:</t>
  </si>
  <si>
    <t>Tiešās izmaksas kopā:</t>
  </si>
  <si>
    <t>KOPTĀME</t>
  </si>
  <si>
    <r>
      <t xml:space="preserve">Objekta adrese:         </t>
    </r>
    <r>
      <rPr>
        <b/>
        <sz val="11"/>
        <rFont val="Times New Roman"/>
        <family val="1"/>
        <charset val="204"/>
      </rPr>
      <t>Zinātnes iela 7, Siguldas pagasts, Siguldas novads</t>
    </r>
  </si>
  <si>
    <t>Iekštelpu renovācijas darbi</t>
  </si>
  <si>
    <t>Zinātnes iela 7, Siguldas pagasts, Siguldas novads</t>
  </si>
  <si>
    <t>LOKĀLA TĀME Nr.1</t>
  </si>
  <si>
    <t xml:space="preserve">Sienu krāsošana </t>
  </si>
  <si>
    <t>m²</t>
  </si>
  <si>
    <t>2 stāvs</t>
  </si>
  <si>
    <t>Sienu špaktelēšana, gruntēšana</t>
  </si>
  <si>
    <t>Grīdas līstes montāža</t>
  </si>
  <si>
    <t>1 stāvs</t>
  </si>
  <si>
    <t>Sanmezgli 1.3 un 1.4</t>
  </si>
  <si>
    <t>Garderobes letes remonts</t>
  </si>
  <si>
    <t>Pagrabs</t>
  </si>
  <si>
    <t>3. stāvs</t>
  </si>
  <si>
    <t>Esošo durvju bloku demontāža</t>
  </si>
  <si>
    <t>Sienu sagatavošana krāsošanai</t>
  </si>
  <si>
    <t>Durvju DĀ-1 montāža (siltinātas)</t>
  </si>
  <si>
    <t>Vecā linoleja seguma ar grīdlīstēm demontāža</t>
  </si>
  <si>
    <t>Grīdas virsmas sagatavošana linoleja ieklāšanai</t>
  </si>
  <si>
    <t>k-ts</t>
  </si>
  <si>
    <t>Sienas paneļa virs letes flīzēšana ar keramiskajām flīzēm</t>
  </si>
  <si>
    <t>3.1 telpa</t>
  </si>
  <si>
    <t>3.2 telpa</t>
  </si>
  <si>
    <t>3.14 telpa</t>
  </si>
  <si>
    <t>2.1 telpa</t>
  </si>
  <si>
    <t>Esošā durvju bloka demontāža</t>
  </si>
  <si>
    <t>Durvju ailes apdare</t>
  </si>
  <si>
    <t>2.6 telpa</t>
  </si>
  <si>
    <t>2.8 telpa</t>
  </si>
  <si>
    <t>Sienu apmetuma remonts</t>
  </si>
  <si>
    <t>Palīgmateriāli</t>
  </si>
  <si>
    <t>Gaismekļi</t>
  </si>
  <si>
    <t>Gaismeklis LED 12W ieb.</t>
  </si>
  <si>
    <t>Gaismeklis 2x58W lum sp. HF</t>
  </si>
  <si>
    <t>Apgaismojuma komutācija</t>
  </si>
  <si>
    <t>Klātbūtnes sensors, augstfrekvences Steinel,  HF 360</t>
  </si>
  <si>
    <t>gb</t>
  </si>
  <si>
    <t>Savienojumi Wago</t>
  </si>
  <si>
    <t>Herm. Kārba, vadu savienoj. IP44</t>
  </si>
  <si>
    <t>Kabelis NYY-J 4x70</t>
  </si>
  <si>
    <t>Kabelis NYY-J 5x16</t>
  </si>
  <si>
    <t>Kabelis PPJ-5x2,5</t>
  </si>
  <si>
    <t>Kabelis PPJ-3x2.5</t>
  </si>
  <si>
    <t>Kabelis PPJ-5x1.5</t>
  </si>
  <si>
    <t>Kabelis PPJ-3x1.5</t>
  </si>
  <si>
    <t>Gofrēta Aizsargcaurule 63 mm</t>
  </si>
  <si>
    <t>Gofrēta Aizsargcaurule 32 mm</t>
  </si>
  <si>
    <t>Gofrēta Aizsargcaurule 20 mm</t>
  </si>
  <si>
    <t>Gofrēta Aizsargcaurule 16 mm</t>
  </si>
  <si>
    <t>Stiprinājumi/savilces/marķieri</t>
  </si>
  <si>
    <t>Herm.kārba IP 44</t>
  </si>
  <si>
    <t>Ugunsdroša mastika E30</t>
  </si>
  <si>
    <t>l</t>
  </si>
  <si>
    <t>Kabeļa gala apdare 5x6</t>
  </si>
  <si>
    <t>Z/a kārbas</t>
  </si>
  <si>
    <t>Demontāžas darbi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</si>
  <si>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</si>
  <si>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</si>
  <si>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</si>
  <si>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</si>
  <si>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</si>
  <si>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</si>
  <si>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</si>
  <si>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</si>
  <si>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</si>
  <si>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</si>
  <si>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</si>
  <si>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</si>
  <si>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</si>
  <si>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</si>
  <si>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</si>
  <si>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</si>
  <si>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</si>
  <si>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</si>
  <si>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</si>
  <si>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</si>
  <si>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</si>
  <si>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</si>
  <si>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</si>
  <si>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</si>
  <si>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</si>
  <si>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</si>
  <si>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</si>
  <si>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</si>
  <si>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</si>
  <si>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</si>
  <si>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obj.</t>
  </si>
  <si>
    <t>Demontēt esošos gaismas ķermeņus, slēdžus un rozetes</t>
  </si>
  <si>
    <t>Linoleja grīdas seguma (34/43.klase) montāža</t>
  </si>
  <si>
    <t>Esošo piekārto griestu demontāža</t>
  </si>
  <si>
    <t>Iekārto paneļtipa griestu 600x600mm ar nesošo profilu karkasu montāža</t>
  </si>
  <si>
    <t>LOKĀLA TĀME Nr.2</t>
  </si>
  <si>
    <t>LOKĀLA TĀME Nr.3</t>
  </si>
  <si>
    <t>Iekšējais ūdensvads</t>
  </si>
  <si>
    <t>Iekšējā sadzīves kanalizācija</t>
  </si>
  <si>
    <t>LOKĀLA TĀME Nr.4</t>
  </si>
  <si>
    <t>Pievienošamās esošajiem tīkliem</t>
  </si>
  <si>
    <t>kpl</t>
  </si>
  <si>
    <t>lodveida ventilis DN15 iekārtu pievienošanai</t>
  </si>
  <si>
    <t>Uponor daudzslāņu kompzītcaurule d = 20 mm ar izolāciju (δ=13mm)</t>
  </si>
  <si>
    <t>Uponor daudzslāņu kompzītcaurule d = 25 mm ar izolāciju (δ=13mm)</t>
  </si>
  <si>
    <t>Lodveida ventilis caurulei d = 20 mm</t>
  </si>
  <si>
    <t>Lodveida ventilis caurulei d = 25 mm</t>
  </si>
  <si>
    <t>Cauruļvadu fasondaļas</t>
  </si>
  <si>
    <t>Cauruļvadu stiprinājumi un balsti</t>
  </si>
  <si>
    <t>Jaucējkrāns izlietnei KLUDI Logo vai analogs</t>
  </si>
  <si>
    <t>Jaucējkrāns dušai KLUDI Logo vai analogs</t>
  </si>
  <si>
    <t>Sistēmas pārbaude</t>
  </si>
  <si>
    <t>Uponor daudzslāņu kompzītcaurule d = 20 mm ar izolāciju (δ=19mm)</t>
  </si>
  <si>
    <t>Uponor daudzslāņu kompzītcaurule d = 25 mm ar izolāciju (δ=19mm)</t>
  </si>
  <si>
    <t xml:space="preserve">Elektriskais boilers 10l </t>
  </si>
  <si>
    <t xml:space="preserve">Elektriskais boilers 80l </t>
  </si>
  <si>
    <t xml:space="preserve">Elektriskais boilers100l  </t>
  </si>
  <si>
    <t>Sadzīves (dzeramā) ūdens Ū1 sistēma - montāža, palaišana, pārbaude</t>
  </si>
  <si>
    <t>Karstā ūdens T3 sistēmas - montāža, palaišana, pārbaude</t>
  </si>
  <si>
    <t>Sadzīves santehnika</t>
  </si>
  <si>
    <t>Roku mazgātne ar sifonu un novadcauruli PAA Silkstone vai analogs</t>
  </si>
  <si>
    <t>Roku mazgātne ar sifonu un novadcauruli cilvēkiem ar kustību traucējumiem PAA Silkstone vai analogs</t>
  </si>
  <si>
    <t>Urināls IFO vai analogs</t>
  </si>
  <si>
    <t>Sēdpods ar skalojamo bāciņu un ar slīpo izlaidi IFO vai analogs</t>
  </si>
  <si>
    <t>Dušas paliktnis 900x900 PAA vai analogs</t>
  </si>
  <si>
    <t>Klozetpods invalīdiem ar skalojamo kasti, sēdriņķi un noslēgarmatūru,roku balstiem IFO vai analogs</t>
  </si>
  <si>
    <t>Grīdas traps ar sifonu d = 50 mm HL vai analogs</t>
  </si>
  <si>
    <t>Gumijas īscaurule d = 120 mm WC pievienošanai</t>
  </si>
  <si>
    <t>Plastmasas PP kanalizācijas cauruļvads d = 110 mm ar veidgabaliem un stiprinājumiem</t>
  </si>
  <si>
    <t>Plastmasas PP kanalizācijas cauruļvads d = 50 mm ar veidgabaliem un stiprinājumiem</t>
  </si>
  <si>
    <t>Revīzija DN50</t>
  </si>
  <si>
    <t>Revīzija DN110</t>
  </si>
  <si>
    <t>Iekšējā sadzīves kanalizācija - montāža, palaišana, pārbaude</t>
  </si>
  <si>
    <t xml:space="preserve">Griestu krāsošana </t>
  </si>
  <si>
    <t>Esošo betona griestu špaktelēšana, gruntēšana</t>
  </si>
  <si>
    <t>Esošās dēļu grīdas ar pamatojumu un grīdlīstēm demontāža</t>
  </si>
  <si>
    <t>Alumīnija konstrukcijas vitrīnas V*-7  1450x2650(h) mm,  EI 30 montāža</t>
  </si>
  <si>
    <t>Starpsienas demontāža</t>
  </si>
  <si>
    <t>Esošās parketa grīdas ar pamatojumu un grīdlīstēm demontāža</t>
  </si>
  <si>
    <t>Alumīnija konstrukcijas vitrīnas V*-5  1540x2600(h) mm, EI 30  montāža</t>
  </si>
  <si>
    <t>Izbūvēt lāgu klāju un ieklāt 21mm saplāksni pa lāgām. Starp lāgām iestrādāt akmens vati 50mm. Saplāksni špaktelēt</t>
  </si>
  <si>
    <t>Izbūvēt lāgu klāju un ieklāt 21mm saplāksni pa lāgām demontētā parketa zonās. Starp lāgām iestrādāt akmens vati 50mm. Saplāksni špaktelēt</t>
  </si>
  <si>
    <t>Grīdas virsmas (betons) sagatavošana linoleja ieklāšanai</t>
  </si>
  <si>
    <t>2.10 telpa</t>
  </si>
  <si>
    <t>2.12 telpa</t>
  </si>
  <si>
    <t>2.17 telpa</t>
  </si>
  <si>
    <t>2.23 telpa</t>
  </si>
  <si>
    <t>2.26 telpa</t>
  </si>
  <si>
    <t>1.1 telpa</t>
  </si>
  <si>
    <t>1.2 telpa</t>
  </si>
  <si>
    <t>Esošā teraco grīdas seguma remonts-atjaunošana</t>
  </si>
  <si>
    <t>Starpsienu demontāža</t>
  </si>
  <si>
    <t>Ģipškartona starpsienu montāža</t>
  </si>
  <si>
    <t>Grīdas flīžu seguma demontāža</t>
  </si>
  <si>
    <t>Grīdas virsmas sagatavošana flīzēšanai un hidroizolācijas izveidošana</t>
  </si>
  <si>
    <t>Grīdas flīzēšana ar akmens masas flīzēm</t>
  </si>
  <si>
    <t>Sienu virsmas sagatavošana flīzēšanai un hidroizolācijas izveidošana</t>
  </si>
  <si>
    <t>Sienu flīzēšana ar keramiskajām flīzēm</t>
  </si>
  <si>
    <t>Laminētu mitrumizturīga MDF WC kabīņu starpsienu ar anodēta alumīnija profillīstēm montāža, t.sk. WC durvis (7 gab.)</t>
  </si>
  <si>
    <t xml:space="preserve">Halle A2 telpa </t>
  </si>
  <si>
    <t xml:space="preserve">1.7 telpa </t>
  </si>
  <si>
    <t>1.8 telpa</t>
  </si>
  <si>
    <t xml:space="preserve">Vēdināšanas stāvvada demontāža </t>
  </si>
  <si>
    <t>Durvju ailas kalšana mūra starpsienā, iesk.metāla pārsedzes izbūvi</t>
  </si>
  <si>
    <t>Esošā lamināta seguma ar grīdlīstēm demontāža</t>
  </si>
  <si>
    <t>Ailas pārsegumā aizbetonēšana pēc vēdkanāla demontāžas</t>
  </si>
  <si>
    <t>Grīdas virsmas sagatavošana lamināta ieklāšanai</t>
  </si>
  <si>
    <t>Lamināta grīdas seguma (34/43.klase) montāža</t>
  </si>
  <si>
    <t>Ailu aizmūrēšana sienā</t>
  </si>
  <si>
    <t>1.9 telpa</t>
  </si>
  <si>
    <t>Esošo divviru durvju bloku demontāža</t>
  </si>
  <si>
    <t>Esošās parketa grīdas remonts, slīpēšana, lakošana</t>
  </si>
  <si>
    <t>Durvju ailu apdare</t>
  </si>
  <si>
    <t>Vitrīnas ailu apdare</t>
  </si>
  <si>
    <t>1.10 telpa</t>
  </si>
  <si>
    <t>Virtuves lete (l= 1.95  m) ar skapīšiem un iebūvētu metāla izvietni, sifonu un jaucējkrānu</t>
  </si>
  <si>
    <t>Esošās koka vitrīnas bloka demontāža</t>
  </si>
  <si>
    <t>Virtuves lete (l=3.20  m) ar skapīšiem un iebūvētu metāla izlietni, sifonu un jaucējkrānu</t>
  </si>
  <si>
    <t>1.13 telpa</t>
  </si>
  <si>
    <t>1.14 telpa</t>
  </si>
  <si>
    <t>Esošās dēļu grīdas ar pamatojumu demontāža</t>
  </si>
  <si>
    <t xml:space="preserve"> Sanmezgli 1.14.1 un 1.14.2</t>
  </si>
  <si>
    <t>Piekārto ģipškartona griestu montāža</t>
  </si>
  <si>
    <t>Piekārto ģipškartona griestu špaktelēšana, gruntēšana</t>
  </si>
  <si>
    <t>1.21 telpa</t>
  </si>
  <si>
    <t>1.26 telpa</t>
  </si>
  <si>
    <t>1.27 telpa</t>
  </si>
  <si>
    <t>Sanmzegls 1.36</t>
  </si>
  <si>
    <t>Ailas aizmūrēšana sienā</t>
  </si>
  <si>
    <t>0.1 telpa</t>
  </si>
  <si>
    <t>Esošās betona grīdas demontāža</t>
  </si>
  <si>
    <t>Pamatnes grunts blietēšana ar vibroblieti</t>
  </si>
  <si>
    <t>Vidēji rupjas smilts slāņa b=50mm ierīkošana</t>
  </si>
  <si>
    <t>Blietētas šķembu pamatnes b=150mm ierīkošana</t>
  </si>
  <si>
    <t>Hidroizolācijas plēves ieklāšana</t>
  </si>
  <si>
    <t>Akmens vates grīdas siltumizolācijas plākšņu b=50mm Paroc GRS 20 (vai analogs) ieklāšana</t>
  </si>
  <si>
    <t>Stiegrotas (d=3mm, Bp I 100/100) betona (B15) izlīdzinošās kārtas b=80mm ierīkošana</t>
  </si>
  <si>
    <t>Hidroizolācijas mastikas Sakret OAD (vai analogs) ieklāšana 2 kārtās</t>
  </si>
  <si>
    <t>0.2 telpa</t>
  </si>
  <si>
    <t>0.3 telpa</t>
  </si>
  <si>
    <t>0.4 telpa</t>
  </si>
  <si>
    <t>0.5 telpa</t>
  </si>
  <si>
    <t>0.7 telpa</t>
  </si>
  <si>
    <t>0.9 telpa</t>
  </si>
  <si>
    <t>0.11 telpa</t>
  </si>
  <si>
    <t>Durvju ailas apdare</t>
  </si>
  <si>
    <t>Esošās koka, ģipškartona un preskartona apdares demontāža</t>
  </si>
  <si>
    <t>Sienu apmetuma ierīkošana</t>
  </si>
  <si>
    <t>0.12 telpa</t>
  </si>
  <si>
    <t>0.13 telpa</t>
  </si>
  <si>
    <t>Cauruļvadu krāsošana</t>
  </si>
  <si>
    <t>kompl.</t>
  </si>
  <si>
    <t>0.14 telpa</t>
  </si>
  <si>
    <t>Esošā durvju bloku demontāža</t>
  </si>
  <si>
    <t>0.15 telpa</t>
  </si>
  <si>
    <t>Piekārto ģipškartona griestu montāža cauruļvadu apšūšanai</t>
  </si>
  <si>
    <t>0.18 telpa</t>
  </si>
  <si>
    <t>0.20 telpa</t>
  </si>
  <si>
    <t>Sienas flīžu seguma demontāža</t>
  </si>
  <si>
    <t>Esošā logu bloku demontāža</t>
  </si>
  <si>
    <t>0.21 telpa</t>
  </si>
  <si>
    <t>Sanmezgls 0.6</t>
  </si>
  <si>
    <t>Sanmezgls 0.22</t>
  </si>
  <si>
    <t>Esošo durvju bloku krāsošana, roktura un slēdzenes nomaiņa</t>
  </si>
  <si>
    <t>0.23 telpa</t>
  </si>
  <si>
    <t>0.24 telpa</t>
  </si>
  <si>
    <t>0.25 telpa</t>
  </si>
  <si>
    <t>0.30 telpa</t>
  </si>
  <si>
    <t>Sienu mūrēšana no keramzītbetona blokiem FIBO 3MPa (vai analogs) b=200mm, izmantojot mūrjavu</t>
  </si>
  <si>
    <r>
      <t>m</t>
    </r>
    <r>
      <rPr>
        <vertAlign val="superscript"/>
        <sz val="9"/>
        <rFont val="Times New Roman"/>
        <family val="1"/>
        <charset val="186"/>
      </rPr>
      <t>3</t>
    </r>
  </si>
  <si>
    <t>Esošo durvju krāsošana</t>
  </si>
  <si>
    <t>0.32 telpa</t>
  </si>
  <si>
    <t>0.33 telpa</t>
  </si>
  <si>
    <t>0.34 telpa</t>
  </si>
  <si>
    <t>0.35 telpa</t>
  </si>
  <si>
    <t>0.37 telpa</t>
  </si>
  <si>
    <t>0.41 telpa</t>
  </si>
  <si>
    <t>Kāpņu telpas</t>
  </si>
  <si>
    <t>A1 telpa</t>
  </si>
  <si>
    <t>A2 telpa</t>
  </si>
  <si>
    <t>A3 telpa</t>
  </si>
  <si>
    <t>Alumīnija konstrukcijas vitrīnas V*-4  1300x2350(h)mm, EI 30 montāža</t>
  </si>
  <si>
    <t>Alumīnija konstrukciju starpsienas V-6 (2610+3090)x2600(h) mm) montāža</t>
  </si>
  <si>
    <t>Alumīnija konstrukcijas vitrīnas V*-8  2730x2350(h)mm, EI 30 montāža</t>
  </si>
  <si>
    <t>Durvju D-1 bloka 900x2100(h) mm montāža. Gludas finierētas</t>
  </si>
  <si>
    <t>Durvju D*-1 bloka 900x2100(h) mm, EI 30 montāža. Gludas finierētas, ar automātisko aizvērēju</t>
  </si>
  <si>
    <t>Durvju D-2 bloku 1000x2100(h) mm montāža. Gludas finierētas</t>
  </si>
  <si>
    <t>Durvju D*-2 bloka 1000x2100(h)mm, EI 30 montāža. Gludas finierētas, ar automātisko aizvērēju</t>
  </si>
  <si>
    <t>Durvju D*-3 bloka 1650x2100(h) mm, EI 30 montāža. Gludas finierētas, ar automātisko aizvērēju</t>
  </si>
  <si>
    <t>Durvju D-9 bloka 800x2100(h) mm montāža. Gludas finierētas</t>
  </si>
  <si>
    <t>Durvju D*-9 bloka 800x2100(h) mm, EI-30 montāža. Gludas finierētas, ar automātisko aizvērēju</t>
  </si>
  <si>
    <t>Durvju D-10 bloka 1150x2100(h) mm montāža. Gludas finierētas</t>
  </si>
  <si>
    <t>Akustisko divviru durvju D*-13 bloku 1830x2200(h)mm, EI 30 montāža. Gludas finierētas, ar automātisko aizvērēju, skaņas izolācija 40 dB</t>
  </si>
  <si>
    <t>Durvju AD*-1 bloka 900x2100(h) mm, EI 30 montāža. Siltinātas metāla, ar automātisko aizvērēju</t>
  </si>
  <si>
    <t>Durvju D*-20 bloka 900x2010(h) mm, EI 30 montāža. Gludas finierētas, ar automātisko aizvērēju</t>
  </si>
  <si>
    <t>Durvju D*-16 bloka 1670x2600(h) mm, EI 30 montāža. Gludas finierētas, ar automātisko aizvērēju</t>
  </si>
  <si>
    <t>Esošās stikla bloku dekoratīvās sienas demontāža</t>
  </si>
  <si>
    <t>Sienas sienas paneļu demontāža</t>
  </si>
  <si>
    <t>Durvju D*-17 bloka 1500x2380(h) mm , EI 30 montāža. Gludas finierētas, ar automātisko aizvērēju</t>
  </si>
  <si>
    <t>Durvju D*-8 bloka 1500x2100(h) mm, EI 30 montāža. Gludas finierētas, ar automātisko aizvērēju</t>
  </si>
  <si>
    <t>Durvju D*-6 bloka 1440x2360(h) mm , EI 30 montāža. Gludas finierētas, ar automātisko aizvērēju, skaņas izolācija 40 dB</t>
  </si>
  <si>
    <t>Alumīnija konstrukcijas vitrīnas V*-1  2560x2560(h)mm un 5120x2560(h)mm ar divviru durvīm (t.sk. ar automātisko aizvērēju), EI 30 montāža</t>
  </si>
  <si>
    <t>Alumīnija konstrukcijas vitrīnas V-2  2420x2850(h)mm un 1700x2850(h)mm ar vienviru durvīm montāža</t>
  </si>
  <si>
    <t>Durvju D*-19 bloka 900x2000(h) mm, EI 30 montāža. Gludas finierētas, ar automātisko aizvērēju</t>
  </si>
  <si>
    <t>Durvju D*-10 bloka 1150x2100(h) mm, EI 30 montāža. Gludas finierētas, ar automātisko aizvērēju</t>
  </si>
  <si>
    <t>Durvju D-19 bloka 900x2000(h) mm montāža. Gludas finierētas</t>
  </si>
  <si>
    <t>Durvju D-22 bloka 800x2000(h) mm montāža. Gludas finierētas</t>
  </si>
  <si>
    <t>Esošās PVC starpsienas ar divviru durvīm saudzīga demontāža, pārvietošana par 1m un montāža</t>
  </si>
  <si>
    <t>Kāpņu margu metāla daļu krāsošana un koka lentera lakojuma atjaunošana</t>
  </si>
  <si>
    <t>Kāpņu lentera lakojuma atjaunošana</t>
  </si>
  <si>
    <t>Kopējie darbi</t>
  </si>
  <si>
    <t>Demontēto materiālu - būvgružu savākšana, izvešana, utilizācija</t>
  </si>
  <si>
    <t>Telpu sagatavošana remontdarbiem - grīdas nosegšana ar preskartonu un plēvi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</si>
  <si>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</si>
  <si>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</si>
  <si>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</si>
  <si>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</si>
  <si>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</si>
  <si>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</si>
  <si>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</si>
  <si>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</si>
  <si>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</si>
  <si>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</si>
  <si>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</si>
  <si>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</si>
  <si>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</si>
  <si>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</si>
  <si>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</si>
  <si>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</si>
  <si>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</si>
  <si>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</si>
  <si>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</si>
  <si>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</si>
  <si>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</si>
  <si>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</si>
  <si>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</si>
  <si>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</si>
  <si>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</si>
  <si>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</si>
  <si>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</si>
  <si>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</si>
  <si>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</si>
  <si>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</si>
  <si>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</si>
  <si>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</si>
  <si>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</si>
  <si>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</si>
  <si>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</si>
  <si>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</si>
  <si>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</si>
  <si>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</si>
  <si>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</si>
  <si>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</si>
  <si>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</si>
  <si>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</si>
  <si>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</si>
  <si>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</si>
  <si>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</si>
  <si>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</si>
  <si>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</si>
  <si>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</si>
  <si>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</si>
  <si>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</si>
  <si>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</si>
  <si>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</si>
  <si>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</si>
  <si>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</si>
  <si>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</si>
  <si>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</si>
  <si>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</si>
  <si>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</si>
  <si>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</si>
  <si>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</si>
  <si>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</si>
  <si>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</si>
  <si>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</si>
  <si>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</si>
  <si>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</si>
  <si>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</si>
  <si>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</si>
  <si>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</si>
  <si>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</si>
  <si>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</si>
  <si>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</si>
  <si>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</si>
  <si>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</si>
  <si>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</si>
  <si>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</si>
  <si>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</si>
  <si>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</si>
  <si>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</si>
  <si>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</si>
  <si>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</si>
  <si>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</si>
  <si>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</si>
  <si>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</si>
  <si>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</si>
  <si>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</si>
  <si>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</si>
  <si>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</si>
  <si>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</si>
  <si>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</si>
  <si>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</si>
  <si>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</si>
  <si>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</si>
  <si>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</si>
  <si>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</si>
  <si>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</si>
  <si>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</si>
  <si>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</si>
  <si>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</si>
  <si>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</si>
  <si>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</si>
  <si>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</si>
  <si>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</si>
  <si>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</si>
  <si>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</si>
  <si>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</si>
  <si>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</si>
  <si>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</si>
  <si>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</si>
  <si>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</si>
  <si>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</si>
  <si>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</si>
  <si>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</si>
  <si>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</si>
  <si>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</si>
  <si>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</si>
  <si>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</si>
  <si>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</si>
  <si>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</si>
  <si>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</si>
  <si>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</si>
  <si>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</si>
  <si>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</si>
  <si>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</si>
  <si>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</si>
  <si>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</si>
  <si>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</si>
  <si>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</si>
  <si>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</si>
  <si>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</si>
  <si>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</si>
  <si>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</si>
  <si>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</si>
  <si>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</si>
  <si>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</si>
  <si>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</si>
  <si>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</si>
  <si>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</si>
  <si>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</si>
  <si>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</si>
  <si>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</si>
  <si>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</si>
  <si>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</si>
  <si>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</si>
  <si>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</si>
  <si>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</si>
  <si>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</si>
  <si>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</si>
  <si>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</si>
  <si>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</si>
  <si>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</si>
  <si>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</si>
  <si>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</si>
  <si>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</si>
  <si>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</si>
  <si>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</si>
  <si>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</si>
  <si>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</si>
  <si>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</si>
  <si>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</si>
  <si>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</si>
  <si>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</si>
  <si>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</si>
  <si>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</si>
  <si>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</si>
  <si>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</si>
  <si>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</si>
  <si>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</si>
  <si>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</si>
  <si>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</si>
  <si>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</si>
  <si>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</si>
  <si>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</si>
  <si>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</si>
  <si>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</si>
  <si>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</si>
  <si>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</si>
  <si>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</si>
  <si>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</si>
  <si>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</si>
  <si>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</si>
  <si>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</si>
  <si>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</si>
  <si>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</si>
  <si>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</si>
  <si>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</si>
  <si>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</si>
  <si>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</si>
  <si>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</si>
  <si>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</si>
  <si>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</si>
  <si>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</si>
  <si>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</si>
  <si>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</si>
  <si>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</si>
  <si>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</si>
  <si>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</si>
  <si>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</si>
  <si>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</si>
  <si>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</si>
  <si>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</si>
  <si>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</si>
  <si>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</si>
  <si>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</si>
  <si>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</si>
  <si>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</si>
  <si>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</si>
  <si>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</si>
  <si>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</si>
  <si>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</si>
  <si>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</si>
  <si>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</si>
  <si>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</si>
  <si>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</si>
  <si>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</si>
  <si>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</si>
  <si>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</si>
  <si>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</si>
  <si>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</si>
  <si>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</si>
  <si>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</si>
  <si>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</si>
  <si>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</si>
  <si>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</si>
  <si>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</si>
  <si>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</si>
  <si>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</si>
  <si>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</si>
  <si>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</si>
  <si>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</si>
  <si>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</si>
  <si>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</si>
  <si>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</si>
  <si>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</si>
  <si>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</si>
  <si>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</si>
  <si>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</si>
  <si>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</si>
  <si>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</si>
  <si>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</si>
  <si>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</si>
  <si>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</si>
  <si>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</si>
  <si>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</si>
  <si>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</si>
  <si>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</si>
  <si>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</si>
  <si>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</si>
  <si>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</si>
  <si>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</si>
  <si>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</si>
  <si>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</si>
  <si>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</si>
  <si>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</si>
  <si>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</si>
  <si>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</si>
  <si>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</si>
  <si>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</si>
  <si>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</si>
  <si>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</si>
  <si>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</si>
  <si>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</si>
  <si>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</si>
  <si>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</si>
  <si>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</si>
  <si>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</si>
  <si>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</si>
  <si>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</si>
  <si>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</si>
  <si>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</si>
  <si>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</si>
  <si>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</si>
  <si>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</si>
  <si>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</si>
  <si>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</si>
  <si>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</si>
  <si>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</si>
  <si>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</si>
  <si>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</si>
  <si>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</si>
  <si>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</si>
  <si>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</si>
  <si>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</si>
  <si>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</si>
  <si>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</si>
  <si>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</si>
  <si>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</si>
  <si>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</si>
  <si>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</si>
  <si>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</si>
  <si>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</si>
  <si>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</si>
  <si>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</si>
  <si>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</si>
  <si>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</si>
  <si>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</si>
  <si>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</si>
  <si>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</si>
  <si>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</si>
  <si>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</si>
  <si>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</si>
  <si>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</si>
  <si>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</si>
  <si>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</si>
  <si>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</si>
  <si>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</si>
  <si>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</si>
  <si>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</si>
  <si>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</si>
  <si>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</si>
  <si>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</si>
  <si>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</si>
  <si>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</si>
  <si>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</si>
  <si>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</si>
  <si>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</si>
  <si>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</si>
  <si>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</si>
  <si>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</si>
  <si>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</si>
  <si>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</si>
  <si>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</si>
  <si>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</si>
  <si>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</si>
  <si>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</si>
  <si>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</si>
  <si>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</si>
  <si>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</si>
  <si>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</si>
  <si>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</si>
  <si>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</si>
  <si>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</si>
  <si>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</si>
  <si>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</si>
  <si>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</si>
  <si>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</si>
  <si>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</si>
  <si>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</si>
  <si>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</si>
  <si>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</si>
  <si>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</si>
  <si>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</si>
  <si>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</si>
  <si>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</si>
  <si>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</si>
  <si>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</si>
  <si>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</si>
  <si>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</si>
  <si>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</si>
  <si>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</si>
  <si>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</si>
  <si>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</si>
  <si>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</si>
  <si>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</si>
  <si>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</si>
  <si>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</si>
  <si>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</si>
  <si>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</si>
  <si>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</si>
  <si>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</si>
  <si>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</si>
  <si>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</si>
  <si>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</si>
  <si>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</si>
  <si>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</si>
  <si>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</si>
  <si>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</si>
  <si>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</si>
  <si>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</si>
  <si>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</si>
  <si>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</si>
  <si>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</si>
  <si>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</si>
  <si>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</si>
  <si>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</si>
  <si>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</si>
  <si>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</si>
  <si>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</si>
  <si>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</si>
  <si>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</si>
  <si>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</si>
  <si>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</si>
  <si>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</si>
  <si>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</si>
  <si>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</si>
  <si>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</si>
  <si>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</si>
  <si>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</si>
  <si>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</si>
  <si>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</si>
  <si>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</si>
  <si>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</si>
  <si>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</si>
  <si>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</si>
  <si>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</si>
  <si>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</si>
  <si>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</si>
  <si>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</si>
  <si>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</si>
  <si>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</si>
  <si>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</si>
  <si>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</si>
  <si>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</si>
  <si>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</si>
  <si>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</si>
  <si>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</si>
  <si>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</si>
  <si>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</si>
  <si>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</si>
  <si>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</si>
  <si>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</si>
  <si>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</si>
  <si>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</si>
  <si>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</si>
  <si>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</si>
  <si>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</si>
  <si>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</si>
  <si>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</si>
  <si>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</si>
  <si>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</si>
  <si>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</si>
  <si>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</si>
  <si>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</si>
  <si>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</si>
  <si>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</si>
  <si>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</si>
  <si>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</si>
  <si>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</si>
  <si>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</si>
  <si>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</si>
  <si>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</si>
  <si>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</si>
  <si>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</si>
  <si>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</si>
  <si>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</si>
  <si>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</si>
  <si>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</si>
  <si>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</si>
  <si>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</si>
  <si>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</si>
  <si>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</si>
  <si>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</si>
  <si>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</si>
  <si>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</si>
  <si>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</si>
  <si>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</si>
  <si>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</si>
  <si>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</si>
  <si>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</si>
  <si>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</si>
  <si>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</si>
  <si>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</si>
  <si>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</si>
  <si>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</si>
  <si>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</si>
  <si>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</si>
  <si>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</si>
  <si>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</si>
  <si>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</si>
  <si>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</si>
  <si>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</si>
  <si>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</si>
  <si>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</si>
  <si>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</si>
  <si>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</si>
  <si>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</si>
  <si>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</si>
  <si>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</si>
  <si>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</si>
  <si>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</si>
  <si>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</si>
  <si>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</si>
  <si>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</si>
  <si>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</si>
  <si>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</si>
  <si>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</si>
  <si>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</si>
  <si>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</si>
  <si>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</si>
  <si>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</si>
  <si>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</si>
  <si>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</si>
  <si>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</si>
  <si>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</si>
  <si>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</si>
  <si>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</si>
  <si>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</si>
  <si>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</si>
  <si>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</si>
  <si>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</si>
  <si>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</si>
  <si>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</si>
  <si>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</si>
  <si>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</si>
  <si>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</si>
  <si>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</si>
  <si>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</si>
  <si>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</si>
  <si>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</si>
  <si>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</si>
  <si>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</si>
  <si>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</si>
  <si>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</si>
  <si>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</si>
  <si>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</si>
  <si>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</si>
  <si>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</si>
  <si>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</si>
  <si>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LOKĀLA TĀME Nr.5</t>
  </si>
  <si>
    <t>Cokola siltināšana un apdares atjaunošana</t>
  </si>
  <si>
    <t>Esošās ēkas apmales demontāža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</si>
  <si>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</si>
  <si>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>Esošo cokola gaismas šahtu demontāža</t>
  </si>
  <si>
    <t>Esošā bruģakmens lieveņa (t.sk. betona pamats) asīs B-C demontāža</t>
  </si>
  <si>
    <t>Esošā betona lieveņa (t.sk. betona pamats) asīs 1-6 demontāža</t>
  </si>
  <si>
    <t>Esošās rampas kāpņu demontāža</t>
  </si>
  <si>
    <t>Esošās rampas jumta seguma demontāža</t>
  </si>
  <si>
    <t>Esošās rampas nokrišņu ūdens novadsistēmas (teknes, notekcaurules) demontāža</t>
  </si>
  <si>
    <t>Cokola virsmas attīrīšana (t.sk. virszemes daļa), labošana, līmeņošana</t>
  </si>
  <si>
    <t>Cokola vertikālās hidroizolācijas BPA Silver Seal (vai analogs) ierīkošana sienas augstumā h=2.7…3.0m</t>
  </si>
  <si>
    <t>Cokola siltināšana  ar ekstrudētā putupolistirola plāksnēm ar pārfalci b=150mm, izmantojot līmjavu</t>
  </si>
  <si>
    <t>Cokola dekoratīvo apdares plākšņu h=600mm montāža</t>
  </si>
  <si>
    <t>Cokola skārda lāseņa uzstādīšana</t>
  </si>
  <si>
    <t>Cokola gaismas šahtu 1.8x0.8m, h=1.3m, b=0.15m ierīkošana, ieskaitot metāla režģu montāžu</t>
  </si>
  <si>
    <t>Cokola aizbēršana mehanizēti un nemehanizēti ar atrakto grunti, t.sk. blietēšana</t>
  </si>
  <si>
    <t>Liekās grunts iekraušana autopašizgāzējā un izvešana</t>
  </si>
  <si>
    <t>Betona bruģakmens h=80mm apmales ierīkošana, ieskaitot šķembu pamatnes b=100mm (fr. 0/45) un vidēji rupjas smilts ar cementa piejaukumu slāņa b=50mm ierīkošanu</t>
  </si>
  <si>
    <t>Bruģēta lieveņa izveidošana asīs B-C, ieskaitot betona pamata ierīkošanu</t>
  </si>
  <si>
    <t>Bruģētu lieveņu (2 gab.) izveidošana asīs 1-6, ieskaitot betona pamata ierīkošanu</t>
  </si>
  <si>
    <t>Esošās rampas sienu apmetuma nokalšana, labošana, līmeņošana</t>
  </si>
  <si>
    <t>Esošās rampas sienu armēšana ar stiklšķiedras sietu un līmjavu</t>
  </si>
  <si>
    <t>Esošās rampas sienu dekoratīvā apmetuma ierīkošana, t.sk. pirmsapmetuma gruntēšana</t>
  </si>
  <si>
    <t>Esošās rampas apmesto virsmu gruntēšana un krāsošana 2x ar tonētu fasādes krāsu</t>
  </si>
  <si>
    <t>Esošās rampas kausējamā jumta ruļļu materiāla seguma ierīkošana, ieskaitot virsmas līdzināšanu, sagatavošanu</t>
  </si>
  <si>
    <t>Esošās rampas nokrišņu ūdens novadsistēmas (teknes, notekcaurules) montāža</t>
  </si>
  <si>
    <t>Esošās rampas kāpņu ierīkošana</t>
  </si>
  <si>
    <t>Būvgružu savākšana konteinerā, izvešana un nodošana izgāztuvē</t>
  </si>
  <si>
    <t>Grunts nemehanizēta atrakšana dziļumā h=2.3…2.6m, pagaidu nostiprinājumu izveide</t>
  </si>
  <si>
    <t>Zemējuma kontūra montāža ar izvadiem zibensuztvērējam</t>
  </si>
  <si>
    <t>Kontaktligzda JUNG 230V 16A, L+N+PE, z/a IP20, ar kārbu</t>
  </si>
  <si>
    <t>Kontaktligzda JUNG  230V 16A, L+N+PE, z/a IP44, ar kārbu</t>
  </si>
  <si>
    <t>Elektroietaises/kontaktligzdas</t>
  </si>
  <si>
    <t>Kabelis NYM-J 5x25</t>
  </si>
  <si>
    <t>Kabelis NYM-J 5x35</t>
  </si>
  <si>
    <t>Kabeļi/ kabeļu aizsardzība</t>
  </si>
  <si>
    <t>1 polu slēdzis JUNG 10A, z.a. ar kārbu IP 20</t>
  </si>
  <si>
    <t>2 polu slēdzis JUNG 10A, z.a. ar kārbu IP 20</t>
  </si>
  <si>
    <t>Pārslēdzis JUNG 10A, z.a. ar kārbu, IP 20</t>
  </si>
  <si>
    <t>Akumulatoru avarijas modulis gaismekļiem AWEX</t>
  </si>
  <si>
    <t xml:space="preserve">Evakuācijas gaismeklis ar norādi, LED 1.2W, IP65 AWEX
</t>
  </si>
  <si>
    <t>Gaismeklis 40W LED ieb. STARTFLAT PANEL LED 600 WW 3000K</t>
  </si>
  <si>
    <t xml:space="preserve">Sadaļņu pārkomutācija, demontāža </t>
  </si>
  <si>
    <t xml:space="preserve">Sadalnes.v/a., IP44 Kaedra ar aizsardz.iek. </t>
  </si>
  <si>
    <t>Uzskaites sadale ar strāvmaiņiem</t>
  </si>
  <si>
    <t>Ar iekārtu- iev.slēdzis/pārslēdzis 250A ģen.piesl;drošin.HN00-5gab.; pārspr.aizsardz. 4P/B+C;automātslēdži 3C32-3gab.;1C16-20gab.;1C10-14gab.;piev.spailes KE.</t>
  </si>
  <si>
    <t>Sadalne.a/a., IP32  Prisma PS1</t>
  </si>
  <si>
    <t>Ar iekārtu- iev.slēdzis/pārslēdzis 250A ģen.piesl;drošin.HN01-5gab.; pārspr.aizsardz. 4P/B+C;automātslēdži 3C32-4gab.;1C16-22gab.;1C10-18gab.;piev.spailes KE.</t>
  </si>
  <si>
    <t>Sadalne v/a  IP32  Prisma GS</t>
  </si>
  <si>
    <t>Sadalnes(ar komplekt.)</t>
  </si>
  <si>
    <t>Iekšējā elekroinstlācija -montāžas,palaišanas,pārbaudes darbi</t>
  </si>
  <si>
    <t>Elektroinstlācija</t>
  </si>
  <si>
    <t>Ventilāciajas sistēmu izbūve telpās Nr. 0.18; 0.20; 0.24</t>
  </si>
  <si>
    <t>Gaisa mitrinātājs ar apsaisti</t>
  </si>
  <si>
    <t>Nosūces / Pieplūdes reste ar vārstu JR 400x100</t>
  </si>
  <si>
    <t>Hermētiķis, ugunsdrošās putas, ugunsdrošais silikons.</t>
  </si>
  <si>
    <t>Kalšanas un apdares darbi</t>
  </si>
  <si>
    <t>Palīgmateriāli un stiprinājumi</t>
  </si>
  <si>
    <t>Ventilācijas sistēma PN-1</t>
  </si>
  <si>
    <t>Gaisa apstrādes iekārta ar rotora rekuperatoru. PN-1, filrmas AMALVA, REGO-900UHE/HW (vai analogs), 596m3/h, 167Pa, koplektā ar automātiku, elastīgajiem savienojumiem.</t>
  </si>
  <si>
    <t>Trokšņu slāpētājs D315, L=600</t>
  </si>
  <si>
    <t>Trokšņu slāpētājs D100, L=600</t>
  </si>
  <si>
    <t>Ugunsdrošais vārsts, E30 , D315</t>
  </si>
  <si>
    <t>Cinkota skārda gaisa vads 400x600</t>
  </si>
  <si>
    <t>Cinkota skārda gaisa vads 400x100</t>
  </si>
  <si>
    <t>Cinkota skārda gaisa vads D315</t>
  </si>
  <si>
    <t>Cinkota skārda gaisa vads D250</t>
  </si>
  <si>
    <t>Cinkota skārda gaisa vads D200</t>
  </si>
  <si>
    <t>Cinkota skārda gaisa vads D125</t>
  </si>
  <si>
    <t>Cinkota skārda pāreja  D&gt;400x600</t>
  </si>
  <si>
    <t>Pieslēguma sedls 400x100@D200</t>
  </si>
  <si>
    <t>Pieslēguma sedls 400x100@D250</t>
  </si>
  <si>
    <t>Pieslēguma sedls 400x100@D315</t>
  </si>
  <si>
    <t>Cinkota skārda pāreja D250&gt;D200</t>
  </si>
  <si>
    <t>Cinkota skārda pāreja  D315&gt;D250</t>
  </si>
  <si>
    <t>Pieslēgums sedls D200</t>
  </si>
  <si>
    <t>Pieslēgums sedls D125</t>
  </si>
  <si>
    <t>Cinkota skārda gala noslēgs D200</t>
  </si>
  <si>
    <t>Gaisa izmešanas reste ar sietu 400x600</t>
  </si>
  <si>
    <t>Jumtiņš virs gaisa vadu AHJ031</t>
  </si>
  <si>
    <t>Pieplūdes difuzors D125, DVSP 125</t>
  </si>
  <si>
    <t>Balansējošā drosele D125</t>
  </si>
  <si>
    <t>Līknis 45grādi D125</t>
  </si>
  <si>
    <t>Līknis 90grādi D125</t>
  </si>
  <si>
    <t>Līknis 90grādi D200</t>
  </si>
  <si>
    <t>Līknis 45grādi D315</t>
  </si>
  <si>
    <t>Līknis 60grādi D315</t>
  </si>
  <si>
    <t>Līknis 90grādi D315</t>
  </si>
  <si>
    <t>Ventilācijas sistēma telpās Nr. 0.18; 0.20; 0.24</t>
  </si>
  <si>
    <t>Tāme sastādīta 2016. gada 22.februārī</t>
  </si>
  <si>
    <t>Tāmes izmaksas, EUR</t>
  </si>
  <si>
    <t>Tāme sastādīta 2016.gada tirgus cenās</t>
  </si>
  <si>
    <t>Tāmes izmaksas,EUR</t>
  </si>
  <si>
    <t>3.5 telpa</t>
  </si>
  <si>
    <t>Sanitārtehnisko iekārtu demontāža</t>
  </si>
  <si>
    <t>Grīdas, sienu flīžu seguma demontāža</t>
  </si>
  <si>
    <t>m2</t>
  </si>
  <si>
    <t>Metāla kolonnu, cauruļvadu sagatavošana krāsošanai, krāsošana</t>
  </si>
  <si>
    <t xml:space="preserve">Izbūvēt lāgu klāju un ieklāt 21mm saplāksni pa lāgām. Starp lāgām iestrādāt akmens vati 50mm. </t>
  </si>
  <si>
    <t>Logu bloku montāža 0,25 m2</t>
  </si>
  <si>
    <t>Esošās betona grīdas seguma remonts-atjaunošana</t>
  </si>
  <si>
    <t>Esošās starpsienas demontāža</t>
  </si>
  <si>
    <t>Esošās starpsienas  demontāža</t>
  </si>
  <si>
    <t>LOKĀLA TĀME Nr.7</t>
  </si>
  <si>
    <t>Panelis FX/LV 3NET Ugunsrošības signalizācijas centrālā vadības pults, 5-portu, vieta 2x17Ah akumulatoriem, Schneider Electric</t>
  </si>
  <si>
    <t>FX-SLC System Sensor AP200 cilpu plate 2x(159+159) addreses.
Schneider Electric</t>
  </si>
  <si>
    <t>AX/IX/FX-BAT Akumulatoru kabinets, vieta 4x17ASt akumulatoriem Schneider Electric</t>
  </si>
  <si>
    <t>Akumulators 12V 18ASt</t>
  </si>
  <si>
    <t>Konfigurācijas programma FX NET</t>
  </si>
  <si>
    <t>Licences atslēga FX/ESA</t>
  </si>
  <si>
    <t>MCOX loģiskais kontrolieris Schneider Electric</t>
  </si>
  <si>
    <t>ESMI22051EI Adrešu analogais optiskais dūmu detektors arizolātoru, schneider electric</t>
  </si>
  <si>
    <t>B501AP pamatne, schneider electric</t>
  </si>
  <si>
    <t>MCP5A-RP02FF-01 adrešu trauksmes poga, z/a montāža, ar izolatoru System Sensor, Schneider Electric</t>
  </si>
  <si>
    <t>SR2G v/a montāžas kārba trauksmes pogai, Schneider Electric</t>
  </si>
  <si>
    <t>WSO-RR-N33 adrešu sirēna (nepieciešama B501AP pamatne) Schneider Electric</t>
  </si>
  <si>
    <t>WSS-PR-N33 adrešu sirēna ar strobu bez izolatora. Schneider Electric</t>
  </si>
  <si>
    <t>WPW-E10 Pamatne IP65 komplektā ar B501AP. Schneider Electric</t>
  </si>
  <si>
    <t>Apollo Intellia staru detektors 50m Schneider Electric</t>
  </si>
  <si>
    <t>EM221E modulis, 2 ieejas, 1 izeja AP200. schneider electric</t>
  </si>
  <si>
    <t>M200E-SMB-KO montāžas kārba, Schneider Electric</t>
  </si>
  <si>
    <t>Ugunsdrošs kabelis 1x2x1.0+0.8/PH90</t>
  </si>
  <si>
    <t>metri</t>
  </si>
  <si>
    <t>Ugunsdrošs kabelis 3x1,5 NHXH-J E30</t>
  </si>
  <si>
    <t>Instalācijas caurule 20mm</t>
  </si>
  <si>
    <t>Instalācijas caurule 25mm</t>
  </si>
  <si>
    <t>Montāžas izstrādājumi un palīgmateriāli</t>
  </si>
  <si>
    <t>Ugunsizturīgais pildījums HILTI TFS-F FX</t>
  </si>
  <si>
    <t>Izpildes dokumentācijas sagatavošana</t>
  </si>
  <si>
    <t>Automātiskās ugunsgrēka atklāšanas un trauksmes signalizācijas sistēma</t>
  </si>
  <si>
    <t xml:space="preserve">Automātiskās ugunsgrēka atklāšanas un trauksmes signalizācijas sistēmas </t>
  </si>
  <si>
    <t>Siguldas novada administrācijas un kultūras nama ēkas vienkāršotā atjaunošana</t>
  </si>
  <si>
    <t>Siguldas novada Dome</t>
  </si>
  <si>
    <t>Siguldas novada administrācijas un kultūras nama ēka</t>
  </si>
  <si>
    <r>
      <t xml:space="preserve">Objekta nosaukums:  </t>
    </r>
    <r>
      <rPr>
        <b/>
        <sz val="11"/>
        <rFont val="Times New Roman"/>
        <family val="1"/>
        <charset val="204"/>
      </rPr>
      <t>Siguldas novada administrācijas un kultūras nama ēka</t>
    </r>
  </si>
  <si>
    <r>
      <t xml:space="preserve">Pasūtītājs:               </t>
    </r>
    <r>
      <rPr>
        <b/>
        <sz val="11"/>
        <rFont val="Times New Roman"/>
        <family val="1"/>
        <charset val="204"/>
      </rPr>
      <t xml:space="preserve">  Siguldas novada Dome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</si>
</sst>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_L_s_-;\-* #,##0.00\ _L_s_-;_-* &quot;-&quot;??\ _L_s_-;_-@_-"/>
    <numFmt numFmtId="165" formatCode="#,##0.00_ ;\-#,##0.00\ "/>
    <numFmt numFmtId="166" formatCode="0.0"/>
    <numFmt numFmtId="167" formatCode="0.00;[Red]0.00"/>
  </numFmts>
  <fonts count="73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Helv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i/>
      <sz val="22"/>
      <name val="Times New Roman"/>
      <family val="1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i/>
      <sz val="9"/>
      <name val="Comic Sans MS"/>
      <family val="4"/>
    </font>
    <font>
      <b/>
      <i/>
      <sz val="10"/>
      <name val="Tahoma"/>
      <family val="2"/>
      <charset val="186"/>
    </font>
    <font>
      <b/>
      <i/>
      <sz val="10"/>
      <name val="Times New Roman"/>
      <family val="1"/>
    </font>
    <font>
      <b/>
      <i/>
      <sz val="11"/>
      <name val="Tahoma"/>
      <family val="2"/>
      <charset val="186"/>
    </font>
    <font>
      <i/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</font>
    <font>
      <i/>
      <sz val="14"/>
      <name val="Arial"/>
      <family val="2"/>
      <charset val="186"/>
    </font>
    <font>
      <i/>
      <sz val="14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sz val="10"/>
      <name val="Helv"/>
      <charset val="186"/>
    </font>
    <font>
      <b/>
      <i/>
      <sz val="12"/>
      <color indexed="8"/>
      <name val="Times New Roman"/>
      <family val="1"/>
      <charset val="186"/>
    </font>
    <font>
      <i/>
      <sz val="10"/>
      <name val="Arial"/>
      <family val="2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i/>
      <sz val="11"/>
      <name val="Times New Roman"/>
      <family val="1"/>
    </font>
    <font>
      <i/>
      <sz val="11"/>
      <name val="Bookman Old Style"/>
      <family val="1"/>
      <charset val="186"/>
    </font>
    <font>
      <sz val="10"/>
      <name val="Arial"/>
      <family val="2"/>
    </font>
    <font>
      <sz val="8"/>
      <name val="Times New Roman"/>
      <family val="1"/>
    </font>
    <font>
      <i/>
      <u/>
      <sz val="11"/>
      <name val="Times New Roman"/>
      <family val="1"/>
    </font>
    <font>
      <sz val="12"/>
      <name val="Garamond"/>
      <family val="1"/>
    </font>
    <font>
      <sz val="8"/>
      <name val="Garamond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186"/>
    </font>
    <font>
      <sz val="9"/>
      <color indexed="8"/>
      <name val="Tahoma"/>
      <family val="2"/>
      <charset val="204"/>
    </font>
    <font>
      <sz val="8"/>
      <name val="Tahoma"/>
      <family val="2"/>
      <charset val="186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b/>
      <sz val="9"/>
      <name val="Tahoma"/>
      <family val="2"/>
      <charset val="186"/>
    </font>
    <font>
      <sz val="9"/>
      <color theme="1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indexed="8"/>
      <name val="Arial Narrow"/>
      <family val="2"/>
      <charset val="186"/>
    </font>
    <font>
      <b/>
      <u/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7" fillId="0" borderId="0"/>
    <xf numFmtId="0" fontId="45" fillId="0" borderId="0"/>
    <xf numFmtId="0" fontId="45" fillId="0" borderId="0"/>
    <xf numFmtId="43" fontId="8" fillId="0" borderId="0" applyFont="0" applyFill="0" applyBorder="0" applyAlignment="0" applyProtection="0"/>
    <xf numFmtId="0" fontId="30" fillId="0" borderId="0"/>
    <xf numFmtId="0" fontId="69" fillId="0" borderId="0"/>
    <xf numFmtId="0" fontId="8" fillId="0" borderId="0"/>
    <xf numFmtId="164" fontId="8" fillId="0" borderId="0" applyFont="0" applyFill="0" applyBorder="0" applyAlignment="0" applyProtection="0"/>
    <xf numFmtId="0" fontId="69" fillId="0" borderId="0"/>
    <xf numFmtId="0" fontId="8" fillId="0" borderId="0"/>
  </cellStyleXfs>
  <cellXfs count="354">
    <xf numFmtId="0" fontId="0" fillId="0" borderId="0" xfId="0"/>
    <xf numFmtId="0" fontId="2" fillId="0" borderId="0" xfId="2" applyNumberFormat="1" applyFont="1"/>
    <xf numFmtId="0" fontId="3" fillId="0" borderId="0" xfId="2" applyNumberFormat="1" applyFont="1" applyAlignment="1">
      <alignment horizontal="right" vertical="center"/>
    </xf>
    <xf numFmtId="0" fontId="4" fillId="0" borderId="0" xfId="2" applyNumberFormat="1" applyFont="1" applyBorder="1" applyAlignment="1">
      <alignment vertical="center"/>
    </xf>
    <xf numFmtId="0" fontId="4" fillId="0" borderId="1" xfId="2" applyNumberFormat="1" applyFont="1" applyBorder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horizontal="right" vertical="center"/>
    </xf>
    <xf numFmtId="0" fontId="4" fillId="0" borderId="0" xfId="2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2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NumberFormat="1" applyFont="1"/>
    <xf numFmtId="4" fontId="11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horizontal="right" vertical="center"/>
    </xf>
    <xf numFmtId="0" fontId="10" fillId="0" borderId="0" xfId="2" applyNumberFormat="1" applyFont="1" applyAlignment="1">
      <alignment horizontal="right" vertical="center"/>
    </xf>
    <xf numFmtId="3" fontId="11" fillId="0" borderId="0" xfId="2" applyNumberFormat="1" applyFont="1" applyAlignment="1">
      <alignment horizontal="center" vertical="center"/>
    </xf>
    <xf numFmtId="0" fontId="13" fillId="0" borderId="0" xfId="2" applyNumberFormat="1" applyFont="1" applyAlignment="1">
      <alignment horizontal="right"/>
    </xf>
    <xf numFmtId="0" fontId="2" fillId="0" borderId="2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14" fillId="0" borderId="2" xfId="2" applyNumberFormat="1" applyFont="1" applyBorder="1" applyAlignment="1">
      <alignment horizontal="center"/>
    </xf>
    <xf numFmtId="0" fontId="14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4" fillId="0" borderId="4" xfId="2" applyNumberFormat="1" applyFont="1" applyBorder="1" applyAlignment="1">
      <alignment horizontal="center"/>
    </xf>
    <xf numFmtId="0" fontId="14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0" borderId="6" xfId="2" applyNumberFormat="1" applyFont="1" applyBorder="1"/>
    <xf numFmtId="0" fontId="4" fillId="0" borderId="7" xfId="2" applyNumberFormat="1" applyFont="1" applyBorder="1" applyAlignment="1">
      <alignment horizontal="center" vertical="center"/>
    </xf>
    <xf numFmtId="0" fontId="15" fillId="0" borderId="7" xfId="2" applyNumberFormat="1" applyFont="1" applyBorder="1" applyAlignment="1">
      <alignment horizontal="center" vertical="center" wrapText="1"/>
    </xf>
    <xf numFmtId="4" fontId="17" fillId="0" borderId="8" xfId="2" applyNumberFormat="1" applyFont="1" applyBorder="1" applyAlignment="1">
      <alignment horizontal="center" vertical="center"/>
    </xf>
    <xf numFmtId="0" fontId="18" fillId="0" borderId="9" xfId="2" applyNumberFormat="1" applyFont="1" applyBorder="1" applyAlignment="1">
      <alignment horizontal="center" vertical="center"/>
    </xf>
    <xf numFmtId="0" fontId="2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vertical="center"/>
    </xf>
    <xf numFmtId="0" fontId="17" fillId="0" borderId="8" xfId="2" applyNumberFormat="1" applyFont="1" applyBorder="1" applyAlignment="1">
      <alignment horizontal="center" vertical="center"/>
    </xf>
    <xf numFmtId="0" fontId="19" fillId="0" borderId="0" xfId="2" applyNumberFormat="1" applyFont="1"/>
    <xf numFmtId="0" fontId="2" fillId="0" borderId="10" xfId="2" applyNumberFormat="1" applyFont="1" applyBorder="1" applyAlignment="1">
      <alignment horizontal="center" vertical="center"/>
    </xf>
    <xf numFmtId="0" fontId="20" fillId="0" borderId="2" xfId="2" applyNumberFormat="1" applyFont="1" applyFill="1" applyBorder="1" applyAlignment="1" applyProtection="1">
      <alignment horizontal="right" vertical="center"/>
    </xf>
    <xf numFmtId="4" fontId="20" fillId="0" borderId="2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21" fillId="0" borderId="2" xfId="2" applyNumberFormat="1" applyFont="1" applyFill="1" applyBorder="1" applyAlignment="1">
      <alignment horizontal="right" vertical="center"/>
    </xf>
    <xf numFmtId="4" fontId="22" fillId="0" borderId="2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 applyProtection="1"/>
    <xf numFmtId="0" fontId="23" fillId="0" borderId="0" xfId="2" applyNumberFormat="1" applyFont="1" applyFill="1" applyBorder="1" applyAlignment="1" applyProtection="1">
      <alignment vertical="center"/>
    </xf>
    <xf numFmtId="0" fontId="20" fillId="0" borderId="12" xfId="2" applyNumberFormat="1" applyFont="1" applyFill="1" applyBorder="1" applyAlignment="1" applyProtection="1">
      <alignment horizontal="right" vertical="center"/>
    </xf>
    <xf numFmtId="4" fontId="24" fillId="0" borderId="12" xfId="2" applyNumberFormat="1" applyFont="1" applyFill="1" applyBorder="1" applyAlignment="1" applyProtection="1">
      <alignment horizontal="center" vertical="center"/>
    </xf>
    <xf numFmtId="0" fontId="25" fillId="0" borderId="0" xfId="2" applyNumberFormat="1" applyFont="1"/>
    <xf numFmtId="0" fontId="25" fillId="0" borderId="0" xfId="2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6" fillId="0" borderId="0" xfId="0" applyFont="1"/>
    <xf numFmtId="0" fontId="27" fillId="0" borderId="0" xfId="2" applyNumberFormat="1" applyFont="1" applyAlignment="1">
      <alignment vertical="center"/>
    </xf>
    <xf numFmtId="0" fontId="28" fillId="0" borderId="0" xfId="2" applyNumberFormat="1" applyFont="1" applyAlignment="1">
      <alignment horizontal="left"/>
    </xf>
    <xf numFmtId="0" fontId="2" fillId="0" borderId="0" xfId="2" applyNumberFormat="1" applyFont="1" applyAlignment="1">
      <alignment horizontal="center"/>
    </xf>
    <xf numFmtId="0" fontId="29" fillId="0" borderId="0" xfId="2" applyNumberFormat="1" applyFont="1" applyAlignment="1">
      <alignment horizontal="right"/>
    </xf>
    <xf numFmtId="0" fontId="30" fillId="0" borderId="0" xfId="2" applyNumberFormat="1" applyFont="1" applyAlignment="1">
      <alignment horizontal="left"/>
    </xf>
    <xf numFmtId="0" fontId="31" fillId="0" borderId="0" xfId="2" applyNumberFormat="1" applyFont="1" applyAlignment="1">
      <alignment horizontal="left"/>
    </xf>
    <xf numFmtId="0" fontId="30" fillId="0" borderId="0" xfId="2" applyNumberFormat="1" applyFont="1" applyAlignment="1">
      <alignment horizontal="center"/>
    </xf>
    <xf numFmtId="0" fontId="32" fillId="0" borderId="0" xfId="2" quotePrefix="1" applyNumberFormat="1" applyFont="1" applyAlignment="1">
      <alignment horizontal="left"/>
    </xf>
    <xf numFmtId="0" fontId="30" fillId="0" borderId="0" xfId="2" applyNumberFormat="1" applyFont="1"/>
    <xf numFmtId="0" fontId="2" fillId="0" borderId="0" xfId="2" quotePrefix="1" applyNumberFormat="1" applyFont="1"/>
    <xf numFmtId="0" fontId="33" fillId="0" borderId="0" xfId="2" applyNumberFormat="1" applyFont="1"/>
    <xf numFmtId="0" fontId="34" fillId="0" borderId="0" xfId="2" applyNumberFormat="1" applyFont="1"/>
    <xf numFmtId="0" fontId="37" fillId="0" borderId="0" xfId="3" applyFont="1" applyAlignment="1">
      <alignment vertical="center"/>
    </xf>
    <xf numFmtId="0" fontId="38" fillId="0" borderId="0" xfId="0" applyNumberFormat="1" applyFont="1" applyFill="1" applyBorder="1" applyAlignment="1" applyProtection="1">
      <alignment vertical="top"/>
    </xf>
    <xf numFmtId="0" fontId="40" fillId="0" borderId="0" xfId="3" applyFont="1" applyAlignment="1">
      <alignment vertical="center"/>
    </xf>
    <xf numFmtId="0" fontId="41" fillId="0" borderId="0" xfId="0" applyNumberFormat="1" applyFont="1" applyFill="1" applyBorder="1" applyAlignment="1" applyProtection="1">
      <alignment vertical="top"/>
    </xf>
    <xf numFmtId="0" fontId="40" fillId="0" borderId="0" xfId="0" applyNumberFormat="1" applyFont="1" applyFill="1" applyBorder="1" applyAlignment="1" applyProtection="1">
      <alignment vertical="top"/>
    </xf>
    <xf numFmtId="0" fontId="42" fillId="0" borderId="0" xfId="3" applyFont="1" applyAlignment="1">
      <alignment vertical="center"/>
    </xf>
    <xf numFmtId="0" fontId="40" fillId="0" borderId="0" xfId="0" applyNumberFormat="1" applyFont="1" applyFill="1" applyBorder="1" applyAlignment="1" applyProtection="1">
      <alignment horizontal="center" vertical="top"/>
    </xf>
    <xf numFmtId="2" fontId="40" fillId="0" borderId="0" xfId="0" applyNumberFormat="1" applyFont="1" applyFill="1" applyBorder="1" applyAlignment="1" applyProtection="1">
      <alignment horizontal="center" vertical="top"/>
    </xf>
    <xf numFmtId="0" fontId="40" fillId="0" borderId="0" xfId="3" applyFont="1" applyAlignment="1">
      <alignment vertical="center" wrapText="1"/>
    </xf>
    <xf numFmtId="0" fontId="40" fillId="0" borderId="0" xfId="0" applyFont="1"/>
    <xf numFmtId="0" fontId="4" fillId="0" borderId="0" xfId="0" applyFont="1"/>
    <xf numFmtId="164" fontId="40" fillId="0" borderId="1" xfId="0" applyNumberFormat="1" applyFont="1" applyFill="1" applyBorder="1" applyAlignment="1" applyProtection="1">
      <alignment vertical="center"/>
    </xf>
    <xf numFmtId="164" fontId="40" fillId="0" borderId="0" xfId="0" applyNumberFormat="1" applyFont="1" applyFill="1" applyBorder="1" applyAlignment="1" applyProtection="1">
      <alignment vertical="top"/>
    </xf>
    <xf numFmtId="164" fontId="40" fillId="0" borderId="13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top"/>
    </xf>
    <xf numFmtId="0" fontId="42" fillId="0" borderId="11" xfId="0" applyNumberFormat="1" applyFont="1" applyFill="1" applyBorder="1" applyAlignment="1" applyProtection="1">
      <alignment horizontal="center" vertical="center" wrapText="1"/>
    </xf>
    <xf numFmtId="0" fontId="40" fillId="0" borderId="6" xfId="0" applyNumberFormat="1" applyFont="1" applyFill="1" applyBorder="1" applyAlignment="1" applyProtection="1">
      <alignment horizontal="center" vertical="top"/>
    </xf>
    <xf numFmtId="49" fontId="42" fillId="0" borderId="6" xfId="0" applyNumberFormat="1" applyFont="1" applyFill="1" applyBorder="1" applyAlignment="1">
      <alignment horizontal="center"/>
    </xf>
    <xf numFmtId="0" fontId="42" fillId="0" borderId="16" xfId="4" applyFont="1" applyFill="1" applyBorder="1"/>
    <xf numFmtId="0" fontId="40" fillId="0" borderId="17" xfId="0" applyNumberFormat="1" applyFont="1" applyFill="1" applyBorder="1" applyAlignment="1" applyProtection="1">
      <alignment horizontal="left" vertical="top"/>
    </xf>
    <xf numFmtId="43" fontId="40" fillId="0" borderId="6" xfId="1" applyFont="1" applyFill="1" applyBorder="1" applyAlignment="1" applyProtection="1">
      <alignment horizontal="center" vertical="top"/>
    </xf>
    <xf numFmtId="0" fontId="40" fillId="0" borderId="6" xfId="1" applyNumberFormat="1" applyFont="1" applyFill="1" applyBorder="1" applyAlignment="1" applyProtection="1">
      <alignment horizontal="center" vertical="top"/>
    </xf>
    <xf numFmtId="0" fontId="40" fillId="0" borderId="7" xfId="0" applyNumberFormat="1" applyFont="1" applyFill="1" applyBorder="1" applyAlignment="1" applyProtection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 applyProtection="1">
      <alignment horizontal="center" vertical="center"/>
    </xf>
    <xf numFmtId="0" fontId="40" fillId="0" borderId="19" xfId="0" applyNumberFormat="1" applyFont="1" applyFill="1" applyBorder="1" applyAlignment="1" applyProtection="1">
      <alignment horizontal="left" vertical="center"/>
    </xf>
    <xf numFmtId="0" fontId="7" fillId="2" borderId="20" xfId="4" applyFont="1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horizontal="left" vertical="center"/>
    </xf>
    <xf numFmtId="0" fontId="40" fillId="0" borderId="8" xfId="0" applyNumberFormat="1" applyFont="1" applyFill="1" applyBorder="1" applyAlignment="1" applyProtection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22" xfId="0" applyNumberFormat="1" applyFont="1" applyFill="1" applyBorder="1" applyAlignment="1" applyProtection="1">
      <alignment horizontal="left" vertical="center"/>
    </xf>
    <xf numFmtId="43" fontId="40" fillId="0" borderId="8" xfId="1" applyFont="1" applyFill="1" applyBorder="1" applyAlignment="1" applyProtection="1">
      <alignment horizontal="center" vertical="center"/>
    </xf>
    <xf numFmtId="4" fontId="40" fillId="0" borderId="8" xfId="1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right" vertical="center"/>
    </xf>
    <xf numFmtId="165" fontId="42" fillId="0" borderId="11" xfId="1" applyNumberFormat="1" applyFont="1" applyFill="1" applyBorder="1" applyAlignment="1" applyProtection="1">
      <alignment horizontal="center" vertical="center"/>
    </xf>
    <xf numFmtId="165" fontId="40" fillId="0" borderId="0" xfId="3" applyNumberFormat="1" applyFont="1" applyAlignment="1">
      <alignment vertical="center"/>
    </xf>
    <xf numFmtId="9" fontId="42" fillId="0" borderId="0" xfId="5" applyNumberFormat="1" applyFont="1" applyFill="1" applyAlignment="1">
      <alignment horizontal="center" vertical="center"/>
    </xf>
    <xf numFmtId="43" fontId="42" fillId="0" borderId="11" xfId="1" applyFont="1" applyFill="1" applyBorder="1" applyAlignment="1" applyProtection="1">
      <alignment horizontal="center" vertical="center"/>
    </xf>
    <xf numFmtId="43" fontId="40" fillId="0" borderId="0" xfId="1" applyFont="1" applyFill="1" applyBorder="1" applyAlignment="1" applyProtection="1">
      <alignment horizontal="center" vertical="center"/>
    </xf>
    <xf numFmtId="0" fontId="40" fillId="0" borderId="0" xfId="1" applyNumberFormat="1" applyFont="1" applyFill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47" fillId="0" borderId="15" xfId="0" applyNumberFormat="1" applyFont="1" applyFill="1" applyBorder="1" applyAlignment="1" applyProtection="1">
      <alignment horizontal="center" vertical="center"/>
    </xf>
    <xf numFmtId="43" fontId="46" fillId="0" borderId="2" xfId="1" applyFont="1" applyFill="1" applyBorder="1" applyAlignment="1" applyProtection="1">
      <alignment horizontal="center" vertical="center"/>
    </xf>
    <xf numFmtId="43" fontId="47" fillId="0" borderId="0" xfId="1" applyFont="1" applyFill="1" applyBorder="1" applyAlignment="1" applyProtection="1">
      <alignment horizontal="center" vertical="center"/>
    </xf>
    <xf numFmtId="0" fontId="47" fillId="0" borderId="0" xfId="1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vertical="top"/>
    </xf>
    <xf numFmtId="43" fontId="42" fillId="0" borderId="2" xfId="1" applyFont="1" applyFill="1" applyBorder="1" applyAlignment="1" applyProtection="1">
      <alignment horizontal="center" vertical="center"/>
    </xf>
    <xf numFmtId="10" fontId="42" fillId="0" borderId="24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right" vertical="center"/>
    </xf>
    <xf numFmtId="0" fontId="42" fillId="0" borderId="13" xfId="0" applyNumberFormat="1" applyFont="1" applyFill="1" applyBorder="1" applyAlignment="1" applyProtection="1">
      <alignment horizontal="right" vertical="center"/>
    </xf>
    <xf numFmtId="0" fontId="42" fillId="0" borderId="15" xfId="0" applyNumberFormat="1" applyFont="1" applyFill="1" applyBorder="1" applyAlignment="1" applyProtection="1">
      <alignment horizontal="left" vertical="center"/>
    </xf>
    <xf numFmtId="43" fontId="42" fillId="0" borderId="0" xfId="1" applyFont="1" applyFill="1" applyBorder="1" applyAlignment="1" applyProtection="1">
      <alignment horizontal="center" vertical="center"/>
    </xf>
    <xf numFmtId="0" fontId="42" fillId="0" borderId="0" xfId="1" applyNumberFormat="1" applyFont="1" applyFill="1" applyBorder="1" applyAlignment="1" applyProtection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8" fillId="0" borderId="0" xfId="0" applyFont="1"/>
    <xf numFmtId="0" fontId="43" fillId="0" borderId="0" xfId="0" applyNumberFormat="1" applyFont="1" applyFill="1" applyBorder="1" applyAlignment="1" applyProtection="1">
      <alignment vertical="center"/>
    </xf>
    <xf numFmtId="0" fontId="50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53" fillId="0" borderId="11" xfId="0" applyNumberFormat="1" applyFont="1" applyFill="1" applyBorder="1" applyAlignment="1" applyProtection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</xf>
    <xf numFmtId="0" fontId="52" fillId="0" borderId="25" xfId="0" applyNumberFormat="1" applyFont="1" applyFill="1" applyBorder="1" applyAlignment="1" applyProtection="1">
      <alignment horizontal="center" vertical="center" wrapText="1"/>
    </xf>
    <xf numFmtId="0" fontId="54" fillId="0" borderId="26" xfId="0" applyNumberFormat="1" applyFont="1" applyFill="1" applyBorder="1" applyAlignment="1" applyProtection="1">
      <alignment horizontal="center" vertical="center" wrapText="1"/>
    </xf>
    <xf numFmtId="0" fontId="52" fillId="0" borderId="26" xfId="0" applyNumberFormat="1" applyFont="1" applyFill="1" applyBorder="1" applyAlignment="1" applyProtection="1">
      <alignment horizontal="center" vertical="center" wrapText="1"/>
    </xf>
    <xf numFmtId="2" fontId="55" fillId="0" borderId="27" xfId="0" applyNumberFormat="1" applyFont="1" applyFill="1" applyBorder="1" applyAlignment="1">
      <alignment horizontal="center" vertical="center"/>
    </xf>
    <xf numFmtId="2" fontId="55" fillId="0" borderId="27" xfId="0" applyNumberFormat="1" applyFont="1" applyBorder="1" applyAlignment="1">
      <alignment horizontal="center" vertical="center"/>
    </xf>
    <xf numFmtId="4" fontId="55" fillId="0" borderId="27" xfId="0" applyNumberFormat="1" applyFont="1" applyBorder="1" applyAlignment="1">
      <alignment horizontal="center" vertical="center"/>
    </xf>
    <xf numFmtId="4" fontId="55" fillId="0" borderId="28" xfId="0" applyNumberFormat="1" applyFont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justify" vertical="center" wrapText="1"/>
    </xf>
    <xf numFmtId="0" fontId="49" fillId="0" borderId="27" xfId="0" applyFont="1" applyBorder="1" applyAlignment="1">
      <alignment horizontal="center" vertical="center" wrapText="1"/>
    </xf>
    <xf numFmtId="1" fontId="49" fillId="0" borderId="27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justify" vertical="center" wrapText="1"/>
    </xf>
    <xf numFmtId="0" fontId="43" fillId="0" borderId="31" xfId="0" applyNumberFormat="1" applyFont="1" applyFill="1" applyBorder="1" applyAlignment="1" applyProtection="1">
      <alignment horizontal="left" vertical="center"/>
    </xf>
    <xf numFmtId="4" fontId="4" fillId="0" borderId="31" xfId="0" applyNumberFormat="1" applyFont="1" applyFill="1" applyBorder="1" applyAlignment="1" applyProtection="1">
      <alignment horizontal="center" vertical="center"/>
    </xf>
    <xf numFmtId="4" fontId="44" fillId="0" borderId="31" xfId="0" applyNumberFormat="1" applyFont="1" applyFill="1" applyBorder="1" applyAlignment="1" applyProtection="1">
      <alignment horizontal="center" vertical="center"/>
    </xf>
    <xf numFmtId="4" fontId="44" fillId="0" borderId="32" xfId="0" applyNumberFormat="1" applyFont="1" applyFill="1" applyBorder="1" applyAlignment="1" applyProtection="1">
      <alignment horizontal="center" vertical="center"/>
    </xf>
    <xf numFmtId="9" fontId="43" fillId="0" borderId="34" xfId="0" applyNumberFormat="1" applyFont="1" applyFill="1" applyBorder="1" applyAlignment="1" applyProtection="1">
      <alignment horizontal="center" vertical="center"/>
    </xf>
    <xf numFmtId="0" fontId="43" fillId="0" borderId="34" xfId="0" applyNumberFormat="1" applyFont="1" applyFill="1" applyBorder="1" applyAlignment="1" applyProtection="1">
      <alignment horizontal="center" vertical="center"/>
    </xf>
    <xf numFmtId="0" fontId="43" fillId="0" borderId="34" xfId="0" applyNumberFormat="1" applyFont="1" applyFill="1" applyBorder="1" applyAlignment="1" applyProtection="1">
      <alignment horizontal="left" vertical="center"/>
    </xf>
    <xf numFmtId="4" fontId="4" fillId="0" borderId="34" xfId="0" applyNumberFormat="1" applyFont="1" applyFill="1" applyBorder="1" applyAlignment="1" applyProtection="1">
      <alignment horizontal="center" vertical="center"/>
    </xf>
    <xf numFmtId="4" fontId="43" fillId="0" borderId="34" xfId="0" applyNumberFormat="1" applyFont="1" applyFill="1" applyBorder="1" applyAlignment="1" applyProtection="1">
      <alignment horizontal="center" vertical="center"/>
    </xf>
    <xf numFmtId="4" fontId="43" fillId="0" borderId="34" xfId="6" applyNumberFormat="1" applyFont="1" applyFill="1" applyBorder="1" applyAlignment="1">
      <alignment horizontal="center" vertical="center"/>
    </xf>
    <xf numFmtId="4" fontId="43" fillId="0" borderId="35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left" vertical="center"/>
    </xf>
    <xf numFmtId="4" fontId="4" fillId="0" borderId="37" xfId="0" applyNumberFormat="1" applyFont="1" applyFill="1" applyBorder="1" applyAlignment="1" applyProtection="1">
      <alignment horizontal="center" vertical="center"/>
    </xf>
    <xf numFmtId="4" fontId="44" fillId="0" borderId="37" xfId="0" applyNumberFormat="1" applyFont="1" applyFill="1" applyBorder="1" applyAlignment="1" applyProtection="1">
      <alignment horizontal="center" vertical="center"/>
    </xf>
    <xf numFmtId="4" fontId="44" fillId="0" borderId="38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55" fillId="0" borderId="0" xfId="0" applyFont="1" applyAlignment="1">
      <alignment vertical="center"/>
    </xf>
    <xf numFmtId="0" fontId="57" fillId="0" borderId="0" xfId="0" applyFont="1"/>
    <xf numFmtId="0" fontId="55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center" wrapText="1"/>
    </xf>
    <xf numFmtId="0" fontId="43" fillId="0" borderId="0" xfId="0" applyNumberFormat="1" applyFont="1" applyFill="1" applyBorder="1" applyAlignment="1" applyProtection="1">
      <alignment horizontal="left" vertical="center"/>
    </xf>
    <xf numFmtId="2" fontId="43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59" fillId="0" borderId="11" xfId="0" applyNumberFormat="1" applyFont="1" applyFill="1" applyBorder="1" applyAlignment="1" applyProtection="1">
      <alignment horizontal="center" vertical="center" textRotation="90" wrapText="1"/>
    </xf>
    <xf numFmtId="0" fontId="61" fillId="0" borderId="11" xfId="0" applyNumberFormat="1" applyFont="1" applyFill="1" applyBorder="1" applyAlignment="1" applyProtection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63" fillId="0" borderId="2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31" xfId="0" applyNumberFormat="1" applyFont="1" applyFill="1" applyBorder="1" applyAlignment="1" applyProtection="1">
      <alignment horizontal="left" vertical="center"/>
    </xf>
    <xf numFmtId="4" fontId="62" fillId="0" borderId="31" xfId="0" applyNumberFormat="1" applyFont="1" applyFill="1" applyBorder="1" applyAlignment="1" applyProtection="1">
      <alignment horizontal="center" vertical="center"/>
    </xf>
    <xf numFmtId="4" fontId="62" fillId="0" borderId="32" xfId="0" applyNumberFormat="1" applyFont="1" applyFill="1" applyBorder="1" applyAlignment="1" applyProtection="1">
      <alignment horizontal="center" vertical="center"/>
    </xf>
    <xf numFmtId="9" fontId="4" fillId="0" borderId="34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left" vertical="center"/>
    </xf>
    <xf numFmtId="4" fontId="4" fillId="0" borderId="34" xfId="6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applyProtection="1">
      <alignment horizontal="center" vertical="center"/>
    </xf>
    <xf numFmtId="0" fontId="62" fillId="0" borderId="37" xfId="0" applyNumberFormat="1" applyFont="1" applyFill="1" applyBorder="1" applyAlignment="1" applyProtection="1">
      <alignment horizontal="center" vertical="center"/>
    </xf>
    <xf numFmtId="0" fontId="62" fillId="0" borderId="37" xfId="0" applyNumberFormat="1" applyFont="1" applyFill="1" applyBorder="1" applyAlignment="1" applyProtection="1">
      <alignment horizontal="left" vertical="center"/>
    </xf>
    <xf numFmtId="4" fontId="62" fillId="0" borderId="37" xfId="0" applyNumberFormat="1" applyFont="1" applyFill="1" applyBorder="1" applyAlignment="1" applyProtection="1">
      <alignment horizontal="center" vertical="center"/>
    </xf>
    <xf numFmtId="4" fontId="62" fillId="0" borderId="38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60" fillId="0" borderId="27" xfId="8" applyFont="1" applyBorder="1" applyAlignment="1">
      <alignment horizontal="center" vertical="center"/>
    </xf>
    <xf numFmtId="0" fontId="3" fillId="0" borderId="27" xfId="8" applyFont="1" applyBorder="1" applyAlignment="1">
      <alignment horizontal="center" vertical="center"/>
    </xf>
    <xf numFmtId="0" fontId="3" fillId="0" borderId="27" xfId="8" applyFont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8" applyFont="1" applyBorder="1" applyAlignment="1">
      <alignment horizontal="left" vertical="center"/>
    </xf>
    <xf numFmtId="0" fontId="3" fillId="3" borderId="27" xfId="8" applyFont="1" applyFill="1" applyBorder="1" applyAlignment="1">
      <alignment horizontal="left" vertical="center"/>
    </xf>
    <xf numFmtId="0" fontId="3" fillId="3" borderId="27" xfId="8" applyFont="1" applyFill="1" applyBorder="1" applyAlignment="1">
      <alignment horizontal="center" vertical="center"/>
    </xf>
    <xf numFmtId="0" fontId="60" fillId="3" borderId="27" xfId="8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8" applyFont="1" applyFill="1" applyBorder="1" applyAlignment="1">
      <alignment vertical="center"/>
    </xf>
    <xf numFmtId="0" fontId="60" fillId="3" borderId="27" xfId="0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vertical="center" wrapText="1"/>
    </xf>
    <xf numFmtId="0" fontId="60" fillId="2" borderId="27" xfId="0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>
      <alignment vertical="center" wrapText="1"/>
    </xf>
    <xf numFmtId="4" fontId="3" fillId="0" borderId="27" xfId="8" applyNumberFormat="1" applyFont="1" applyFill="1" applyBorder="1" applyAlignment="1">
      <alignment horizontal="center" vertical="center" wrapText="1"/>
    </xf>
    <xf numFmtId="4" fontId="3" fillId="0" borderId="27" xfId="8" applyNumberFormat="1" applyFont="1" applyBorder="1" applyAlignment="1">
      <alignment horizontal="center" vertical="center" wrapText="1"/>
    </xf>
    <xf numFmtId="4" fontId="3" fillId="3" borderId="27" xfId="8" applyNumberFormat="1" applyFont="1" applyFill="1" applyBorder="1" applyAlignment="1">
      <alignment horizontal="center" vertical="center" wrapText="1"/>
    </xf>
    <xf numFmtId="0" fontId="60" fillId="4" borderId="16" xfId="0" applyNumberFormat="1" applyFont="1" applyFill="1" applyBorder="1" applyAlignment="1" applyProtection="1">
      <alignment horizontal="center" vertical="center" wrapText="1"/>
    </xf>
    <xf numFmtId="0" fontId="60" fillId="4" borderId="40" xfId="8" applyFont="1" applyFill="1" applyBorder="1" applyAlignment="1">
      <alignment horizontal="center" vertical="center"/>
    </xf>
    <xf numFmtId="0" fontId="3" fillId="4" borderId="40" xfId="8" applyFont="1" applyFill="1" applyBorder="1" applyAlignment="1">
      <alignment horizontal="center" textRotation="90"/>
    </xf>
    <xf numFmtId="2" fontId="3" fillId="4" borderId="39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0" fontId="3" fillId="3" borderId="27" xfId="8" applyFont="1" applyFill="1" applyBorder="1" applyAlignment="1">
      <alignment horizontal="justify" vertical="center"/>
    </xf>
    <xf numFmtId="49" fontId="3" fillId="4" borderId="18" xfId="0" applyNumberFormat="1" applyFont="1" applyFill="1" applyBorder="1" applyAlignment="1">
      <alignment horizontal="center" vertical="center" wrapText="1"/>
    </xf>
    <xf numFmtId="0" fontId="60" fillId="4" borderId="27" xfId="8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4" fontId="3" fillId="4" borderId="27" xfId="8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0" fillId="4" borderId="27" xfId="0" applyFont="1" applyFill="1" applyBorder="1" applyAlignment="1">
      <alignment horizontal="center" vertical="center" wrapText="1"/>
    </xf>
    <xf numFmtId="0" fontId="3" fillId="4" borderId="27" xfId="8" applyFont="1" applyFill="1" applyBorder="1" applyAlignment="1">
      <alignment horizontal="center" textRotation="90"/>
    </xf>
    <xf numFmtId="4" fontId="3" fillId="4" borderId="27" xfId="8" applyNumberFormat="1" applyFont="1" applyFill="1" applyBorder="1" applyAlignment="1">
      <alignment horizontal="center" textRotation="90"/>
    </xf>
    <xf numFmtId="0" fontId="65" fillId="0" borderId="27" xfId="0" applyFont="1" applyBorder="1" applyAlignment="1">
      <alignment horizontal="center" vertical="center" wrapText="1"/>
    </xf>
    <xf numFmtId="166" fontId="49" fillId="0" borderId="27" xfId="0" applyNumberFormat="1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3" fillId="0" borderId="27" xfId="8" applyFont="1" applyBorder="1" applyAlignment="1">
      <alignment horizontal="justify" vertical="center"/>
    </xf>
    <xf numFmtId="0" fontId="60" fillId="0" borderId="27" xfId="8" applyFont="1" applyFill="1" applyBorder="1" applyAlignment="1">
      <alignment horizontal="center" vertical="center"/>
    </xf>
    <xf numFmtId="0" fontId="3" fillId="0" borderId="27" xfId="8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27" xfId="8" applyFont="1" applyFill="1" applyBorder="1" applyAlignment="1">
      <alignment horizontal="justify" vertical="center"/>
    </xf>
    <xf numFmtId="0" fontId="60" fillId="0" borderId="27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8" applyFont="1" applyBorder="1" applyAlignment="1">
      <alignment horizontal="justify" vertical="center" wrapText="1"/>
    </xf>
    <xf numFmtId="0" fontId="3" fillId="3" borderId="27" xfId="8" applyFont="1" applyFill="1" applyBorder="1" applyAlignment="1">
      <alignment horizontal="justify" vertical="center" wrapText="1"/>
    </xf>
    <xf numFmtId="2" fontId="67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textRotation="90" wrapText="1"/>
    </xf>
    <xf numFmtId="0" fontId="52" fillId="0" borderId="11" xfId="0" applyNumberFormat="1" applyFont="1" applyFill="1" applyBorder="1" applyAlignment="1" applyProtection="1">
      <alignment horizontal="center" vertical="center" wrapText="1"/>
    </xf>
    <xf numFmtId="0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3" fillId="3" borderId="27" xfId="0" applyFont="1" applyFill="1" applyBorder="1" applyAlignment="1">
      <alignment horizontal="justify" vertical="center" wrapText="1"/>
    </xf>
    <xf numFmtId="0" fontId="67" fillId="0" borderId="27" xfId="0" applyFont="1" applyFill="1" applyBorder="1" applyAlignment="1">
      <alignment horizontal="justify" vertical="center" wrapText="1"/>
    </xf>
    <xf numFmtId="0" fontId="7" fillId="2" borderId="41" xfId="4" applyFont="1" applyFill="1" applyBorder="1" applyAlignment="1">
      <alignment vertical="center"/>
    </xf>
    <xf numFmtId="0" fontId="7" fillId="0" borderId="22" xfId="0" applyNumberFormat="1" applyFont="1" applyFill="1" applyBorder="1" applyAlignment="1" applyProtection="1">
      <alignment horizontal="left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4" fontId="70" fillId="0" borderId="42" xfId="9" applyNumberFormat="1" applyFont="1" applyBorder="1" applyAlignment="1">
      <alignment horizontal="center"/>
    </xf>
    <xf numFmtId="4" fontId="63" fillId="0" borderId="42" xfId="9" applyNumberFormat="1" applyFont="1" applyBorder="1" applyAlignment="1">
      <alignment horizontal="center"/>
    </xf>
    <xf numFmtId="4" fontId="63" fillId="5" borderId="42" xfId="9" applyNumberFormat="1" applyFont="1" applyFill="1" applyBorder="1" applyAlignment="1">
      <alignment horizontal="center"/>
    </xf>
    <xf numFmtId="4" fontId="3" fillId="0" borderId="42" xfId="9" applyNumberFormat="1" applyFont="1" applyBorder="1" applyAlignment="1">
      <alignment horizont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/>
    </xf>
    <xf numFmtId="2" fontId="45" fillId="0" borderId="11" xfId="0" applyNumberFormat="1" applyFont="1" applyFill="1" applyBorder="1" applyAlignment="1">
      <alignment vertical="center"/>
    </xf>
    <xf numFmtId="2" fontId="45" fillId="0" borderId="11" xfId="0" applyNumberFormat="1" applyFont="1" applyFill="1" applyBorder="1" applyAlignment="1">
      <alignment horizontal="right" vertical="center"/>
    </xf>
    <xf numFmtId="0" fontId="71" fillId="3" borderId="42" xfId="9" applyFont="1" applyFill="1" applyBorder="1" applyAlignment="1">
      <alignment horizontal="center" wrapText="1"/>
    </xf>
    <xf numFmtId="0" fontId="63" fillId="3" borderId="42" xfId="9" applyFont="1" applyFill="1" applyBorder="1" applyAlignment="1">
      <alignment horizontal="center"/>
    </xf>
    <xf numFmtId="0" fontId="63" fillId="3" borderId="42" xfId="9" applyFont="1" applyFill="1" applyBorder="1" applyAlignment="1">
      <alignment wrapText="1"/>
    </xf>
    <xf numFmtId="0" fontId="64" fillId="3" borderId="42" xfId="9" applyFont="1" applyFill="1" applyBorder="1" applyAlignment="1">
      <alignment horizontal="center" wrapText="1"/>
    </xf>
    <xf numFmtId="0" fontId="63" fillId="3" borderId="42" xfId="9" applyFont="1" applyFill="1" applyBorder="1" applyAlignment="1">
      <alignment vertical="top" wrapText="1"/>
    </xf>
    <xf numFmtId="0" fontId="67" fillId="3" borderId="27" xfId="0" applyFont="1" applyFill="1" applyBorder="1" applyAlignment="1">
      <alignment vertical="center" wrapText="1"/>
    </xf>
    <xf numFmtId="2" fontId="3" fillId="3" borderId="39" xfId="0" applyNumberFormat="1" applyFont="1" applyFill="1" applyBorder="1" applyAlignment="1">
      <alignment horizontal="center" vertical="center"/>
    </xf>
    <xf numFmtId="2" fontId="3" fillId="3" borderId="27" xfId="0" applyNumberFormat="1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167" fontId="63" fillId="2" borderId="4" xfId="0" applyNumberFormat="1" applyFont="1" applyFill="1" applyBorder="1" applyAlignment="1">
      <alignment horizontal="center" vertical="center" wrapText="1"/>
    </xf>
    <xf numFmtId="39" fontId="72" fillId="0" borderId="43" xfId="0" applyNumberFormat="1" applyFont="1" applyFill="1" applyBorder="1" applyAlignment="1">
      <alignment horizontal="center" vertical="center" wrapText="1"/>
    </xf>
    <xf numFmtId="39" fontId="72" fillId="0" borderId="4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3" fillId="2" borderId="11" xfId="13" applyFont="1" applyFill="1" applyBorder="1" applyAlignment="1">
      <alignment horizontal="justify" vertical="center" wrapText="1"/>
    </xf>
    <xf numFmtId="4" fontId="72" fillId="0" borderId="4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top" wrapText="1"/>
    </xf>
    <xf numFmtId="167" fontId="63" fillId="2" borderId="15" xfId="0" applyNumberFormat="1" applyFont="1" applyFill="1" applyBorder="1" applyAlignment="1">
      <alignment horizontal="center" vertical="center" wrapText="1"/>
    </xf>
    <xf numFmtId="167" fontId="6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7" fontId="3" fillId="2" borderId="15" xfId="0" applyNumberFormat="1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5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7" fontId="63" fillId="2" borderId="1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 applyProtection="1">
      <alignment horizontal="left" vertical="center"/>
    </xf>
    <xf numFmtId="0" fontId="6" fillId="0" borderId="0" xfId="2" applyNumberFormat="1" applyFont="1" applyAlignment="1">
      <alignment horizontal="center" vertical="center"/>
    </xf>
    <xf numFmtId="0" fontId="10" fillId="0" borderId="0" xfId="2" applyNumberFormat="1" applyFont="1" applyAlignment="1">
      <alignment horizontal="right" vertical="center"/>
    </xf>
    <xf numFmtId="0" fontId="42" fillId="0" borderId="23" xfId="0" applyNumberFormat="1" applyFont="1" applyFill="1" applyBorder="1" applyAlignment="1" applyProtection="1">
      <alignment horizontal="right" vertical="center"/>
    </xf>
    <xf numFmtId="0" fontId="42" fillId="0" borderId="10" xfId="0" applyNumberFormat="1" applyFont="1" applyFill="1" applyBorder="1" applyAlignment="1" applyProtection="1">
      <alignment horizontal="right" vertical="center"/>
    </xf>
    <xf numFmtId="0" fontId="42" fillId="0" borderId="14" xfId="0" applyNumberFormat="1" applyFont="1" applyFill="1" applyBorder="1" applyAlignment="1" applyProtection="1">
      <alignment horizontal="right" vertical="center"/>
    </xf>
    <xf numFmtId="0" fontId="42" fillId="0" borderId="13" xfId="0" applyNumberFormat="1" applyFont="1" applyFill="1" applyBorder="1" applyAlignment="1" applyProtection="1">
      <alignment horizontal="right" vertical="center"/>
    </xf>
    <xf numFmtId="0" fontId="42" fillId="0" borderId="11" xfId="0" applyNumberFormat="1" applyFont="1" applyFill="1" applyBorder="1" applyAlignment="1" applyProtection="1">
      <alignment horizontal="center" vertical="center" wrapText="1"/>
    </xf>
    <xf numFmtId="0" fontId="40" fillId="2" borderId="18" xfId="4" applyFont="1" applyFill="1" applyBorder="1" applyAlignment="1">
      <alignment horizontal="left" vertical="center"/>
    </xf>
    <xf numFmtId="0" fontId="40" fillId="2" borderId="19" xfId="4" applyFont="1" applyFill="1" applyBorder="1" applyAlignment="1">
      <alignment horizontal="left" vertical="center"/>
    </xf>
    <xf numFmtId="0" fontId="46" fillId="0" borderId="14" xfId="0" applyNumberFormat="1" applyFont="1" applyFill="1" applyBorder="1" applyAlignment="1" applyProtection="1">
      <alignment horizontal="right" vertical="center"/>
    </xf>
    <xf numFmtId="0" fontId="46" fillId="0" borderId="13" xfId="0" applyNumberFormat="1" applyFont="1" applyFill="1" applyBorder="1" applyAlignment="1" applyProtection="1">
      <alignment horizontal="right" vertical="center"/>
    </xf>
    <xf numFmtId="0" fontId="42" fillId="0" borderId="11" xfId="0" applyNumberFormat="1" applyFont="1" applyFill="1" applyBorder="1" applyAlignment="1" applyProtection="1">
      <alignment horizontal="center" vertical="center"/>
    </xf>
    <xf numFmtId="0" fontId="44" fillId="0" borderId="14" xfId="0" applyNumberFormat="1" applyFont="1" applyFill="1" applyBorder="1" applyAlignment="1" applyProtection="1">
      <alignment horizontal="center" vertical="center"/>
    </xf>
    <xf numFmtId="0" fontId="44" fillId="0" borderId="13" xfId="0" applyNumberFormat="1" applyFont="1" applyFill="1" applyBorder="1" applyAlignment="1" applyProtection="1">
      <alignment horizontal="center" vertical="center"/>
    </xf>
    <xf numFmtId="0" fontId="44" fillId="0" borderId="15" xfId="0" applyNumberFormat="1" applyFont="1" applyFill="1" applyBorder="1" applyAlignment="1" applyProtection="1">
      <alignment horizontal="center" vertical="center"/>
    </xf>
    <xf numFmtId="0" fontId="7" fillId="2" borderId="14" xfId="4" applyFont="1" applyFill="1" applyBorder="1" applyAlignment="1">
      <alignment horizontal="left" vertical="center" wrapText="1"/>
    </xf>
    <xf numFmtId="0" fontId="7" fillId="2" borderId="15" xfId="4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/>
    </xf>
    <xf numFmtId="0" fontId="36" fillId="0" borderId="0" xfId="0" applyNumberFormat="1" applyFont="1" applyFill="1" applyBorder="1" applyAlignment="1" applyProtection="1">
      <alignment vertical="top"/>
    </xf>
    <xf numFmtId="0" fontId="39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/>
    <xf numFmtId="0" fontId="40" fillId="0" borderId="0" xfId="0" applyNumberFormat="1" applyFont="1" applyFill="1" applyBorder="1" applyAlignment="1" applyProtection="1">
      <alignment horizontal="right" vertical="top"/>
    </xf>
    <xf numFmtId="14" fontId="15" fillId="0" borderId="0" xfId="0" applyNumberFormat="1" applyFont="1" applyAlignment="1">
      <alignment horizontal="left"/>
    </xf>
    <xf numFmtId="0" fontId="62" fillId="0" borderId="30" xfId="0" applyNumberFormat="1" applyFont="1" applyFill="1" applyBorder="1" applyAlignment="1" applyProtection="1">
      <alignment horizontal="right" vertical="center"/>
    </xf>
    <xf numFmtId="0" fontId="62" fillId="0" borderId="31" xfId="0" applyNumberFormat="1" applyFont="1" applyFill="1" applyBorder="1" applyAlignment="1" applyProtection="1">
      <alignment horizontal="right" vertical="center"/>
    </xf>
    <xf numFmtId="0" fontId="4" fillId="0" borderId="33" xfId="0" applyNumberFormat="1" applyFont="1" applyFill="1" applyBorder="1" applyAlignment="1" applyProtection="1">
      <alignment horizontal="right"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62" fillId="0" borderId="36" xfId="0" applyNumberFormat="1" applyFont="1" applyFill="1" applyBorder="1" applyAlignment="1" applyProtection="1">
      <alignment horizontal="right" vertical="center"/>
    </xf>
    <xf numFmtId="0" fontId="62" fillId="0" borderId="37" xfId="0" applyNumberFormat="1" applyFont="1" applyFill="1" applyBorder="1" applyAlignment="1" applyProtection="1">
      <alignment horizontal="right" vertical="center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59" fillId="0" borderId="11" xfId="0" applyNumberFormat="1" applyFont="1" applyFill="1" applyBorder="1" applyAlignment="1" applyProtection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textRotation="90" wrapText="1"/>
    </xf>
    <xf numFmtId="0" fontId="60" fillId="0" borderId="11" xfId="0" applyNumberFormat="1" applyFont="1" applyFill="1" applyBorder="1" applyAlignment="1" applyProtection="1">
      <alignment horizontal="left" vertical="center"/>
    </xf>
    <xf numFmtId="0" fontId="44" fillId="0" borderId="30" xfId="0" applyNumberFormat="1" applyFont="1" applyFill="1" applyBorder="1" applyAlignment="1" applyProtection="1">
      <alignment horizontal="right" vertical="center"/>
    </xf>
    <xf numFmtId="0" fontId="44" fillId="0" borderId="31" xfId="0" applyNumberFormat="1" applyFont="1" applyFill="1" applyBorder="1" applyAlignment="1" applyProtection="1">
      <alignment horizontal="right" vertical="center"/>
    </xf>
    <xf numFmtId="0" fontId="43" fillId="0" borderId="33" xfId="0" applyNumberFormat="1" applyFont="1" applyFill="1" applyBorder="1" applyAlignment="1" applyProtection="1">
      <alignment horizontal="right" vertical="center"/>
    </xf>
    <xf numFmtId="0" fontId="43" fillId="0" borderId="34" xfId="0" applyNumberFormat="1" applyFont="1" applyFill="1" applyBorder="1" applyAlignment="1" applyProtection="1">
      <alignment horizontal="right" vertical="center"/>
    </xf>
    <xf numFmtId="0" fontId="44" fillId="0" borderId="36" xfId="0" applyNumberFormat="1" applyFont="1" applyFill="1" applyBorder="1" applyAlignment="1" applyProtection="1">
      <alignment horizontal="right" vertical="center"/>
    </xf>
    <xf numFmtId="0" fontId="44" fillId="0" borderId="37" xfId="0" applyNumberFormat="1" applyFont="1" applyFill="1" applyBorder="1" applyAlignment="1" applyProtection="1">
      <alignment horizontal="right" vertic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4" fontId="50" fillId="0" borderId="0" xfId="0" applyNumberFormat="1" applyFont="1" applyFill="1" applyBorder="1" applyAlignment="1" applyProtection="1">
      <alignment horizontal="left" vertical="center"/>
    </xf>
    <xf numFmtId="0" fontId="51" fillId="0" borderId="11" xfId="0" applyNumberFormat="1" applyFont="1" applyFill="1" applyBorder="1" applyAlignment="1" applyProtection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</xf>
    <xf numFmtId="0" fontId="51" fillId="0" borderId="11" xfId="0" applyNumberFormat="1" applyFont="1" applyFill="1" applyBorder="1" applyAlignment="1" applyProtection="1">
      <alignment horizontal="center" vertical="center" textRotation="90" wrapText="1"/>
    </xf>
    <xf numFmtId="0" fontId="52" fillId="0" borderId="11" xfId="0" applyNumberFormat="1" applyFont="1" applyFill="1" applyBorder="1" applyAlignment="1" applyProtection="1">
      <alignment horizontal="left" vertical="center"/>
    </xf>
    <xf numFmtId="0" fontId="52" fillId="0" borderId="2" xfId="0" applyNumberFormat="1" applyFont="1" applyFill="1" applyBorder="1" applyAlignment="1" applyProtection="1">
      <alignment horizontal="center" vertical="center" wrapText="1"/>
    </xf>
    <xf numFmtId="0" fontId="52" fillId="0" borderId="4" xfId="0" applyNumberFormat="1" applyFont="1" applyFill="1" applyBorder="1" applyAlignment="1" applyProtection="1">
      <alignment horizontal="center" vertical="center" wrapText="1"/>
    </xf>
    <xf numFmtId="0" fontId="51" fillId="0" borderId="2" xfId="0" applyNumberFormat="1" applyFont="1" applyFill="1" applyBorder="1" applyAlignment="1" applyProtection="1">
      <alignment horizontal="center" vertical="center" textRotation="90" wrapText="1"/>
    </xf>
    <xf numFmtId="0" fontId="51" fillId="0" borderId="4" xfId="0" applyNumberFormat="1" applyFont="1" applyFill="1" applyBorder="1" applyAlignment="1" applyProtection="1">
      <alignment horizontal="center" vertical="center" textRotation="90" wrapText="1"/>
    </xf>
    <xf numFmtId="0" fontId="52" fillId="0" borderId="14" xfId="0" applyNumberFormat="1" applyFont="1" applyFill="1" applyBorder="1" applyAlignment="1" applyProtection="1">
      <alignment horizontal="left" vertical="center"/>
    </xf>
    <xf numFmtId="0" fontId="52" fillId="0" borderId="13" xfId="0" applyNumberFormat="1" applyFont="1" applyFill="1" applyBorder="1" applyAlignment="1" applyProtection="1">
      <alignment horizontal="left" vertical="center"/>
    </xf>
    <xf numFmtId="0" fontId="52" fillId="0" borderId="15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8" xfId="2" applyNumberFormat="1" applyFont="1" applyBorder="1" applyAlignment="1">
      <alignment vertical="center" wrapText="1"/>
    </xf>
  </cellXfs>
  <cellStyles count="14">
    <cellStyle name="Comma" xfId="1" builtinId="3"/>
    <cellStyle name="Comma 2" xfId="7"/>
    <cellStyle name="Comma 2 2" xfId="11"/>
    <cellStyle name="Excel Built-in Normal" xfId="12"/>
    <cellStyle name="Normal" xfId="0" builtinId="0"/>
    <cellStyle name="Normal 2" xfId="5"/>
    <cellStyle name="Normal 2 2" xfId="13"/>
    <cellStyle name="Normal 2_Tame_Skudrina" xfId="6"/>
    <cellStyle name="Normal 3" xfId="9"/>
    <cellStyle name="Normal 4" xfId="10"/>
    <cellStyle name="Normal_Sheet1" xfId="8"/>
    <cellStyle name="Normal_TD15" xfId="4"/>
    <cellStyle name="Percent" xfId="2" builtinId="5"/>
    <cellStyle name="Style 1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urbotame\Fas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rbi"/>
      <sheetName val="Putupolistirols"/>
      <sheetName val="Akmens Vate"/>
      <sheetName val="Līmjavas"/>
      <sheetName val="Dekoratīvie apmetumi"/>
      <sheetName val="Krāsas"/>
      <sheetName val="Gruntis"/>
      <sheetName val="Papildus Elementi"/>
      <sheetName val="Materialu Grup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34" sqref="C34"/>
    </sheetView>
  </sheetViews>
  <sheetFormatPr defaultColWidth="9.140625" defaultRowHeight="12.75" x14ac:dyDescent="0.2"/>
  <cols>
    <col min="1" max="1" width="7.85546875" style="1" customWidth="1"/>
    <col min="2" max="2" width="11.7109375" style="1" customWidth="1"/>
    <col min="3" max="3" width="54.85546875" style="1" customWidth="1"/>
    <col min="4" max="4" width="24.7109375" style="1" customWidth="1"/>
    <col min="5" max="16384" width="9.140625" style="1"/>
  </cols>
  <sheetData>
    <row r="1" spans="1:4" ht="15" customHeight="1" x14ac:dyDescent="0.2">
      <c r="D1" s="2" t="s">
        <v>0</v>
      </c>
    </row>
    <row r="2" spans="1:4" x14ac:dyDescent="0.2">
      <c r="D2" s="3"/>
    </row>
    <row r="3" spans="1:4" x14ac:dyDescent="0.2">
      <c r="D3" s="4"/>
    </row>
    <row r="4" spans="1:4" x14ac:dyDescent="0.2">
      <c r="D4" s="5" t="s">
        <v>1</v>
      </c>
    </row>
    <row r="5" spans="1:4" x14ac:dyDescent="0.2">
      <c r="D5" s="6" t="s">
        <v>2</v>
      </c>
    </row>
    <row r="6" spans="1:4" x14ac:dyDescent="0.2">
      <c r="D6" s="7"/>
    </row>
    <row r="7" spans="1:4" x14ac:dyDescent="0.2">
      <c r="D7" s="7" t="s">
        <v>3</v>
      </c>
    </row>
    <row r="8" spans="1:4" x14ac:dyDescent="0.2">
      <c r="D8" s="7"/>
    </row>
    <row r="9" spans="1:4" x14ac:dyDescent="0.2">
      <c r="D9" s="7"/>
    </row>
    <row r="10" spans="1:4" ht="27" x14ac:dyDescent="0.2">
      <c r="B10" s="297" t="s">
        <v>59</v>
      </c>
      <c r="C10" s="297"/>
      <c r="D10" s="297"/>
    </row>
    <row r="12" spans="1:4" ht="15.75" customHeight="1" x14ac:dyDescent="0.25">
      <c r="A12" s="8" t="s">
        <v>4</v>
      </c>
      <c r="B12" s="9"/>
      <c r="C12" s="8" t="s">
        <v>969</v>
      </c>
      <c r="D12" s="10"/>
    </row>
    <row r="13" spans="1:4" ht="15.75" customHeight="1" x14ac:dyDescent="0.25">
      <c r="A13" s="8" t="s">
        <v>5</v>
      </c>
      <c r="B13" s="9"/>
      <c r="C13" s="8" t="s">
        <v>970</v>
      </c>
      <c r="D13" s="10"/>
    </row>
    <row r="14" spans="1:4" ht="15.75" customHeight="1" x14ac:dyDescent="0.25">
      <c r="A14" s="8" t="s">
        <v>6</v>
      </c>
      <c r="B14" s="9"/>
      <c r="C14" s="8" t="s">
        <v>62</v>
      </c>
      <c r="D14" s="10"/>
    </row>
    <row r="15" spans="1:4" ht="15.75" customHeight="1" x14ac:dyDescent="0.2">
      <c r="A15" s="10"/>
      <c r="C15" s="11"/>
      <c r="D15" s="11"/>
    </row>
    <row r="16" spans="1:4" ht="13.5" customHeight="1" x14ac:dyDescent="0.3">
      <c r="B16" s="12"/>
    </row>
    <row r="17" spans="1:4" ht="19.5" customHeight="1" x14ac:dyDescent="0.2">
      <c r="B17" s="298" t="s">
        <v>7</v>
      </c>
      <c r="C17" s="298"/>
      <c r="D17" s="13">
        <f>D26</f>
        <v>0</v>
      </c>
    </row>
    <row r="18" spans="1:4" ht="17.25" customHeight="1" x14ac:dyDescent="0.2">
      <c r="B18" s="14"/>
      <c r="C18" s="15" t="s">
        <v>8</v>
      </c>
      <c r="D18" s="16">
        <f>Kopsavilkums!I23</f>
        <v>0</v>
      </c>
    </row>
    <row r="19" spans="1:4" x14ac:dyDescent="0.2">
      <c r="D19" s="17"/>
    </row>
    <row r="20" spans="1:4" ht="15.75" x14ac:dyDescent="0.25">
      <c r="A20" s="18"/>
      <c r="B20" s="19"/>
      <c r="C20" s="20"/>
      <c r="D20" s="20" t="s">
        <v>9</v>
      </c>
    </row>
    <row r="21" spans="1:4" ht="15.75" x14ac:dyDescent="0.25">
      <c r="A21" s="21" t="s">
        <v>10</v>
      </c>
      <c r="B21" s="21" t="s">
        <v>11</v>
      </c>
      <c r="C21" s="21" t="s">
        <v>12</v>
      </c>
      <c r="D21" s="21" t="s">
        <v>13</v>
      </c>
    </row>
    <row r="22" spans="1:4" ht="15.75" x14ac:dyDescent="0.25">
      <c r="A22" s="22"/>
      <c r="B22" s="23"/>
      <c r="C22" s="24"/>
      <c r="D22" s="24" t="s">
        <v>14</v>
      </c>
    </row>
    <row r="23" spans="1:4" x14ac:dyDescent="0.2">
      <c r="A23" s="25"/>
      <c r="B23" s="26"/>
      <c r="C23" s="26"/>
      <c r="D23" s="26"/>
    </row>
    <row r="24" spans="1:4" ht="33" customHeight="1" x14ac:dyDescent="0.2">
      <c r="A24" s="27">
        <v>1</v>
      </c>
      <c r="B24" s="28" t="s">
        <v>15</v>
      </c>
      <c r="C24" s="353" t="s">
        <v>968</v>
      </c>
      <c r="D24" s="29">
        <f>Kopsavilkums!E29</f>
        <v>0</v>
      </c>
    </row>
    <row r="25" spans="1:4" s="34" customFormat="1" ht="12.75" customHeight="1" x14ac:dyDescent="0.3">
      <c r="A25" s="30"/>
      <c r="B25" s="31"/>
      <c r="C25" s="32"/>
      <c r="D25" s="33"/>
    </row>
    <row r="26" spans="1:4" s="34" customFormat="1" ht="17.25" customHeight="1" x14ac:dyDescent="0.3">
      <c r="B26" s="35"/>
      <c r="C26" s="36" t="s">
        <v>16</v>
      </c>
      <c r="D26" s="37">
        <f>SUM(D24:D24)</f>
        <v>0</v>
      </c>
    </row>
    <row r="27" spans="1:4" s="34" customFormat="1" ht="17.25" customHeight="1" thickBot="1" x14ac:dyDescent="0.35">
      <c r="B27" s="38"/>
      <c r="C27" s="39" t="s">
        <v>17</v>
      </c>
      <c r="D27" s="40">
        <f>ROUND(D26*0.21,2)</f>
        <v>0</v>
      </c>
    </row>
    <row r="28" spans="1:4" s="41" customFormat="1" ht="20.25" customHeight="1" thickTop="1" thickBot="1" x14ac:dyDescent="0.25">
      <c r="B28" s="42"/>
      <c r="C28" s="43" t="s">
        <v>18</v>
      </c>
      <c r="D28" s="44">
        <f>SUM(D26,D27)</f>
        <v>0</v>
      </c>
    </row>
    <row r="29" spans="1:4" ht="13.5" thickTop="1" x14ac:dyDescent="0.2"/>
    <row r="31" spans="1:4" s="45" customFormat="1" x14ac:dyDescent="0.2">
      <c r="B31" s="46"/>
      <c r="D31" s="46"/>
    </row>
    <row r="32" spans="1:4" s="45" customFormat="1" ht="15" x14ac:dyDescent="0.25">
      <c r="A32" s="47"/>
      <c r="D32" s="48"/>
    </row>
    <row r="33" spans="1:8" s="45" customFormat="1" x14ac:dyDescent="0.2">
      <c r="A33" s="49"/>
      <c r="D33" s="46"/>
    </row>
    <row r="34" spans="1:8" s="45" customFormat="1" ht="15" x14ac:dyDescent="0.25">
      <c r="A34" s="50"/>
      <c r="D34" s="51"/>
      <c r="E34" s="1"/>
      <c r="F34" s="1"/>
      <c r="G34" s="1"/>
      <c r="H34" s="52"/>
    </row>
    <row r="35" spans="1:8" s="45" customFormat="1" ht="15" x14ac:dyDescent="0.25">
      <c r="A35" s="50"/>
      <c r="D35" s="51"/>
      <c r="E35" s="1"/>
      <c r="F35" s="1"/>
      <c r="G35" s="1"/>
      <c r="H35" s="52"/>
    </row>
    <row r="36" spans="1:8" s="45" customFormat="1" ht="15" x14ac:dyDescent="0.25">
      <c r="A36" s="50"/>
      <c r="D36" s="51"/>
      <c r="E36" s="1"/>
      <c r="F36" s="1"/>
      <c r="G36" s="1"/>
      <c r="H36" s="52"/>
    </row>
    <row r="37" spans="1:8" ht="15" x14ac:dyDescent="0.25">
      <c r="A37" s="47"/>
      <c r="C37" s="53"/>
      <c r="D37" s="51"/>
    </row>
    <row r="38" spans="1:8" ht="15" x14ac:dyDescent="0.25">
      <c r="B38" s="50"/>
      <c r="C38" s="53"/>
      <c r="D38" s="51"/>
    </row>
    <row r="39" spans="1:8" x14ac:dyDescent="0.2">
      <c r="B39" s="54"/>
      <c r="C39" s="55"/>
      <c r="D39" s="51"/>
    </row>
    <row r="40" spans="1:8" ht="15" x14ac:dyDescent="0.25">
      <c r="B40" s="56"/>
      <c r="D40" s="51"/>
    </row>
    <row r="41" spans="1:8" x14ac:dyDescent="0.2">
      <c r="C41" s="57"/>
    </row>
    <row r="43" spans="1:8" x14ac:dyDescent="0.2">
      <c r="C43" s="58"/>
    </row>
    <row r="44" spans="1:8" ht="12" customHeight="1" x14ac:dyDescent="0.25">
      <c r="C44" s="58"/>
      <c r="D44" s="59"/>
      <c r="E44" s="60"/>
      <c r="F44" s="60"/>
    </row>
    <row r="45" spans="1:8" x14ac:dyDescent="0.2">
      <c r="C45" s="57"/>
    </row>
    <row r="46" spans="1:8" x14ac:dyDescent="0.2">
      <c r="C46" s="57"/>
    </row>
  </sheetData>
  <mergeCells count="2">
    <mergeCell ref="B10:D10"/>
    <mergeCell ref="B17:C17"/>
  </mergeCells>
  <pageMargins left="0.86" right="0.3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A3" sqref="A3:A5"/>
    </sheetView>
  </sheetViews>
  <sheetFormatPr defaultColWidth="9.140625" defaultRowHeight="15" x14ac:dyDescent="0.2"/>
  <cols>
    <col min="1" max="1" width="6.5703125" style="65" customWidth="1"/>
    <col min="2" max="2" width="11.7109375" style="65" customWidth="1"/>
    <col min="3" max="3" width="32.28515625" style="65" customWidth="1"/>
    <col min="4" max="4" width="9.140625" style="65"/>
    <col min="5" max="5" width="16.7109375" style="65" customWidth="1"/>
    <col min="6" max="6" width="14.140625" style="65" customWidth="1"/>
    <col min="7" max="7" width="15.42578125" style="65" customWidth="1"/>
    <col min="8" max="8" width="13.5703125" style="65" customWidth="1"/>
    <col min="9" max="9" width="13.28515625" style="65" customWidth="1"/>
    <col min="10" max="10" width="9.140625" style="63"/>
    <col min="11" max="11" width="10.7109375" style="63" bestFit="1" customWidth="1"/>
    <col min="12" max="16384" width="9.140625" style="65"/>
  </cols>
  <sheetData>
    <row r="1" spans="1:11" s="62" customFormat="1" ht="18.75" x14ac:dyDescent="0.2">
      <c r="A1" s="314" t="s">
        <v>19</v>
      </c>
      <c r="B1" s="315"/>
      <c r="C1" s="315"/>
      <c r="D1" s="315"/>
      <c r="E1" s="315"/>
      <c r="F1" s="315"/>
      <c r="G1" s="315"/>
      <c r="H1" s="315"/>
      <c r="I1" s="315"/>
      <c r="J1" s="61"/>
      <c r="K1" s="61"/>
    </row>
    <row r="2" spans="1:11" s="64" customFormat="1" ht="13.5" customHeight="1" x14ac:dyDescent="0.2">
      <c r="A2" s="316" t="s">
        <v>20</v>
      </c>
      <c r="B2" s="316"/>
      <c r="C2" s="316"/>
      <c r="D2" s="316"/>
      <c r="E2" s="316"/>
      <c r="F2" s="316"/>
      <c r="G2" s="316"/>
      <c r="H2" s="316"/>
      <c r="I2" s="316"/>
      <c r="J2" s="63"/>
      <c r="K2" s="63"/>
    </row>
    <row r="3" spans="1:11" x14ac:dyDescent="0.2">
      <c r="A3" s="65" t="s">
        <v>971</v>
      </c>
      <c r="J3" s="66"/>
      <c r="K3" s="66"/>
    </row>
    <row r="4" spans="1:11" x14ac:dyDescent="0.2">
      <c r="A4" s="65" t="s">
        <v>60</v>
      </c>
      <c r="D4" s="67"/>
      <c r="E4" s="67"/>
      <c r="F4" s="68"/>
      <c r="G4" s="68"/>
      <c r="H4" s="68"/>
      <c r="I4" s="68"/>
      <c r="J4" s="69"/>
      <c r="K4" s="69"/>
    </row>
    <row r="5" spans="1:11" s="71" customFormat="1" x14ac:dyDescent="0.25">
      <c r="A5" s="70" t="s">
        <v>972</v>
      </c>
    </row>
    <row r="6" spans="1:11" ht="9.75" customHeight="1" x14ac:dyDescent="0.25">
      <c r="A6" s="317"/>
      <c r="B6" s="317"/>
      <c r="C6" s="317"/>
      <c r="D6" s="317"/>
      <c r="E6" s="317"/>
      <c r="F6" s="317"/>
      <c r="G6" s="317"/>
      <c r="H6" s="68"/>
      <c r="I6" s="68"/>
      <c r="J6" s="69"/>
      <c r="K6" s="69"/>
    </row>
    <row r="7" spans="1:11" x14ac:dyDescent="0.2">
      <c r="E7" s="318" t="s">
        <v>21</v>
      </c>
      <c r="F7" s="318"/>
      <c r="G7" s="72">
        <f>E29</f>
        <v>0</v>
      </c>
      <c r="H7" s="68"/>
      <c r="I7" s="73"/>
      <c r="J7" s="69"/>
      <c r="K7" s="69"/>
    </row>
    <row r="8" spans="1:11" x14ac:dyDescent="0.2">
      <c r="E8" s="318" t="s">
        <v>22</v>
      </c>
      <c r="F8" s="318"/>
      <c r="G8" s="74">
        <f>I23</f>
        <v>0</v>
      </c>
      <c r="H8" s="68"/>
      <c r="I8" s="67"/>
      <c r="J8" s="69"/>
      <c r="K8" s="69"/>
    </row>
    <row r="9" spans="1:11" ht="8.25" customHeight="1" x14ac:dyDescent="0.2">
      <c r="J9" s="69"/>
      <c r="K9" s="69"/>
    </row>
    <row r="10" spans="1:11" x14ac:dyDescent="0.2">
      <c r="G10" s="75" t="s">
        <v>926</v>
      </c>
      <c r="J10" s="69"/>
      <c r="K10" s="69"/>
    </row>
    <row r="11" spans="1:11" ht="9" customHeight="1" x14ac:dyDescent="0.2">
      <c r="F11" s="71"/>
      <c r="J11" s="69"/>
      <c r="K11" s="69"/>
    </row>
    <row r="12" spans="1:11" ht="12.75" customHeight="1" x14ac:dyDescent="0.2">
      <c r="A12" s="308" t="s">
        <v>23</v>
      </c>
      <c r="B12" s="303" t="s">
        <v>24</v>
      </c>
      <c r="C12" s="303" t="s">
        <v>25</v>
      </c>
      <c r="D12" s="303"/>
      <c r="E12" s="303" t="s">
        <v>26</v>
      </c>
      <c r="F12" s="309" t="s">
        <v>27</v>
      </c>
      <c r="G12" s="310"/>
      <c r="H12" s="311"/>
      <c r="I12" s="303" t="s">
        <v>28</v>
      </c>
    </row>
    <row r="13" spans="1:11" ht="29.25" customHeight="1" x14ac:dyDescent="0.2">
      <c r="A13" s="308"/>
      <c r="B13" s="303"/>
      <c r="C13" s="303"/>
      <c r="D13" s="303"/>
      <c r="E13" s="303"/>
      <c r="F13" s="76" t="s">
        <v>29</v>
      </c>
      <c r="G13" s="76" t="s">
        <v>30</v>
      </c>
      <c r="H13" s="76" t="s">
        <v>31</v>
      </c>
      <c r="I13" s="303"/>
    </row>
    <row r="14" spans="1:11" ht="10.5" customHeight="1" x14ac:dyDescent="0.2">
      <c r="A14" s="77"/>
      <c r="B14" s="78"/>
      <c r="C14" s="79"/>
      <c r="D14" s="80"/>
      <c r="E14" s="81"/>
      <c r="F14" s="81"/>
      <c r="G14" s="81"/>
      <c r="H14" s="81"/>
      <c r="I14" s="82"/>
    </row>
    <row r="15" spans="1:11" ht="16.5" customHeight="1" x14ac:dyDescent="0.2">
      <c r="A15" s="83">
        <v>1</v>
      </c>
      <c r="B15" s="84">
        <v>1</v>
      </c>
      <c r="C15" s="304" t="s">
        <v>61</v>
      </c>
      <c r="D15" s="305"/>
      <c r="E15" s="85">
        <f>SUM(F15:H15)</f>
        <v>0</v>
      </c>
      <c r="F15" s="85">
        <f>'1'!L620</f>
        <v>0</v>
      </c>
      <c r="G15" s="85">
        <f>'1'!M620</f>
        <v>0</v>
      </c>
      <c r="H15" s="85">
        <f>'1'!N620</f>
        <v>0</v>
      </c>
      <c r="I15" s="85">
        <f>'1'!K618</f>
        <v>0</v>
      </c>
    </row>
    <row r="16" spans="1:11" ht="16.5" customHeight="1" x14ac:dyDescent="0.2">
      <c r="A16" s="83">
        <v>2</v>
      </c>
      <c r="B16" s="84" t="s">
        <v>32</v>
      </c>
      <c r="C16" s="87" t="s">
        <v>35</v>
      </c>
      <c r="D16" s="86"/>
      <c r="E16" s="85">
        <f>SUM(F16:H16)</f>
        <v>0</v>
      </c>
      <c r="F16" s="85">
        <f>'2'!L66</f>
        <v>0</v>
      </c>
      <c r="G16" s="85">
        <f>'2'!M66</f>
        <v>0</v>
      </c>
      <c r="H16" s="85">
        <f>'2'!N66</f>
        <v>0</v>
      </c>
      <c r="I16" s="85">
        <f>'2'!K64</f>
        <v>0</v>
      </c>
    </row>
    <row r="17" spans="1:15" ht="16.5" customHeight="1" x14ac:dyDescent="0.2">
      <c r="A17" s="83">
        <v>3</v>
      </c>
      <c r="B17" s="84" t="s">
        <v>33</v>
      </c>
      <c r="C17" s="87" t="s">
        <v>153</v>
      </c>
      <c r="D17" s="88"/>
      <c r="E17" s="85">
        <f t="shared" ref="E17:E21" si="0">SUM(F17:H17)</f>
        <v>0</v>
      </c>
      <c r="F17" s="85">
        <f>'3'!L41</f>
        <v>0</v>
      </c>
      <c r="G17" s="85">
        <f>'3'!M41</f>
        <v>0</v>
      </c>
      <c r="H17" s="85">
        <f>'3'!N41</f>
        <v>0</v>
      </c>
      <c r="I17" s="85">
        <f>'3'!K39</f>
        <v>0</v>
      </c>
    </row>
    <row r="18" spans="1:15" ht="16.5" customHeight="1" x14ac:dyDescent="0.2">
      <c r="A18" s="83">
        <v>4</v>
      </c>
      <c r="B18" s="84" t="s">
        <v>34</v>
      </c>
      <c r="C18" s="87" t="s">
        <v>154</v>
      </c>
      <c r="D18" s="88"/>
      <c r="E18" s="85">
        <f t="shared" si="0"/>
        <v>0</v>
      </c>
      <c r="F18" s="85">
        <f>'4'!L31</f>
        <v>0</v>
      </c>
      <c r="G18" s="85">
        <f>'4'!M31</f>
        <v>0</v>
      </c>
      <c r="H18" s="85">
        <f>'4'!N31</f>
        <v>0</v>
      </c>
      <c r="I18" s="85">
        <f>'4'!K29</f>
        <v>0</v>
      </c>
    </row>
    <row r="19" spans="1:15" ht="16.5" customHeight="1" x14ac:dyDescent="0.2">
      <c r="A19" s="83">
        <v>5</v>
      </c>
      <c r="B19" s="84" t="s">
        <v>117</v>
      </c>
      <c r="C19" s="251" t="s">
        <v>925</v>
      </c>
      <c r="D19" s="252"/>
      <c r="E19" s="85">
        <f t="shared" si="0"/>
        <v>0</v>
      </c>
      <c r="F19" s="253">
        <f>'5'!L51</f>
        <v>0</v>
      </c>
      <c r="G19" s="253">
        <f>'5'!M51</f>
        <v>0</v>
      </c>
      <c r="H19" s="253">
        <f>'5'!N51</f>
        <v>0</v>
      </c>
      <c r="I19" s="253">
        <f>'5'!K49</f>
        <v>0</v>
      </c>
    </row>
    <row r="20" spans="1:15" ht="35.25" customHeight="1" x14ac:dyDescent="0.2">
      <c r="A20" s="83">
        <v>6</v>
      </c>
      <c r="B20" s="84" t="s">
        <v>118</v>
      </c>
      <c r="C20" s="312" t="s">
        <v>966</v>
      </c>
      <c r="D20" s="313"/>
      <c r="E20" s="85">
        <f>'6'!O41</f>
        <v>0</v>
      </c>
      <c r="F20" s="253">
        <f>'5'!L51</f>
        <v>0</v>
      </c>
      <c r="G20" s="253">
        <f>'6'!M41</f>
        <v>0</v>
      </c>
      <c r="H20" s="253">
        <f>'6'!N41</f>
        <v>0</v>
      </c>
      <c r="I20" s="253">
        <f>'6'!K39</f>
        <v>0</v>
      </c>
    </row>
    <row r="21" spans="1:15" ht="16.5" customHeight="1" x14ac:dyDescent="0.2">
      <c r="A21" s="83">
        <v>7</v>
      </c>
      <c r="B21" s="84" t="s">
        <v>119</v>
      </c>
      <c r="C21" s="251" t="s">
        <v>837</v>
      </c>
      <c r="D21" s="296"/>
      <c r="E21" s="85">
        <f t="shared" si="0"/>
        <v>0</v>
      </c>
      <c r="F21" s="253">
        <f>'7'!L45</f>
        <v>0</v>
      </c>
      <c r="G21" s="253">
        <f>'7'!M45</f>
        <v>0</v>
      </c>
      <c r="H21" s="253">
        <f>'7'!N45</f>
        <v>0</v>
      </c>
      <c r="I21" s="253">
        <f>'7'!K43</f>
        <v>0</v>
      </c>
    </row>
    <row r="22" spans="1:15" ht="11.25" customHeight="1" x14ac:dyDescent="0.2">
      <c r="A22" s="89"/>
      <c r="B22" s="84"/>
      <c r="C22" s="90"/>
      <c r="D22" s="91"/>
      <c r="E22" s="92"/>
      <c r="F22" s="92"/>
      <c r="G22" s="92"/>
      <c r="H22" s="92"/>
      <c r="I22" s="93"/>
    </row>
    <row r="23" spans="1:15" x14ac:dyDescent="0.2">
      <c r="A23" s="301" t="s">
        <v>36</v>
      </c>
      <c r="B23" s="302"/>
      <c r="C23" s="302"/>
      <c r="D23" s="94"/>
      <c r="E23" s="95">
        <f>SUM(E15:E22)</f>
        <v>0</v>
      </c>
      <c r="F23" s="95">
        <f>SUM(F15:F22)</f>
        <v>0</v>
      </c>
      <c r="G23" s="95">
        <f>SUM(G15:G22)</f>
        <v>0</v>
      </c>
      <c r="H23" s="95">
        <f>SUM(H15:H22)</f>
        <v>0</v>
      </c>
      <c r="I23" s="95">
        <f>SUM(I15:I22)</f>
        <v>0</v>
      </c>
      <c r="K23" s="96"/>
    </row>
    <row r="24" spans="1:15" x14ac:dyDescent="0.2">
      <c r="A24" s="301" t="s">
        <v>37</v>
      </c>
      <c r="B24" s="302"/>
      <c r="C24" s="302"/>
      <c r="D24" s="97"/>
      <c r="E24" s="98">
        <f>ROUND(E23*D24,2)</f>
        <v>0</v>
      </c>
      <c r="F24" s="99"/>
      <c r="G24" s="99"/>
      <c r="H24" s="99"/>
      <c r="I24" s="100"/>
      <c r="J24" s="101"/>
      <c r="K24" s="101"/>
    </row>
    <row r="25" spans="1:15" s="107" customFormat="1" x14ac:dyDescent="0.2">
      <c r="A25" s="306" t="s">
        <v>38</v>
      </c>
      <c r="B25" s="307"/>
      <c r="C25" s="307"/>
      <c r="D25" s="102"/>
      <c r="E25" s="103">
        <f>ROUND(E24*0.05,2)</f>
        <v>0</v>
      </c>
      <c r="F25" s="104"/>
      <c r="G25" s="104"/>
      <c r="H25" s="104"/>
      <c r="I25" s="105"/>
      <c r="J25" s="106"/>
      <c r="K25" s="106"/>
    </row>
    <row r="26" spans="1:15" x14ac:dyDescent="0.2">
      <c r="A26" s="299" t="s">
        <v>39</v>
      </c>
      <c r="B26" s="300"/>
      <c r="C26" s="300"/>
      <c r="D26" s="97"/>
      <c r="E26" s="108">
        <f>ROUND(E23*D26,2)</f>
        <v>0</v>
      </c>
      <c r="F26" s="99"/>
      <c r="G26" s="99"/>
      <c r="H26" s="99"/>
      <c r="I26" s="100"/>
      <c r="J26" s="106"/>
      <c r="K26" s="106"/>
    </row>
    <row r="27" spans="1:15" x14ac:dyDescent="0.2">
      <c r="A27" s="301" t="s">
        <v>40</v>
      </c>
      <c r="B27" s="302"/>
      <c r="C27" s="302"/>
      <c r="D27" s="109">
        <v>0.2359</v>
      </c>
      <c r="E27" s="108">
        <f>ROUND(F23*D27,2)</f>
        <v>0</v>
      </c>
      <c r="F27" s="99"/>
      <c r="G27" s="99"/>
      <c r="H27" s="99"/>
      <c r="I27" s="100"/>
      <c r="J27" s="101"/>
      <c r="K27" s="101"/>
    </row>
    <row r="28" spans="1:15" x14ac:dyDescent="0.2">
      <c r="A28" s="110"/>
      <c r="B28" s="111"/>
      <c r="C28" s="111"/>
      <c r="D28" s="109"/>
      <c r="E28" s="108"/>
      <c r="F28" s="99"/>
      <c r="G28" s="99"/>
      <c r="H28" s="99"/>
      <c r="I28" s="100"/>
      <c r="J28" s="101"/>
      <c r="K28" s="101"/>
    </row>
    <row r="29" spans="1:15" x14ac:dyDescent="0.2">
      <c r="A29" s="301" t="s">
        <v>41</v>
      </c>
      <c r="B29" s="302"/>
      <c r="C29" s="302"/>
      <c r="D29" s="112"/>
      <c r="E29" s="98">
        <f>E23+E24+E26+E27</f>
        <v>0</v>
      </c>
      <c r="F29" s="113"/>
      <c r="G29" s="113"/>
      <c r="H29" s="113"/>
      <c r="I29" s="114"/>
      <c r="J29" s="101"/>
      <c r="K29" s="101"/>
    </row>
    <row r="30" spans="1:15" x14ac:dyDescent="0.2">
      <c r="D30" s="67"/>
      <c r="E30" s="67"/>
      <c r="J30" s="65"/>
      <c r="K30" s="65"/>
      <c r="L30" s="115"/>
      <c r="M30" s="115"/>
      <c r="N30" s="115"/>
      <c r="O30" s="116"/>
    </row>
  </sheetData>
  <mergeCells count="19">
    <mergeCell ref="A1:I1"/>
    <mergeCell ref="A2:I2"/>
    <mergeCell ref="A6:G6"/>
    <mergeCell ref="E7:F7"/>
    <mergeCell ref="E8:F8"/>
    <mergeCell ref="A26:C26"/>
    <mergeCell ref="A27:C27"/>
    <mergeCell ref="A29:C29"/>
    <mergeCell ref="I12:I13"/>
    <mergeCell ref="C15:D15"/>
    <mergeCell ref="A23:C23"/>
    <mergeCell ref="A24:C24"/>
    <mergeCell ref="A25:C25"/>
    <mergeCell ref="A12:A13"/>
    <mergeCell ref="B12:B13"/>
    <mergeCell ref="C12:D13"/>
    <mergeCell ref="E12:E13"/>
    <mergeCell ref="F12:H12"/>
    <mergeCell ref="C20:D20"/>
  </mergeCells>
  <pageMargins left="1.1499999999999999" right="0.75" top="0.72" bottom="0.32" header="0.46" footer="0.17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6"/>
  <sheetViews>
    <sheetView showZeros="0" topLeftCell="A598" zoomScaleNormal="100" workbookViewId="0">
      <selection activeCell="A4" sqref="A4:A6"/>
    </sheetView>
  </sheetViews>
  <sheetFormatPr defaultColWidth="9.140625" defaultRowHeight="12.75" x14ac:dyDescent="0.2"/>
  <cols>
    <col min="1" max="1" width="5.7109375" style="160" customWidth="1"/>
    <col min="2" max="2" width="45.28515625" style="160" customWidth="1"/>
    <col min="3" max="3" width="6.5703125" style="160" customWidth="1"/>
    <col min="4" max="4" width="7.42578125" style="160" customWidth="1"/>
    <col min="5" max="5" width="7.7109375" style="160" customWidth="1"/>
    <col min="6" max="6" width="8" style="160" customWidth="1"/>
    <col min="7" max="7" width="7.7109375" style="160" customWidth="1"/>
    <col min="8" max="8" width="8.85546875" style="160" customWidth="1"/>
    <col min="9" max="9" width="7.7109375" style="160" customWidth="1"/>
    <col min="10" max="11" width="9" style="160" customWidth="1"/>
    <col min="12" max="12" width="9.5703125" style="160" customWidth="1"/>
    <col min="13" max="13" width="9.140625" style="160"/>
    <col min="14" max="14" width="9.5703125" style="160" customWidth="1"/>
    <col min="15" max="15" width="11.42578125" style="160" customWidth="1"/>
    <col min="16" max="16384" width="9.140625" style="160"/>
  </cols>
  <sheetData>
    <row r="1" spans="1:15" ht="16.5" x14ac:dyDescent="0.2">
      <c r="B1" s="326" t="s">
        <v>63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15" x14ac:dyDescent="0.2">
      <c r="B2" s="327" t="s">
        <v>61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62"/>
      <c r="D5" s="162"/>
      <c r="E5" s="163"/>
      <c r="F5" s="163"/>
      <c r="G5" s="163"/>
      <c r="H5" s="163"/>
    </row>
    <row r="6" spans="1:15" ht="17.25" customHeight="1" x14ac:dyDescent="0.25">
      <c r="A6" s="70" t="s">
        <v>972</v>
      </c>
      <c r="B6" s="161"/>
      <c r="C6" s="161"/>
      <c r="D6" s="161"/>
      <c r="E6" s="161"/>
      <c r="F6" s="161"/>
      <c r="G6" s="161"/>
      <c r="H6" s="161"/>
    </row>
    <row r="7" spans="1:15" x14ac:dyDescent="0.2">
      <c r="L7" s="164" t="s">
        <v>927</v>
      </c>
      <c r="N7" s="328"/>
      <c r="O7" s="328"/>
    </row>
    <row r="8" spans="1:15" x14ac:dyDescent="0.2">
      <c r="A8" s="160" t="s">
        <v>928</v>
      </c>
    </row>
    <row r="9" spans="1:15" x14ac:dyDescent="0.2">
      <c r="L9" s="75" t="s">
        <v>926</v>
      </c>
    </row>
    <row r="11" spans="1:15" ht="12.75" customHeight="1" x14ac:dyDescent="0.2">
      <c r="A11" s="329" t="s">
        <v>42</v>
      </c>
      <c r="B11" s="330" t="s">
        <v>43</v>
      </c>
      <c r="C11" s="331" t="s">
        <v>44</v>
      </c>
      <c r="D11" s="331" t="s">
        <v>45</v>
      </c>
      <c r="E11" s="332" t="s">
        <v>46</v>
      </c>
      <c r="F11" s="332"/>
      <c r="G11" s="332"/>
      <c r="H11" s="332"/>
      <c r="I11" s="332"/>
      <c r="J11" s="332"/>
      <c r="K11" s="332" t="s">
        <v>47</v>
      </c>
      <c r="L11" s="332"/>
      <c r="M11" s="332"/>
      <c r="N11" s="332"/>
      <c r="O11" s="332"/>
    </row>
    <row r="12" spans="1:15" ht="55.5" customHeight="1" x14ac:dyDescent="0.2">
      <c r="A12" s="329"/>
      <c r="B12" s="330"/>
      <c r="C12" s="331"/>
      <c r="D12" s="331"/>
      <c r="E12" s="165" t="s">
        <v>48</v>
      </c>
      <c r="F12" s="165" t="s">
        <v>49</v>
      </c>
      <c r="G12" s="165" t="s">
        <v>29</v>
      </c>
      <c r="H12" s="165" t="s">
        <v>50</v>
      </c>
      <c r="I12" s="165" t="s">
        <v>31</v>
      </c>
      <c r="J12" s="165" t="s">
        <v>51</v>
      </c>
      <c r="K12" s="165" t="s">
        <v>52</v>
      </c>
      <c r="L12" s="165" t="s">
        <v>29</v>
      </c>
      <c r="M12" s="165" t="s">
        <v>50</v>
      </c>
      <c r="N12" s="165" t="s">
        <v>31</v>
      </c>
      <c r="O12" s="165" t="s">
        <v>53</v>
      </c>
    </row>
    <row r="13" spans="1:15" s="164" customFormat="1" ht="11.25" customHeight="1" x14ac:dyDescent="0.2">
      <c r="A13" s="166">
        <v>1</v>
      </c>
      <c r="B13" s="166">
        <v>2</v>
      </c>
      <c r="C13" s="166">
        <v>3</v>
      </c>
      <c r="D13" s="166">
        <v>4</v>
      </c>
      <c r="E13" s="167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  <c r="K13" s="167">
        <v>11</v>
      </c>
      <c r="L13" s="167">
        <v>12</v>
      </c>
      <c r="M13" s="167">
        <v>13</v>
      </c>
      <c r="N13" s="167">
        <v>14</v>
      </c>
      <c r="O13" s="167">
        <v>15</v>
      </c>
    </row>
    <row r="14" spans="1:15" ht="15" customHeight="1" x14ac:dyDescent="0.2">
      <c r="A14" s="212"/>
      <c r="B14" s="213" t="s">
        <v>73</v>
      </c>
      <c r="C14" s="214"/>
      <c r="D14" s="214"/>
      <c r="E14" s="215"/>
      <c r="F14" s="216"/>
      <c r="G14" s="216"/>
      <c r="H14" s="216"/>
      <c r="I14" s="216"/>
      <c r="J14" s="216"/>
      <c r="K14" s="216"/>
      <c r="L14" s="217"/>
      <c r="M14" s="217"/>
      <c r="N14" s="217"/>
      <c r="O14" s="218"/>
    </row>
    <row r="15" spans="1:15" ht="16.5" customHeight="1" x14ac:dyDescent="0.2">
      <c r="A15" s="173"/>
      <c r="B15" s="193" t="s">
        <v>81</v>
      </c>
      <c r="C15" s="194"/>
      <c r="D15" s="195"/>
      <c r="E15" s="168"/>
      <c r="F15" s="169"/>
      <c r="G15" s="169"/>
      <c r="H15" s="169"/>
      <c r="I15" s="169"/>
      <c r="J15" s="169"/>
      <c r="K15" s="170"/>
      <c r="L15" s="171"/>
      <c r="M15" s="171"/>
      <c r="N15" s="171"/>
      <c r="O15" s="172"/>
    </row>
    <row r="16" spans="1:15" ht="16.5" customHeight="1" x14ac:dyDescent="0.2">
      <c r="A16" s="173" t="s">
        <v>116</v>
      </c>
      <c r="B16" s="196" t="s">
        <v>74</v>
      </c>
      <c r="C16" s="197" t="s">
        <v>54</v>
      </c>
      <c r="D16" s="209">
        <v>2</v>
      </c>
      <c r="E16" s="168"/>
      <c r="F16" s="169"/>
      <c r="G16" s="169"/>
      <c r="H16" s="169"/>
      <c r="I16" s="169"/>
      <c r="J16" s="169">
        <f t="shared" ref="J16:J22" si="0">ROUND(G16+H16+I16,2)</f>
        <v>0</v>
      </c>
      <c r="K16" s="170">
        <f t="shared" ref="K16:K51" si="1">ROUND(D16*E16,2)</f>
        <v>0</v>
      </c>
      <c r="L16" s="171">
        <f t="shared" ref="L16:L51" si="2">ROUND(D16*G16,2)</f>
        <v>0</v>
      </c>
      <c r="M16" s="171">
        <f t="shared" ref="M16:M51" si="3">ROUND(D16*H16,2)</f>
        <v>0</v>
      </c>
      <c r="N16" s="171">
        <f t="shared" ref="N16:N51" si="4">ROUND(D16*I16,2)</f>
        <v>0</v>
      </c>
      <c r="O16" s="172">
        <f t="shared" ref="O16:O193" si="5">ROUND(L16+M16+N16,2)</f>
        <v>0</v>
      </c>
    </row>
    <row r="17" spans="1:15" ht="16.5" customHeight="1" x14ac:dyDescent="0.2">
      <c r="A17" s="173" t="s">
        <v>32</v>
      </c>
      <c r="B17" s="198" t="s">
        <v>75</v>
      </c>
      <c r="C17" s="197" t="s">
        <v>65</v>
      </c>
      <c r="D17" s="209">
        <v>62.2</v>
      </c>
      <c r="E17" s="168"/>
      <c r="F17" s="169"/>
      <c r="G17" s="169"/>
      <c r="H17" s="169"/>
      <c r="I17" s="169"/>
      <c r="J17" s="169">
        <f t="shared" si="0"/>
        <v>0</v>
      </c>
      <c r="K17" s="170">
        <f t="shared" si="1"/>
        <v>0</v>
      </c>
      <c r="L17" s="171">
        <f t="shared" si="2"/>
        <v>0</v>
      </c>
      <c r="M17" s="171">
        <f t="shared" si="3"/>
        <v>0</v>
      </c>
      <c r="N17" s="171">
        <f t="shared" si="4"/>
        <v>0</v>
      </c>
      <c r="O17" s="172">
        <f t="shared" si="5"/>
        <v>0</v>
      </c>
    </row>
    <row r="18" spans="1:15" ht="16.5" customHeight="1" x14ac:dyDescent="0.2">
      <c r="A18" s="173" t="s">
        <v>33</v>
      </c>
      <c r="B18" s="196" t="s">
        <v>64</v>
      </c>
      <c r="C18" s="197" t="s">
        <v>65</v>
      </c>
      <c r="D18" s="209">
        <v>62.2</v>
      </c>
      <c r="E18" s="168"/>
      <c r="F18" s="169"/>
      <c r="G18" s="169"/>
      <c r="H18" s="169"/>
      <c r="I18" s="169"/>
      <c r="J18" s="169">
        <f t="shared" ref="J18:J19" si="6">ROUND(G18+H18+I18,2)</f>
        <v>0</v>
      </c>
      <c r="K18" s="170">
        <f t="shared" si="1"/>
        <v>0</v>
      </c>
      <c r="L18" s="171">
        <f t="shared" si="2"/>
        <v>0</v>
      </c>
      <c r="M18" s="171">
        <f t="shared" si="3"/>
        <v>0</v>
      </c>
      <c r="N18" s="171">
        <f t="shared" si="4"/>
        <v>0</v>
      </c>
      <c r="O18" s="172">
        <f t="shared" ref="O18:O19" si="7">ROUND(L18+M18+N18,2)</f>
        <v>0</v>
      </c>
    </row>
    <row r="19" spans="1:15" ht="24" x14ac:dyDescent="0.2">
      <c r="A19" s="173" t="s">
        <v>34</v>
      </c>
      <c r="B19" s="241" t="s">
        <v>301</v>
      </c>
      <c r="C19" s="197" t="s">
        <v>54</v>
      </c>
      <c r="D19" s="210">
        <v>1</v>
      </c>
      <c r="E19" s="168"/>
      <c r="F19" s="169"/>
      <c r="G19" s="169"/>
      <c r="H19" s="169"/>
      <c r="I19" s="169"/>
      <c r="J19" s="169">
        <f t="shared" si="6"/>
        <v>0</v>
      </c>
      <c r="K19" s="170">
        <f t="shared" si="1"/>
        <v>0</v>
      </c>
      <c r="L19" s="171">
        <f t="shared" si="2"/>
        <v>0</v>
      </c>
      <c r="M19" s="171">
        <f t="shared" si="3"/>
        <v>0</v>
      </c>
      <c r="N19" s="171">
        <f t="shared" si="4"/>
        <v>0</v>
      </c>
      <c r="O19" s="172">
        <f t="shared" si="7"/>
        <v>0</v>
      </c>
    </row>
    <row r="20" spans="1:15" ht="16.5" customHeight="1" x14ac:dyDescent="0.2">
      <c r="A20" s="173" t="s">
        <v>117</v>
      </c>
      <c r="B20" s="199" t="s">
        <v>76</v>
      </c>
      <c r="C20" s="197" t="s">
        <v>54</v>
      </c>
      <c r="D20" s="211">
        <v>1</v>
      </c>
      <c r="E20" s="168"/>
      <c r="F20" s="169"/>
      <c r="G20" s="169"/>
      <c r="H20" s="169"/>
      <c r="I20" s="169"/>
      <c r="J20" s="169">
        <f t="shared" si="0"/>
        <v>0</v>
      </c>
      <c r="K20" s="170">
        <f t="shared" si="1"/>
        <v>0</v>
      </c>
      <c r="L20" s="171">
        <f t="shared" si="2"/>
        <v>0</v>
      </c>
      <c r="M20" s="171">
        <f t="shared" si="3"/>
        <v>0</v>
      </c>
      <c r="N20" s="171">
        <f t="shared" si="4"/>
        <v>0</v>
      </c>
      <c r="O20" s="172">
        <f t="shared" si="5"/>
        <v>0</v>
      </c>
    </row>
    <row r="21" spans="1:15" ht="16.5" customHeight="1" x14ac:dyDescent="0.2">
      <c r="A21" s="173"/>
      <c r="B21" s="201" t="s">
        <v>82</v>
      </c>
      <c r="C21" s="200"/>
      <c r="D21" s="211"/>
      <c r="E21" s="168"/>
      <c r="F21" s="169"/>
      <c r="G21" s="169"/>
      <c r="H21" s="169"/>
      <c r="I21" s="169"/>
      <c r="J21" s="169">
        <f t="shared" si="0"/>
        <v>0</v>
      </c>
      <c r="K21" s="170">
        <f t="shared" si="1"/>
        <v>0</v>
      </c>
      <c r="L21" s="171">
        <f t="shared" si="2"/>
        <v>0</v>
      </c>
      <c r="M21" s="171">
        <f t="shared" si="3"/>
        <v>0</v>
      </c>
      <c r="N21" s="171">
        <f t="shared" si="4"/>
        <v>0</v>
      </c>
      <c r="O21" s="172">
        <f t="shared" si="5"/>
        <v>0</v>
      </c>
    </row>
    <row r="22" spans="1:15" ht="27.75" customHeight="1" x14ac:dyDescent="0.2">
      <c r="A22" s="173" t="s">
        <v>118</v>
      </c>
      <c r="B22" s="219" t="s">
        <v>314</v>
      </c>
      <c r="C22" s="197" t="s">
        <v>54</v>
      </c>
      <c r="D22" s="211">
        <v>1</v>
      </c>
      <c r="E22" s="168"/>
      <c r="F22" s="169"/>
      <c r="G22" s="169"/>
      <c r="H22" s="169"/>
      <c r="I22" s="169"/>
      <c r="J22" s="169">
        <f t="shared" si="0"/>
        <v>0</v>
      </c>
      <c r="K22" s="170">
        <f t="shared" si="1"/>
        <v>0</v>
      </c>
      <c r="L22" s="171">
        <f t="shared" si="2"/>
        <v>0</v>
      </c>
      <c r="M22" s="171">
        <f t="shared" si="3"/>
        <v>0</v>
      </c>
      <c r="N22" s="171">
        <f t="shared" si="4"/>
        <v>0</v>
      </c>
      <c r="O22" s="172">
        <f t="shared" si="5"/>
        <v>0</v>
      </c>
    </row>
    <row r="23" spans="1:15" ht="26.25" customHeight="1" x14ac:dyDescent="0.2">
      <c r="A23" s="173" t="s">
        <v>119</v>
      </c>
      <c r="B23" s="219" t="s">
        <v>192</v>
      </c>
      <c r="C23" s="197" t="s">
        <v>54</v>
      </c>
      <c r="D23" s="211">
        <v>1</v>
      </c>
      <c r="E23" s="168"/>
      <c r="F23" s="169"/>
      <c r="G23" s="169"/>
      <c r="H23" s="169"/>
      <c r="I23" s="169"/>
      <c r="J23" s="169">
        <f>ROUND(G23+H23+I23,2)</f>
        <v>0</v>
      </c>
      <c r="K23" s="170">
        <f t="shared" si="1"/>
        <v>0</v>
      </c>
      <c r="L23" s="171">
        <f t="shared" si="2"/>
        <v>0</v>
      </c>
      <c r="M23" s="171">
        <f t="shared" si="3"/>
        <v>0</v>
      </c>
      <c r="N23" s="171">
        <f t="shared" si="4"/>
        <v>0</v>
      </c>
      <c r="O23" s="172">
        <f t="shared" si="5"/>
        <v>0</v>
      </c>
    </row>
    <row r="24" spans="1:15" ht="16.5" customHeight="1" x14ac:dyDescent="0.2">
      <c r="A24" s="173" t="s">
        <v>120</v>
      </c>
      <c r="B24" s="199" t="s">
        <v>67</v>
      </c>
      <c r="C24" s="200" t="s">
        <v>65</v>
      </c>
      <c r="D24" s="211">
        <v>45.77</v>
      </c>
      <c r="E24" s="168"/>
      <c r="F24" s="169"/>
      <c r="G24" s="169"/>
      <c r="H24" s="169"/>
      <c r="I24" s="169"/>
      <c r="J24" s="169">
        <f t="shared" ref="J24" si="8">ROUND(G24+H24+I24,2)</f>
        <v>0</v>
      </c>
      <c r="K24" s="170">
        <f t="shared" si="1"/>
        <v>0</v>
      </c>
      <c r="L24" s="171">
        <f t="shared" si="2"/>
        <v>0</v>
      </c>
      <c r="M24" s="171">
        <f t="shared" si="3"/>
        <v>0</v>
      </c>
      <c r="N24" s="171">
        <f t="shared" si="4"/>
        <v>0</v>
      </c>
      <c r="O24" s="172">
        <f t="shared" ref="O24:O25" si="9">ROUND(L24+M24+N24,2)</f>
        <v>0</v>
      </c>
    </row>
    <row r="25" spans="1:15" ht="16.5" customHeight="1" x14ac:dyDescent="0.2">
      <c r="A25" s="173" t="s">
        <v>121</v>
      </c>
      <c r="B25" s="202" t="s">
        <v>64</v>
      </c>
      <c r="C25" s="203" t="s">
        <v>65</v>
      </c>
      <c r="D25" s="211">
        <v>45.77</v>
      </c>
      <c r="E25" s="168"/>
      <c r="F25" s="169"/>
      <c r="G25" s="169"/>
      <c r="H25" s="169"/>
      <c r="I25" s="169"/>
      <c r="J25" s="169">
        <f>ROUND(G25+H25+I25,2)</f>
        <v>0</v>
      </c>
      <c r="K25" s="170">
        <f t="shared" si="1"/>
        <v>0</v>
      </c>
      <c r="L25" s="171">
        <f t="shared" si="2"/>
        <v>0</v>
      </c>
      <c r="M25" s="171">
        <f t="shared" si="3"/>
        <v>0</v>
      </c>
      <c r="N25" s="171">
        <f t="shared" si="4"/>
        <v>0</v>
      </c>
      <c r="O25" s="172">
        <f t="shared" si="9"/>
        <v>0</v>
      </c>
    </row>
    <row r="26" spans="1:15" ht="16.5" customHeight="1" x14ac:dyDescent="0.2">
      <c r="A26" s="173" t="s">
        <v>122</v>
      </c>
      <c r="B26" s="199" t="s">
        <v>190</v>
      </c>
      <c r="C26" s="200" t="s">
        <v>65</v>
      </c>
      <c r="D26" s="211">
        <v>16.71</v>
      </c>
      <c r="E26" s="168"/>
      <c r="F26" s="169"/>
      <c r="G26" s="169"/>
      <c r="H26" s="169"/>
      <c r="I26" s="169"/>
      <c r="J26" s="169">
        <f t="shared" ref="J26" si="10">ROUND(G26+H26+I26,2)</f>
        <v>0</v>
      </c>
      <c r="K26" s="170">
        <f t="shared" si="1"/>
        <v>0</v>
      </c>
      <c r="L26" s="171">
        <f t="shared" si="2"/>
        <v>0</v>
      </c>
      <c r="M26" s="171">
        <f t="shared" si="3"/>
        <v>0</v>
      </c>
      <c r="N26" s="171">
        <f t="shared" si="4"/>
        <v>0</v>
      </c>
      <c r="O26" s="172">
        <f t="shared" ref="O26:O27" si="11">ROUND(L26+M26+N26,2)</f>
        <v>0</v>
      </c>
    </row>
    <row r="27" spans="1:15" ht="16.5" customHeight="1" x14ac:dyDescent="0.2">
      <c r="A27" s="173" t="s">
        <v>123</v>
      </c>
      <c r="B27" s="202" t="s">
        <v>189</v>
      </c>
      <c r="C27" s="203" t="s">
        <v>65</v>
      </c>
      <c r="D27" s="211">
        <v>16.71</v>
      </c>
      <c r="E27" s="168"/>
      <c r="F27" s="169"/>
      <c r="G27" s="169"/>
      <c r="H27" s="169"/>
      <c r="I27" s="169"/>
      <c r="J27" s="169">
        <f>ROUND(G27+H27+I27,2)</f>
        <v>0</v>
      </c>
      <c r="K27" s="170">
        <f t="shared" si="1"/>
        <v>0</v>
      </c>
      <c r="L27" s="171">
        <f t="shared" si="2"/>
        <v>0</v>
      </c>
      <c r="M27" s="171">
        <f t="shared" si="3"/>
        <v>0</v>
      </c>
      <c r="N27" s="171">
        <f t="shared" si="4"/>
        <v>0</v>
      </c>
      <c r="O27" s="172">
        <f t="shared" si="11"/>
        <v>0</v>
      </c>
    </row>
    <row r="28" spans="1:15" ht="16.5" customHeight="1" x14ac:dyDescent="0.2">
      <c r="A28" s="173"/>
      <c r="B28" s="201" t="s">
        <v>930</v>
      </c>
      <c r="C28" s="200"/>
      <c r="D28" s="211"/>
      <c r="E28" s="168"/>
      <c r="F28" s="169"/>
      <c r="G28" s="169"/>
      <c r="H28" s="169"/>
      <c r="I28" s="169"/>
      <c r="J28" s="169">
        <f t="shared" ref="J28:J51" si="12">ROUND(G28+H28+I28,2)</f>
        <v>0</v>
      </c>
      <c r="K28" s="170">
        <f t="shared" si="1"/>
        <v>0</v>
      </c>
      <c r="L28" s="171">
        <f t="shared" si="2"/>
        <v>0</v>
      </c>
      <c r="M28" s="171">
        <f t="shared" si="3"/>
        <v>0</v>
      </c>
      <c r="N28" s="171">
        <f t="shared" si="4"/>
        <v>0</v>
      </c>
      <c r="O28" s="172">
        <f t="shared" si="5"/>
        <v>0</v>
      </c>
    </row>
    <row r="29" spans="1:15" ht="16.5" customHeight="1" x14ac:dyDescent="0.2">
      <c r="A29" s="173" t="s">
        <v>124</v>
      </c>
      <c r="B29" s="196" t="s">
        <v>207</v>
      </c>
      <c r="C29" s="197" t="s">
        <v>65</v>
      </c>
      <c r="D29" s="209">
        <v>12.79</v>
      </c>
      <c r="E29" s="168"/>
      <c r="F29" s="169"/>
      <c r="G29" s="169"/>
      <c r="H29" s="169"/>
      <c r="I29" s="169"/>
      <c r="J29" s="169">
        <f t="shared" si="12"/>
        <v>0</v>
      </c>
      <c r="K29" s="170">
        <f t="shared" si="1"/>
        <v>0</v>
      </c>
      <c r="L29" s="171">
        <f t="shared" si="2"/>
        <v>0</v>
      </c>
      <c r="M29" s="171">
        <f t="shared" si="3"/>
        <v>0</v>
      </c>
      <c r="N29" s="171">
        <f t="shared" si="4"/>
        <v>0</v>
      </c>
      <c r="O29" s="172">
        <f t="shared" si="5"/>
        <v>0</v>
      </c>
    </row>
    <row r="30" spans="1:15" ht="16.5" customHeight="1" x14ac:dyDescent="0.2">
      <c r="A30" s="173" t="s">
        <v>125</v>
      </c>
      <c r="B30" s="196" t="s">
        <v>931</v>
      </c>
      <c r="C30" s="197" t="s">
        <v>79</v>
      </c>
      <c r="D30" s="209">
        <v>2</v>
      </c>
      <c r="E30" s="168"/>
      <c r="F30" s="169"/>
      <c r="G30" s="169"/>
      <c r="H30" s="169"/>
      <c r="I30" s="169"/>
      <c r="J30" s="169">
        <f t="shared" si="12"/>
        <v>0</v>
      </c>
      <c r="K30" s="170">
        <f t="shared" ref="K30" si="13">ROUND(D30*E30,2)</f>
        <v>0</v>
      </c>
      <c r="L30" s="171">
        <f t="shared" ref="L30" si="14">ROUND(D30*G30,2)</f>
        <v>0</v>
      </c>
      <c r="M30" s="171">
        <f t="shared" ref="M30" si="15">ROUND(D30*H30,2)</f>
        <v>0</v>
      </c>
      <c r="N30" s="171">
        <f t="shared" ref="N30" si="16">ROUND(D30*I30,2)</f>
        <v>0</v>
      </c>
      <c r="O30" s="172">
        <f t="shared" ref="O30" si="17">ROUND(L30+M30+N30,2)</f>
        <v>0</v>
      </c>
    </row>
    <row r="31" spans="1:15" ht="16.5" customHeight="1" x14ac:dyDescent="0.2">
      <c r="A31" s="173" t="s">
        <v>126</v>
      </c>
      <c r="B31" s="202" t="s">
        <v>932</v>
      </c>
      <c r="C31" s="197" t="s">
        <v>65</v>
      </c>
      <c r="D31" s="210">
        <v>9.92</v>
      </c>
      <c r="E31" s="168"/>
      <c r="F31" s="169"/>
      <c r="G31" s="169"/>
      <c r="H31" s="169"/>
      <c r="I31" s="169"/>
      <c r="J31" s="169">
        <f t="shared" si="12"/>
        <v>0</v>
      </c>
      <c r="K31" s="170">
        <f t="shared" si="1"/>
        <v>0</v>
      </c>
      <c r="L31" s="171">
        <f t="shared" si="2"/>
        <v>0</v>
      </c>
      <c r="M31" s="171">
        <f t="shared" si="3"/>
        <v>0</v>
      </c>
      <c r="N31" s="171">
        <f t="shared" si="4"/>
        <v>0</v>
      </c>
      <c r="O31" s="172">
        <f t="shared" ref="O31:O40" si="18">ROUND(L31+M31+N31,2)</f>
        <v>0</v>
      </c>
    </row>
    <row r="32" spans="1:15" ht="16.5" customHeight="1" x14ac:dyDescent="0.2">
      <c r="A32" s="173" t="s">
        <v>127</v>
      </c>
      <c r="B32" s="196" t="s">
        <v>208</v>
      </c>
      <c r="C32" s="197" t="s">
        <v>65</v>
      </c>
      <c r="D32" s="211">
        <v>5.0999999999999996</v>
      </c>
      <c r="E32" s="168"/>
      <c r="F32" s="169"/>
      <c r="G32" s="169"/>
      <c r="H32" s="169"/>
      <c r="I32" s="169"/>
      <c r="J32" s="169">
        <f t="shared" si="12"/>
        <v>0</v>
      </c>
      <c r="K32" s="170">
        <f t="shared" si="1"/>
        <v>0</v>
      </c>
      <c r="L32" s="171">
        <f t="shared" si="2"/>
        <v>0</v>
      </c>
      <c r="M32" s="171">
        <f t="shared" si="3"/>
        <v>0</v>
      </c>
      <c r="N32" s="171">
        <f t="shared" si="4"/>
        <v>0</v>
      </c>
      <c r="O32" s="172">
        <f t="shared" si="18"/>
        <v>0</v>
      </c>
    </row>
    <row r="33" spans="1:15" ht="21.75" customHeight="1" x14ac:dyDescent="0.2">
      <c r="A33" s="173" t="s">
        <v>128</v>
      </c>
      <c r="B33" s="199" t="s">
        <v>78</v>
      </c>
      <c r="C33" s="200" t="s">
        <v>65</v>
      </c>
      <c r="D33" s="210">
        <v>9.6999999999999993</v>
      </c>
      <c r="E33" s="168"/>
      <c r="F33" s="169"/>
      <c r="G33" s="169"/>
      <c r="H33" s="169"/>
      <c r="I33" s="169"/>
      <c r="J33" s="169">
        <f t="shared" si="12"/>
        <v>0</v>
      </c>
      <c r="K33" s="170">
        <f t="shared" si="1"/>
        <v>0</v>
      </c>
      <c r="L33" s="171">
        <f t="shared" si="2"/>
        <v>0</v>
      </c>
      <c r="M33" s="171">
        <f t="shared" si="3"/>
        <v>0</v>
      </c>
      <c r="N33" s="171">
        <f t="shared" si="4"/>
        <v>0</v>
      </c>
      <c r="O33" s="172">
        <f t="shared" si="18"/>
        <v>0</v>
      </c>
    </row>
    <row r="34" spans="1:15" ht="16.5" customHeight="1" x14ac:dyDescent="0.2">
      <c r="A34" s="173" t="s">
        <v>129</v>
      </c>
      <c r="B34" s="204" t="s">
        <v>148</v>
      </c>
      <c r="C34" s="197" t="s">
        <v>65</v>
      </c>
      <c r="D34" s="210">
        <v>9.6999999999999993</v>
      </c>
      <c r="E34" s="168"/>
      <c r="F34" s="169"/>
      <c r="G34" s="169"/>
      <c r="H34" s="169"/>
      <c r="I34" s="169"/>
      <c r="J34" s="169">
        <f t="shared" si="12"/>
        <v>0</v>
      </c>
      <c r="K34" s="170">
        <f t="shared" si="1"/>
        <v>0</v>
      </c>
      <c r="L34" s="171">
        <f t="shared" si="2"/>
        <v>0</v>
      </c>
      <c r="M34" s="171">
        <f t="shared" si="3"/>
        <v>0</v>
      </c>
      <c r="N34" s="171">
        <f t="shared" si="4"/>
        <v>0</v>
      </c>
      <c r="O34" s="172">
        <f t="shared" si="18"/>
        <v>0</v>
      </c>
    </row>
    <row r="35" spans="1:15" ht="16.5" customHeight="1" x14ac:dyDescent="0.2">
      <c r="A35" s="173" t="s">
        <v>130</v>
      </c>
      <c r="B35" s="199" t="s">
        <v>68</v>
      </c>
      <c r="C35" s="197" t="s">
        <v>55</v>
      </c>
      <c r="D35" s="210">
        <v>12.5</v>
      </c>
      <c r="E35" s="168"/>
      <c r="F35" s="169"/>
      <c r="G35" s="169"/>
      <c r="H35" s="169"/>
      <c r="I35" s="169"/>
      <c r="J35" s="169">
        <f t="shared" ref="J35" si="19">ROUND(G35+H35+I35,2)</f>
        <v>0</v>
      </c>
      <c r="K35" s="170">
        <f t="shared" ref="K35" si="20">ROUND(D35*E35,2)</f>
        <v>0</v>
      </c>
      <c r="L35" s="171">
        <f t="shared" ref="L35" si="21">ROUND(D35*G35,2)</f>
        <v>0</v>
      </c>
      <c r="M35" s="171">
        <f t="shared" ref="M35" si="22">ROUND(D35*H35,2)</f>
        <v>0</v>
      </c>
      <c r="N35" s="171">
        <f t="shared" ref="N35" si="23">ROUND(D35*I35,2)</f>
        <v>0</v>
      </c>
      <c r="O35" s="172">
        <f t="shared" si="18"/>
        <v>0</v>
      </c>
    </row>
    <row r="36" spans="1:15" ht="16.5" customHeight="1" x14ac:dyDescent="0.2">
      <c r="A36" s="173" t="s">
        <v>131</v>
      </c>
      <c r="B36" s="199" t="s">
        <v>67</v>
      </c>
      <c r="C36" s="200" t="s">
        <v>65</v>
      </c>
      <c r="D36" s="211">
        <v>47.2</v>
      </c>
      <c r="E36" s="168"/>
      <c r="F36" s="169"/>
      <c r="G36" s="169"/>
      <c r="H36" s="169"/>
      <c r="I36" s="169"/>
      <c r="J36" s="169">
        <f t="shared" ref="J36" si="24">ROUND(G36+H36+I36,2)</f>
        <v>0</v>
      </c>
      <c r="K36" s="170">
        <f t="shared" ref="K36:K37" si="25">ROUND(D36*E36,2)</f>
        <v>0</v>
      </c>
      <c r="L36" s="171">
        <f t="shared" ref="L36:L37" si="26">ROUND(D36*G36,2)</f>
        <v>0</v>
      </c>
      <c r="M36" s="171">
        <f t="shared" ref="M36:M37" si="27">ROUND(D36*H36,2)</f>
        <v>0</v>
      </c>
      <c r="N36" s="171">
        <f t="shared" ref="N36:N37" si="28">ROUND(D36*I36,2)</f>
        <v>0</v>
      </c>
      <c r="O36" s="172">
        <f t="shared" ref="O36:O37" si="29">ROUND(L36+M36+N36,2)</f>
        <v>0</v>
      </c>
    </row>
    <row r="37" spans="1:15" ht="16.5" customHeight="1" x14ac:dyDescent="0.2">
      <c r="A37" s="173" t="s">
        <v>132</v>
      </c>
      <c r="B37" s="202" t="s">
        <v>64</v>
      </c>
      <c r="C37" s="203" t="s">
        <v>65</v>
      </c>
      <c r="D37" s="211">
        <v>47.2</v>
      </c>
      <c r="E37" s="168"/>
      <c r="F37" s="169"/>
      <c r="G37" s="169"/>
      <c r="H37" s="169"/>
      <c r="I37" s="169"/>
      <c r="J37" s="169">
        <f>ROUND(G37+H37+I37,2)</f>
        <v>0</v>
      </c>
      <c r="K37" s="170">
        <f t="shared" si="25"/>
        <v>0</v>
      </c>
      <c r="L37" s="171">
        <f t="shared" si="26"/>
        <v>0</v>
      </c>
      <c r="M37" s="171">
        <f t="shared" si="27"/>
        <v>0</v>
      </c>
      <c r="N37" s="171">
        <f t="shared" si="28"/>
        <v>0</v>
      </c>
      <c r="O37" s="172">
        <f t="shared" si="29"/>
        <v>0</v>
      </c>
    </row>
    <row r="38" spans="1:15" ht="16.5" customHeight="1" x14ac:dyDescent="0.2">
      <c r="A38" s="173" t="s">
        <v>133</v>
      </c>
      <c r="B38" s="199" t="s">
        <v>190</v>
      </c>
      <c r="C38" s="200" t="s">
        <v>65</v>
      </c>
      <c r="D38" s="211">
        <v>18.78</v>
      </c>
      <c r="E38" s="168"/>
      <c r="F38" s="169"/>
      <c r="G38" s="169"/>
      <c r="H38" s="169"/>
      <c r="I38" s="169"/>
      <c r="J38" s="169">
        <f t="shared" ref="J38" si="30">ROUND(G38+H38+I38,2)</f>
        <v>0</v>
      </c>
      <c r="K38" s="170">
        <f t="shared" ref="K38" si="31">ROUND(D38*E38,2)</f>
        <v>0</v>
      </c>
      <c r="L38" s="171">
        <f t="shared" ref="L38" si="32">ROUND(D38*G38,2)</f>
        <v>0</v>
      </c>
      <c r="M38" s="171">
        <f t="shared" ref="M38" si="33">ROUND(D38*H38,2)</f>
        <v>0</v>
      </c>
      <c r="N38" s="171">
        <f t="shared" ref="N38" si="34">ROUND(D38*I38,2)</f>
        <v>0</v>
      </c>
      <c r="O38" s="172">
        <f t="shared" si="18"/>
        <v>0</v>
      </c>
    </row>
    <row r="39" spans="1:15" ht="16.5" customHeight="1" x14ac:dyDescent="0.2">
      <c r="A39" s="173" t="s">
        <v>134</v>
      </c>
      <c r="B39" s="202" t="s">
        <v>189</v>
      </c>
      <c r="C39" s="203" t="s">
        <v>65</v>
      </c>
      <c r="D39" s="210">
        <v>18.78</v>
      </c>
      <c r="E39" s="168"/>
      <c r="F39" s="169"/>
      <c r="G39" s="169"/>
      <c r="H39" s="169"/>
      <c r="I39" s="169"/>
      <c r="J39" s="169">
        <f>ROUND(G39+H39+I39,2)</f>
        <v>0</v>
      </c>
      <c r="K39" s="170">
        <f t="shared" si="1"/>
        <v>0</v>
      </c>
      <c r="L39" s="171">
        <f t="shared" si="2"/>
        <v>0</v>
      </c>
      <c r="M39" s="171">
        <f t="shared" si="3"/>
        <v>0</v>
      </c>
      <c r="N39" s="171">
        <f t="shared" si="4"/>
        <v>0</v>
      </c>
      <c r="O39" s="172">
        <f t="shared" si="18"/>
        <v>0</v>
      </c>
    </row>
    <row r="40" spans="1:15" ht="16.5" customHeight="1" x14ac:dyDescent="0.2">
      <c r="A40" s="173" t="s">
        <v>135</v>
      </c>
      <c r="B40" s="198" t="s">
        <v>300</v>
      </c>
      <c r="C40" s="197" t="s">
        <v>54</v>
      </c>
      <c r="D40" s="210">
        <v>1</v>
      </c>
      <c r="E40" s="168"/>
      <c r="F40" s="169"/>
      <c r="G40" s="169"/>
      <c r="H40" s="169"/>
      <c r="I40" s="169"/>
      <c r="J40" s="169">
        <f t="shared" ref="J40" si="35">ROUND(G40+H40+I40,2)</f>
        <v>0</v>
      </c>
      <c r="K40" s="170">
        <f t="shared" si="1"/>
        <v>0</v>
      </c>
      <c r="L40" s="171">
        <f t="shared" si="2"/>
        <v>0</v>
      </c>
      <c r="M40" s="171">
        <f t="shared" si="3"/>
        <v>0</v>
      </c>
      <c r="N40" s="171">
        <f t="shared" si="4"/>
        <v>0</v>
      </c>
      <c r="O40" s="172">
        <f t="shared" si="18"/>
        <v>0</v>
      </c>
    </row>
    <row r="41" spans="1:15" ht="16.5" customHeight="1" x14ac:dyDescent="0.2">
      <c r="A41" s="173"/>
      <c r="B41" s="205" t="s">
        <v>83</v>
      </c>
      <c r="C41" s="203"/>
      <c r="D41" s="211"/>
      <c r="E41" s="168"/>
      <c r="F41" s="169"/>
      <c r="G41" s="169"/>
      <c r="H41" s="169"/>
      <c r="I41" s="169"/>
      <c r="J41" s="169">
        <f t="shared" si="12"/>
        <v>0</v>
      </c>
      <c r="K41" s="170">
        <f t="shared" si="1"/>
        <v>0</v>
      </c>
      <c r="L41" s="171">
        <f t="shared" si="2"/>
        <v>0</v>
      </c>
      <c r="M41" s="171">
        <f t="shared" si="3"/>
        <v>0</v>
      </c>
      <c r="N41" s="171">
        <f t="shared" si="4"/>
        <v>0</v>
      </c>
      <c r="O41" s="172">
        <f t="shared" si="5"/>
        <v>0</v>
      </c>
    </row>
    <row r="42" spans="1:15" ht="16.5" customHeight="1" x14ac:dyDescent="0.2">
      <c r="A42" s="173" t="s">
        <v>136</v>
      </c>
      <c r="B42" s="199" t="s">
        <v>77</v>
      </c>
      <c r="C42" s="203" t="s">
        <v>65</v>
      </c>
      <c r="D42" s="209">
        <v>11.07</v>
      </c>
      <c r="E42" s="168"/>
      <c r="F42" s="169"/>
      <c r="G42" s="169"/>
      <c r="H42" s="169"/>
      <c r="I42" s="169"/>
      <c r="J42" s="169">
        <f t="shared" ref="J42" si="36">ROUND(G42+H42+I42,2)</f>
        <v>0</v>
      </c>
      <c r="K42" s="170">
        <f t="shared" si="1"/>
        <v>0</v>
      </c>
      <c r="L42" s="171">
        <f t="shared" si="2"/>
        <v>0</v>
      </c>
      <c r="M42" s="171">
        <f t="shared" si="3"/>
        <v>0</v>
      </c>
      <c r="N42" s="171">
        <f t="shared" si="4"/>
        <v>0</v>
      </c>
      <c r="O42" s="172">
        <f t="shared" si="5"/>
        <v>0</v>
      </c>
    </row>
    <row r="43" spans="1:15" ht="16.5" customHeight="1" x14ac:dyDescent="0.2">
      <c r="A43" s="173" t="s">
        <v>137</v>
      </c>
      <c r="B43" s="206" t="s">
        <v>67</v>
      </c>
      <c r="C43" s="203" t="s">
        <v>65</v>
      </c>
      <c r="D43" s="211">
        <v>34.24</v>
      </c>
      <c r="E43" s="168"/>
      <c r="F43" s="169"/>
      <c r="G43" s="169"/>
      <c r="H43" s="169"/>
      <c r="I43" s="169"/>
      <c r="J43" s="169">
        <f t="shared" si="12"/>
        <v>0</v>
      </c>
      <c r="K43" s="170">
        <f t="shared" si="1"/>
        <v>0</v>
      </c>
      <c r="L43" s="171">
        <f t="shared" si="2"/>
        <v>0</v>
      </c>
      <c r="M43" s="171">
        <f t="shared" si="3"/>
        <v>0</v>
      </c>
      <c r="N43" s="171">
        <f t="shared" si="4"/>
        <v>0</v>
      </c>
      <c r="O43" s="172">
        <f t="shared" si="5"/>
        <v>0</v>
      </c>
    </row>
    <row r="44" spans="1:15" ht="16.5" customHeight="1" x14ac:dyDescent="0.2">
      <c r="A44" s="173" t="s">
        <v>138</v>
      </c>
      <c r="B44" s="202" t="s">
        <v>64</v>
      </c>
      <c r="C44" s="203" t="s">
        <v>65</v>
      </c>
      <c r="D44" s="211">
        <v>34.24</v>
      </c>
      <c r="E44" s="168"/>
      <c r="F44" s="169"/>
      <c r="G44" s="169"/>
      <c r="H44" s="169"/>
      <c r="I44" s="169"/>
      <c r="J44" s="169">
        <f t="shared" si="12"/>
        <v>0</v>
      </c>
      <c r="K44" s="170">
        <f t="shared" si="1"/>
        <v>0</v>
      </c>
      <c r="L44" s="171">
        <f t="shared" si="2"/>
        <v>0</v>
      </c>
      <c r="M44" s="171">
        <f t="shared" si="3"/>
        <v>0</v>
      </c>
      <c r="N44" s="171">
        <f t="shared" si="4"/>
        <v>0</v>
      </c>
      <c r="O44" s="172">
        <f t="shared" si="5"/>
        <v>0</v>
      </c>
    </row>
    <row r="45" spans="1:15" ht="16.5" customHeight="1" x14ac:dyDescent="0.2">
      <c r="A45" s="173" t="s">
        <v>139</v>
      </c>
      <c r="B45" s="199" t="s">
        <v>78</v>
      </c>
      <c r="C45" s="200" t="s">
        <v>65</v>
      </c>
      <c r="D45" s="209">
        <v>11.07</v>
      </c>
      <c r="E45" s="168"/>
      <c r="F45" s="169"/>
      <c r="G45" s="169"/>
      <c r="H45" s="169"/>
      <c r="I45" s="169"/>
      <c r="J45" s="169">
        <f t="shared" si="12"/>
        <v>0</v>
      </c>
      <c r="K45" s="170">
        <f t="shared" si="1"/>
        <v>0</v>
      </c>
      <c r="L45" s="171">
        <f t="shared" si="2"/>
        <v>0</v>
      </c>
      <c r="M45" s="171">
        <f t="shared" si="3"/>
        <v>0</v>
      </c>
      <c r="N45" s="171">
        <f t="shared" si="4"/>
        <v>0</v>
      </c>
      <c r="O45" s="172">
        <f t="shared" si="5"/>
        <v>0</v>
      </c>
    </row>
    <row r="46" spans="1:15" ht="16.5" customHeight="1" x14ac:dyDescent="0.2">
      <c r="A46" s="173" t="s">
        <v>140</v>
      </c>
      <c r="B46" s="204" t="s">
        <v>148</v>
      </c>
      <c r="C46" s="200" t="s">
        <v>65</v>
      </c>
      <c r="D46" s="209">
        <v>11.07</v>
      </c>
      <c r="E46" s="168"/>
      <c r="F46" s="169"/>
      <c r="G46" s="169"/>
      <c r="H46" s="169"/>
      <c r="I46" s="169"/>
      <c r="J46" s="169">
        <f t="shared" si="12"/>
        <v>0</v>
      </c>
      <c r="K46" s="170">
        <f t="shared" si="1"/>
        <v>0</v>
      </c>
      <c r="L46" s="171">
        <f t="shared" si="2"/>
        <v>0</v>
      </c>
      <c r="M46" s="171">
        <f t="shared" si="3"/>
        <v>0</v>
      </c>
      <c r="N46" s="171">
        <f t="shared" si="4"/>
        <v>0</v>
      </c>
      <c r="O46" s="172">
        <f t="shared" si="5"/>
        <v>0</v>
      </c>
    </row>
    <row r="47" spans="1:15" ht="16.5" customHeight="1" x14ac:dyDescent="0.2">
      <c r="A47" s="173" t="s">
        <v>141</v>
      </c>
      <c r="B47" s="199" t="s">
        <v>68</v>
      </c>
      <c r="C47" s="197" t="s">
        <v>55</v>
      </c>
      <c r="D47" s="210">
        <v>13.21</v>
      </c>
      <c r="E47" s="168"/>
      <c r="F47" s="169"/>
      <c r="G47" s="169"/>
      <c r="H47" s="169"/>
      <c r="I47" s="169"/>
      <c r="J47" s="169">
        <f t="shared" si="12"/>
        <v>0</v>
      </c>
      <c r="K47" s="170">
        <f t="shared" si="1"/>
        <v>0</v>
      </c>
      <c r="L47" s="171">
        <f t="shared" si="2"/>
        <v>0</v>
      </c>
      <c r="M47" s="171">
        <f t="shared" si="3"/>
        <v>0</v>
      </c>
      <c r="N47" s="171">
        <f t="shared" si="4"/>
        <v>0</v>
      </c>
      <c r="O47" s="172">
        <f t="shared" si="5"/>
        <v>0</v>
      </c>
    </row>
    <row r="48" spans="1:15" ht="27.75" customHeight="1" x14ac:dyDescent="0.2">
      <c r="A48" s="173" t="s">
        <v>142</v>
      </c>
      <c r="B48" s="236" t="s">
        <v>231</v>
      </c>
      <c r="C48" s="203" t="s">
        <v>267</v>
      </c>
      <c r="D48" s="211">
        <v>1</v>
      </c>
      <c r="E48" s="168"/>
      <c r="F48" s="169"/>
      <c r="G48" s="169"/>
      <c r="H48" s="169"/>
      <c r="I48" s="169"/>
      <c r="J48" s="169">
        <f t="shared" si="12"/>
        <v>0</v>
      </c>
      <c r="K48" s="170">
        <f t="shared" si="1"/>
        <v>0</v>
      </c>
      <c r="L48" s="171">
        <f t="shared" si="2"/>
        <v>0</v>
      </c>
      <c r="M48" s="171">
        <f t="shared" si="3"/>
        <v>0</v>
      </c>
      <c r="N48" s="171">
        <f t="shared" si="4"/>
        <v>0</v>
      </c>
      <c r="O48" s="172">
        <f t="shared" ref="O48" si="37">ROUND(L48+M48+N48,2)</f>
        <v>0</v>
      </c>
    </row>
    <row r="49" spans="1:15" ht="16.5" customHeight="1" x14ac:dyDescent="0.2">
      <c r="A49" s="173" t="s">
        <v>143</v>
      </c>
      <c r="B49" s="204" t="s">
        <v>80</v>
      </c>
      <c r="C49" s="203" t="s">
        <v>65</v>
      </c>
      <c r="D49" s="211">
        <v>1.24</v>
      </c>
      <c r="E49" s="168"/>
      <c r="F49" s="169"/>
      <c r="G49" s="169"/>
      <c r="H49" s="169"/>
      <c r="I49" s="169"/>
      <c r="J49" s="169">
        <f t="shared" ref="J49" si="38">ROUND(G49+H49+I49,2)</f>
        <v>0</v>
      </c>
      <c r="K49" s="170">
        <f t="shared" si="1"/>
        <v>0</v>
      </c>
      <c r="L49" s="171">
        <f t="shared" si="2"/>
        <v>0</v>
      </c>
      <c r="M49" s="171">
        <f t="shared" si="3"/>
        <v>0</v>
      </c>
      <c r="N49" s="171">
        <f t="shared" si="4"/>
        <v>0</v>
      </c>
      <c r="O49" s="172">
        <f t="shared" ref="O49" si="39">ROUND(L49+M49+N49,2)</f>
        <v>0</v>
      </c>
    </row>
    <row r="50" spans="1:15" ht="16.5" customHeight="1" x14ac:dyDescent="0.2">
      <c r="A50" s="173"/>
      <c r="B50" s="204"/>
      <c r="C50" s="203"/>
      <c r="D50" s="211"/>
      <c r="E50" s="168"/>
      <c r="F50" s="169"/>
      <c r="G50" s="169"/>
      <c r="H50" s="169"/>
      <c r="I50" s="169"/>
      <c r="J50" s="169">
        <f t="shared" si="12"/>
        <v>0</v>
      </c>
      <c r="K50" s="170">
        <f t="shared" si="1"/>
        <v>0</v>
      </c>
      <c r="L50" s="171">
        <f t="shared" si="2"/>
        <v>0</v>
      </c>
      <c r="M50" s="171">
        <f t="shared" si="3"/>
        <v>0</v>
      </c>
      <c r="N50" s="171">
        <f t="shared" si="4"/>
        <v>0</v>
      </c>
      <c r="O50" s="172">
        <f t="shared" si="5"/>
        <v>0</v>
      </c>
    </row>
    <row r="51" spans="1:15" ht="16.5" customHeight="1" x14ac:dyDescent="0.2">
      <c r="A51" s="220"/>
      <c r="B51" s="221" t="s">
        <v>66</v>
      </c>
      <c r="C51" s="222"/>
      <c r="D51" s="223"/>
      <c r="E51" s="215"/>
      <c r="F51" s="216"/>
      <c r="G51" s="216"/>
      <c r="H51" s="216"/>
      <c r="I51" s="216"/>
      <c r="J51" s="216">
        <f t="shared" si="12"/>
        <v>0</v>
      </c>
      <c r="K51" s="216">
        <f t="shared" si="1"/>
        <v>0</v>
      </c>
      <c r="L51" s="217">
        <f t="shared" si="2"/>
        <v>0</v>
      </c>
      <c r="M51" s="217">
        <f t="shared" si="3"/>
        <v>0</v>
      </c>
      <c r="N51" s="217">
        <f t="shared" si="4"/>
        <v>0</v>
      </c>
      <c r="O51" s="218">
        <f t="shared" si="5"/>
        <v>0</v>
      </c>
    </row>
    <row r="52" spans="1:15" ht="16.5" customHeight="1" x14ac:dyDescent="0.2">
      <c r="A52" s="173"/>
      <c r="B52" s="193" t="s">
        <v>84</v>
      </c>
      <c r="C52" s="194"/>
      <c r="D52" s="195"/>
      <c r="E52" s="168"/>
      <c r="F52" s="169"/>
      <c r="G52" s="169"/>
      <c r="H52" s="169"/>
      <c r="I52" s="169"/>
      <c r="J52" s="169"/>
      <c r="K52" s="170"/>
      <c r="L52" s="171"/>
      <c r="M52" s="171"/>
      <c r="N52" s="171"/>
      <c r="O52" s="172"/>
    </row>
    <row r="53" spans="1:15" ht="16.5" customHeight="1" x14ac:dyDescent="0.2">
      <c r="A53" s="173" t="s">
        <v>144</v>
      </c>
      <c r="B53" s="196" t="s">
        <v>85</v>
      </c>
      <c r="C53" s="197" t="s">
        <v>54</v>
      </c>
      <c r="D53" s="209">
        <v>1</v>
      </c>
      <c r="E53" s="168"/>
      <c r="F53" s="169"/>
      <c r="G53" s="169"/>
      <c r="H53" s="169"/>
      <c r="I53" s="169"/>
      <c r="J53" s="169">
        <f t="shared" ref="J53:J55" si="40">ROUND(G53+H53+I53,2)</f>
        <v>0</v>
      </c>
      <c r="K53" s="170">
        <f>ROUND(D53*E53,2)</f>
        <v>0</v>
      </c>
      <c r="L53" s="171">
        <f>ROUND(D53*G53,2)</f>
        <v>0</v>
      </c>
      <c r="M53" s="171">
        <f>ROUND(D53*H53,2)</f>
        <v>0</v>
      </c>
      <c r="N53" s="171">
        <f>ROUND(D53*I53,2)</f>
        <v>0</v>
      </c>
      <c r="O53" s="172">
        <f t="shared" ref="O53:O55" si="41">ROUND(L53+M53+N53,2)</f>
        <v>0</v>
      </c>
    </row>
    <row r="54" spans="1:15" ht="24" x14ac:dyDescent="0.2">
      <c r="A54" s="173" t="s">
        <v>145</v>
      </c>
      <c r="B54" s="241" t="s">
        <v>301</v>
      </c>
      <c r="C54" s="197" t="s">
        <v>54</v>
      </c>
      <c r="D54" s="210">
        <v>1</v>
      </c>
      <c r="E54" s="168"/>
      <c r="F54" s="169"/>
      <c r="G54" s="169"/>
      <c r="H54" s="169"/>
      <c r="I54" s="169"/>
      <c r="J54" s="169">
        <f t="shared" si="40"/>
        <v>0</v>
      </c>
      <c r="K54" s="170">
        <f>ROUND(D54*E54,2)</f>
        <v>0</v>
      </c>
      <c r="L54" s="171">
        <f>ROUND(D54*G54,2)</f>
        <v>0</v>
      </c>
      <c r="M54" s="171">
        <f>ROUND(D54*H54,2)</f>
        <v>0</v>
      </c>
      <c r="N54" s="171">
        <f>ROUND(D54*I54,2)</f>
        <v>0</v>
      </c>
      <c r="O54" s="172">
        <f t="shared" si="41"/>
        <v>0</v>
      </c>
    </row>
    <row r="55" spans="1:15" ht="16.5" customHeight="1" x14ac:dyDescent="0.2">
      <c r="A55" s="173" t="s">
        <v>329</v>
      </c>
      <c r="B55" s="175" t="s">
        <v>86</v>
      </c>
      <c r="C55" s="197" t="s">
        <v>54</v>
      </c>
      <c r="D55" s="210">
        <v>1</v>
      </c>
      <c r="E55" s="169"/>
      <c r="F55" s="169"/>
      <c r="G55" s="169"/>
      <c r="H55" s="169"/>
      <c r="I55" s="169"/>
      <c r="J55" s="169">
        <f t="shared" si="40"/>
        <v>0</v>
      </c>
      <c r="K55" s="170">
        <f>ROUND(D55*E55,2)</f>
        <v>0</v>
      </c>
      <c r="L55" s="171">
        <f>ROUND(D55*G55,2)</f>
        <v>0</v>
      </c>
      <c r="M55" s="171">
        <f>ROUND(D55*H55,2)</f>
        <v>0</v>
      </c>
      <c r="N55" s="171">
        <f>ROUND(D55*I55,2)</f>
        <v>0</v>
      </c>
      <c r="O55" s="172">
        <f t="shared" si="41"/>
        <v>0</v>
      </c>
    </row>
    <row r="56" spans="1:15" ht="16.5" customHeight="1" x14ac:dyDescent="0.2">
      <c r="A56" s="173" t="s">
        <v>330</v>
      </c>
      <c r="B56" s="193" t="s">
        <v>87</v>
      </c>
      <c r="C56" s="194"/>
      <c r="D56" s="195"/>
      <c r="E56" s="168"/>
      <c r="F56" s="169"/>
      <c r="G56" s="169"/>
      <c r="H56" s="169"/>
      <c r="I56" s="169"/>
      <c r="J56" s="169"/>
      <c r="K56" s="170"/>
      <c r="L56" s="171"/>
      <c r="M56" s="171"/>
      <c r="N56" s="171"/>
      <c r="O56" s="172"/>
    </row>
    <row r="57" spans="1:15" ht="16.5" customHeight="1" x14ac:dyDescent="0.2">
      <c r="A57" s="173" t="s">
        <v>331</v>
      </c>
      <c r="B57" s="196" t="s">
        <v>85</v>
      </c>
      <c r="C57" s="197" t="s">
        <v>54</v>
      </c>
      <c r="D57" s="209">
        <v>1</v>
      </c>
      <c r="E57" s="168"/>
      <c r="F57" s="169"/>
      <c r="G57" s="169"/>
      <c r="H57" s="169"/>
      <c r="I57" s="169"/>
      <c r="J57" s="169">
        <f t="shared" ref="J57:J59" si="42">ROUND(G57+H57+I57,2)</f>
        <v>0</v>
      </c>
      <c r="K57" s="170">
        <f t="shared" ref="K57:K103" si="43">ROUND(D57*E57,2)</f>
        <v>0</v>
      </c>
      <c r="L57" s="171">
        <f t="shared" ref="L57:L103" si="44">ROUND(D57*G57,2)</f>
        <v>0</v>
      </c>
      <c r="M57" s="171">
        <f t="shared" ref="M57:M103" si="45">ROUND(D57*H57,2)</f>
        <v>0</v>
      </c>
      <c r="N57" s="171">
        <f t="shared" ref="N57:N103" si="46">ROUND(D57*I57,2)</f>
        <v>0</v>
      </c>
      <c r="O57" s="172">
        <f t="shared" ref="O57:O59" si="47">ROUND(L57+M57+N57,2)</f>
        <v>0</v>
      </c>
    </row>
    <row r="58" spans="1:15" ht="24" x14ac:dyDescent="0.2">
      <c r="A58" s="173" t="s">
        <v>332</v>
      </c>
      <c r="B58" s="241" t="s">
        <v>301</v>
      </c>
      <c r="C58" s="197" t="s">
        <v>54</v>
      </c>
      <c r="D58" s="210">
        <v>1</v>
      </c>
      <c r="E58" s="168"/>
      <c r="F58" s="169"/>
      <c r="G58" s="169"/>
      <c r="H58" s="169"/>
      <c r="I58" s="169"/>
      <c r="J58" s="169">
        <f t="shared" si="42"/>
        <v>0</v>
      </c>
      <c r="K58" s="170">
        <f t="shared" si="43"/>
        <v>0</v>
      </c>
      <c r="L58" s="171">
        <f t="shared" si="44"/>
        <v>0</v>
      </c>
      <c r="M58" s="171">
        <f t="shared" si="45"/>
        <v>0</v>
      </c>
      <c r="N58" s="171">
        <f t="shared" si="46"/>
        <v>0</v>
      </c>
      <c r="O58" s="172">
        <f t="shared" si="47"/>
        <v>0</v>
      </c>
    </row>
    <row r="59" spans="1:15" ht="16.5" customHeight="1" x14ac:dyDescent="0.2">
      <c r="A59" s="173" t="s">
        <v>333</v>
      </c>
      <c r="B59" s="175" t="s">
        <v>86</v>
      </c>
      <c r="C59" s="197" t="s">
        <v>54</v>
      </c>
      <c r="D59" s="210">
        <v>1</v>
      </c>
      <c r="E59" s="169"/>
      <c r="F59" s="169"/>
      <c r="G59" s="169"/>
      <c r="H59" s="169"/>
      <c r="I59" s="169"/>
      <c r="J59" s="169">
        <f t="shared" si="42"/>
        <v>0</v>
      </c>
      <c r="K59" s="170">
        <f t="shared" si="43"/>
        <v>0</v>
      </c>
      <c r="L59" s="171">
        <f t="shared" si="44"/>
        <v>0</v>
      </c>
      <c r="M59" s="171">
        <f t="shared" si="45"/>
        <v>0</v>
      </c>
      <c r="N59" s="171">
        <f t="shared" si="46"/>
        <v>0</v>
      </c>
      <c r="O59" s="172">
        <f t="shared" si="47"/>
        <v>0</v>
      </c>
    </row>
    <row r="60" spans="1:15" ht="16.5" customHeight="1" x14ac:dyDescent="0.2">
      <c r="A60" s="173"/>
      <c r="B60" s="201" t="s">
        <v>88</v>
      </c>
      <c r="C60" s="203"/>
      <c r="D60" s="211"/>
      <c r="E60" s="168"/>
      <c r="F60" s="169"/>
      <c r="G60" s="169"/>
      <c r="H60" s="169"/>
      <c r="I60" s="169"/>
      <c r="J60" s="169">
        <f t="shared" ref="J60:J64" si="48">ROUND(G60+H60+I60,2)</f>
        <v>0</v>
      </c>
      <c r="K60" s="170">
        <f t="shared" si="43"/>
        <v>0</v>
      </c>
      <c r="L60" s="171">
        <f t="shared" si="44"/>
        <v>0</v>
      </c>
      <c r="M60" s="171">
        <f t="shared" si="45"/>
        <v>0</v>
      </c>
      <c r="N60" s="171">
        <f t="shared" si="46"/>
        <v>0</v>
      </c>
      <c r="O60" s="172">
        <f t="shared" si="5"/>
        <v>0</v>
      </c>
    </row>
    <row r="61" spans="1:15" ht="16.5" customHeight="1" x14ac:dyDescent="0.2">
      <c r="A61" s="173" t="s">
        <v>334</v>
      </c>
      <c r="B61" s="199" t="s">
        <v>191</v>
      </c>
      <c r="C61" s="203" t="s">
        <v>65</v>
      </c>
      <c r="D61" s="211">
        <v>40.54</v>
      </c>
      <c r="E61" s="168"/>
      <c r="F61" s="169"/>
      <c r="G61" s="169"/>
      <c r="H61" s="169"/>
      <c r="I61" s="169"/>
      <c r="J61" s="169">
        <f t="shared" si="48"/>
        <v>0</v>
      </c>
      <c r="K61" s="170">
        <f t="shared" si="43"/>
        <v>0</v>
      </c>
      <c r="L61" s="171">
        <f t="shared" si="44"/>
        <v>0</v>
      </c>
      <c r="M61" s="171">
        <f t="shared" si="45"/>
        <v>0</v>
      </c>
      <c r="N61" s="171">
        <f t="shared" si="46"/>
        <v>0</v>
      </c>
      <c r="O61" s="172">
        <f t="shared" si="5"/>
        <v>0</v>
      </c>
    </row>
    <row r="62" spans="1:15" ht="16.5" customHeight="1" x14ac:dyDescent="0.2">
      <c r="A62" s="173" t="s">
        <v>335</v>
      </c>
      <c r="B62" s="196" t="s">
        <v>85</v>
      </c>
      <c r="C62" s="197" t="s">
        <v>54</v>
      </c>
      <c r="D62" s="209">
        <v>1</v>
      </c>
      <c r="E62" s="168"/>
      <c r="F62" s="169"/>
      <c r="G62" s="169"/>
      <c r="H62" s="169"/>
      <c r="I62" s="169"/>
      <c r="J62" s="169">
        <f t="shared" si="48"/>
        <v>0</v>
      </c>
      <c r="K62" s="170">
        <f t="shared" si="43"/>
        <v>0</v>
      </c>
      <c r="L62" s="171">
        <f t="shared" si="44"/>
        <v>0</v>
      </c>
      <c r="M62" s="171">
        <f t="shared" si="45"/>
        <v>0</v>
      </c>
      <c r="N62" s="171">
        <f t="shared" si="46"/>
        <v>0</v>
      </c>
      <c r="O62" s="172">
        <f t="shared" ref="O62" si="49">ROUND(L62+M62+N62,2)</f>
        <v>0</v>
      </c>
    </row>
    <row r="63" spans="1:15" ht="16.5" customHeight="1" x14ac:dyDescent="0.2">
      <c r="A63" s="173" t="s">
        <v>336</v>
      </c>
      <c r="B63" s="202" t="s">
        <v>89</v>
      </c>
      <c r="C63" s="203" t="s">
        <v>65</v>
      </c>
      <c r="D63" s="211">
        <v>12.4</v>
      </c>
      <c r="E63" s="168"/>
      <c r="F63" s="169"/>
      <c r="G63" s="169"/>
      <c r="H63" s="169"/>
      <c r="I63" s="169"/>
      <c r="J63" s="169">
        <f>ROUND(G63+H63+I63,2)</f>
        <v>0</v>
      </c>
      <c r="K63" s="170">
        <f t="shared" si="43"/>
        <v>0</v>
      </c>
      <c r="L63" s="171">
        <f t="shared" si="44"/>
        <v>0</v>
      </c>
      <c r="M63" s="171">
        <f t="shared" si="45"/>
        <v>0</v>
      </c>
      <c r="N63" s="171">
        <f t="shared" si="46"/>
        <v>0</v>
      </c>
      <c r="O63" s="172">
        <f t="shared" ref="O63" si="50">ROUND(L63+M63+N63,2)</f>
        <v>0</v>
      </c>
    </row>
    <row r="64" spans="1:15" ht="16.5" customHeight="1" x14ac:dyDescent="0.2">
      <c r="A64" s="173" t="s">
        <v>337</v>
      </c>
      <c r="B64" s="199" t="s">
        <v>67</v>
      </c>
      <c r="C64" s="200" t="s">
        <v>65</v>
      </c>
      <c r="D64" s="211">
        <v>82.54</v>
      </c>
      <c r="E64" s="168"/>
      <c r="F64" s="169"/>
      <c r="G64" s="169"/>
      <c r="H64" s="169"/>
      <c r="I64" s="169"/>
      <c r="J64" s="169">
        <f t="shared" si="48"/>
        <v>0</v>
      </c>
      <c r="K64" s="170">
        <f t="shared" si="43"/>
        <v>0</v>
      </c>
      <c r="L64" s="171">
        <f t="shared" si="44"/>
        <v>0</v>
      </c>
      <c r="M64" s="171">
        <f t="shared" si="45"/>
        <v>0</v>
      </c>
      <c r="N64" s="171">
        <f t="shared" si="46"/>
        <v>0</v>
      </c>
      <c r="O64" s="172">
        <f t="shared" si="5"/>
        <v>0</v>
      </c>
    </row>
    <row r="65" spans="1:15" ht="16.5" customHeight="1" x14ac:dyDescent="0.2">
      <c r="A65" s="173" t="s">
        <v>338</v>
      </c>
      <c r="B65" s="202" t="s">
        <v>64</v>
      </c>
      <c r="C65" s="203" t="s">
        <v>65</v>
      </c>
      <c r="D65" s="211">
        <v>82.54</v>
      </c>
      <c r="E65" s="168"/>
      <c r="F65" s="169"/>
      <c r="G65" s="169"/>
      <c r="H65" s="169"/>
      <c r="I65" s="169"/>
      <c r="J65" s="169">
        <f>ROUND(G65+H65+I65,2)</f>
        <v>0</v>
      </c>
      <c r="K65" s="170">
        <f t="shared" si="43"/>
        <v>0</v>
      </c>
      <c r="L65" s="171">
        <f t="shared" si="44"/>
        <v>0</v>
      </c>
      <c r="M65" s="171">
        <f t="shared" si="45"/>
        <v>0</v>
      </c>
      <c r="N65" s="171">
        <f t="shared" si="46"/>
        <v>0</v>
      </c>
      <c r="O65" s="172">
        <f t="shared" si="5"/>
        <v>0</v>
      </c>
    </row>
    <row r="66" spans="1:15" ht="16.5" customHeight="1" x14ac:dyDescent="0.2">
      <c r="A66" s="173" t="s">
        <v>339</v>
      </c>
      <c r="B66" s="199" t="s">
        <v>190</v>
      </c>
      <c r="C66" s="200" t="s">
        <v>65</v>
      </c>
      <c r="D66" s="211">
        <v>40.53</v>
      </c>
      <c r="E66" s="168"/>
      <c r="F66" s="169"/>
      <c r="G66" s="169"/>
      <c r="H66" s="169"/>
      <c r="I66" s="169"/>
      <c r="J66" s="169">
        <f t="shared" ref="J66" si="51">ROUND(G66+H66+I66,2)</f>
        <v>0</v>
      </c>
      <c r="K66" s="170">
        <f t="shared" si="43"/>
        <v>0</v>
      </c>
      <c r="L66" s="171">
        <f t="shared" si="44"/>
        <v>0</v>
      </c>
      <c r="M66" s="171">
        <f t="shared" si="45"/>
        <v>0</v>
      </c>
      <c r="N66" s="171">
        <f t="shared" si="46"/>
        <v>0</v>
      </c>
      <c r="O66" s="172">
        <f t="shared" si="5"/>
        <v>0</v>
      </c>
    </row>
    <row r="67" spans="1:15" ht="16.5" customHeight="1" x14ac:dyDescent="0.2">
      <c r="A67" s="173" t="s">
        <v>340</v>
      </c>
      <c r="B67" s="202" t="s">
        <v>189</v>
      </c>
      <c r="C67" s="203" t="s">
        <v>65</v>
      </c>
      <c r="D67" s="211">
        <v>40.53</v>
      </c>
      <c r="E67" s="168"/>
      <c r="F67" s="169"/>
      <c r="G67" s="169"/>
      <c r="H67" s="169"/>
      <c r="I67" s="169"/>
      <c r="J67" s="169">
        <f>ROUND(G67+H67+I67,2)</f>
        <v>0</v>
      </c>
      <c r="K67" s="170">
        <f t="shared" si="43"/>
        <v>0</v>
      </c>
      <c r="L67" s="171">
        <f t="shared" si="44"/>
        <v>0</v>
      </c>
      <c r="M67" s="171">
        <f t="shared" si="45"/>
        <v>0</v>
      </c>
      <c r="N67" s="171">
        <f t="shared" si="46"/>
        <v>0</v>
      </c>
      <c r="O67" s="172">
        <f t="shared" si="5"/>
        <v>0</v>
      </c>
    </row>
    <row r="68" spans="1:15" ht="29.25" customHeight="1" x14ac:dyDescent="0.2">
      <c r="A68" s="173" t="s">
        <v>341</v>
      </c>
      <c r="B68" s="236" t="s">
        <v>196</v>
      </c>
      <c r="C68" s="200" t="s">
        <v>65</v>
      </c>
      <c r="D68" s="211">
        <v>40.53</v>
      </c>
      <c r="E68" s="168"/>
      <c r="F68" s="169"/>
      <c r="G68" s="169"/>
      <c r="H68" s="169"/>
      <c r="I68" s="169"/>
      <c r="J68" s="169">
        <f t="shared" ref="J68" si="52">ROUND(G68+H68+I68,2)</f>
        <v>0</v>
      </c>
      <c r="K68" s="170">
        <f t="shared" si="43"/>
        <v>0</v>
      </c>
      <c r="L68" s="171">
        <f t="shared" si="44"/>
        <v>0</v>
      </c>
      <c r="M68" s="171">
        <f t="shared" si="45"/>
        <v>0</v>
      </c>
      <c r="N68" s="171">
        <f t="shared" si="46"/>
        <v>0</v>
      </c>
      <c r="O68" s="172">
        <f t="shared" si="5"/>
        <v>0</v>
      </c>
    </row>
    <row r="69" spans="1:15" ht="16.5" customHeight="1" x14ac:dyDescent="0.2">
      <c r="A69" s="173" t="s">
        <v>342</v>
      </c>
      <c r="B69" s="204" t="s">
        <v>148</v>
      </c>
      <c r="C69" s="203" t="s">
        <v>65</v>
      </c>
      <c r="D69" s="211">
        <v>40.53</v>
      </c>
      <c r="E69" s="168"/>
      <c r="F69" s="169"/>
      <c r="G69" s="169"/>
      <c r="H69" s="169"/>
      <c r="I69" s="169"/>
      <c r="J69" s="169">
        <f>ROUND(G69+H69+I69,2)</f>
        <v>0</v>
      </c>
      <c r="K69" s="170">
        <f t="shared" si="43"/>
        <v>0</v>
      </c>
      <c r="L69" s="171">
        <f t="shared" si="44"/>
        <v>0</v>
      </c>
      <c r="M69" s="171">
        <f t="shared" si="45"/>
        <v>0</v>
      </c>
      <c r="N69" s="171">
        <f t="shared" si="46"/>
        <v>0</v>
      </c>
      <c r="O69" s="172">
        <f t="shared" si="5"/>
        <v>0</v>
      </c>
    </row>
    <row r="70" spans="1:15" ht="16.5" customHeight="1" x14ac:dyDescent="0.2">
      <c r="A70" s="173" t="s">
        <v>343</v>
      </c>
      <c r="B70" s="196" t="s">
        <v>68</v>
      </c>
      <c r="C70" s="197" t="s">
        <v>55</v>
      </c>
      <c r="D70" s="210">
        <v>27.04</v>
      </c>
      <c r="E70" s="168"/>
      <c r="F70" s="169"/>
      <c r="G70" s="169"/>
      <c r="H70" s="169"/>
      <c r="I70" s="169"/>
      <c r="J70" s="169">
        <f t="shared" ref="J70:J90" si="53">ROUND(G70+H70+I70,2)</f>
        <v>0</v>
      </c>
      <c r="K70" s="170">
        <f t="shared" si="43"/>
        <v>0</v>
      </c>
      <c r="L70" s="171">
        <f t="shared" si="44"/>
        <v>0</v>
      </c>
      <c r="M70" s="171">
        <f t="shared" si="45"/>
        <v>0</v>
      </c>
      <c r="N70" s="171">
        <f t="shared" si="46"/>
        <v>0</v>
      </c>
      <c r="O70" s="172">
        <f t="shared" si="5"/>
        <v>0</v>
      </c>
    </row>
    <row r="71" spans="1:15" ht="24" x14ac:dyDescent="0.2">
      <c r="A71" s="173" t="s">
        <v>344</v>
      </c>
      <c r="B71" s="241" t="s">
        <v>310</v>
      </c>
      <c r="C71" s="197" t="s">
        <v>54</v>
      </c>
      <c r="D71" s="210">
        <v>1</v>
      </c>
      <c r="E71" s="168"/>
      <c r="F71" s="169"/>
      <c r="G71" s="169"/>
      <c r="H71" s="169"/>
      <c r="I71" s="169"/>
      <c r="J71" s="169">
        <f t="shared" si="53"/>
        <v>0</v>
      </c>
      <c r="K71" s="170">
        <f t="shared" si="43"/>
        <v>0</v>
      </c>
      <c r="L71" s="171">
        <f t="shared" si="44"/>
        <v>0</v>
      </c>
      <c r="M71" s="171">
        <f t="shared" si="45"/>
        <v>0</v>
      </c>
      <c r="N71" s="171">
        <f t="shared" si="46"/>
        <v>0</v>
      </c>
      <c r="O71" s="172">
        <f t="shared" si="5"/>
        <v>0</v>
      </c>
    </row>
    <row r="72" spans="1:15" ht="16.5" customHeight="1" x14ac:dyDescent="0.2">
      <c r="A72" s="173"/>
      <c r="B72" s="193" t="s">
        <v>199</v>
      </c>
      <c r="C72" s="197"/>
      <c r="D72" s="210"/>
      <c r="E72" s="168"/>
      <c r="F72" s="169"/>
      <c r="G72" s="169"/>
      <c r="H72" s="169"/>
      <c r="I72" s="169"/>
      <c r="J72" s="169">
        <f t="shared" si="53"/>
        <v>0</v>
      </c>
      <c r="K72" s="170">
        <f t="shared" si="43"/>
        <v>0</v>
      </c>
      <c r="L72" s="171">
        <f t="shared" si="44"/>
        <v>0</v>
      </c>
      <c r="M72" s="171">
        <f t="shared" si="45"/>
        <v>0</v>
      </c>
      <c r="N72" s="171">
        <f t="shared" si="46"/>
        <v>0</v>
      </c>
      <c r="O72" s="172">
        <f t="shared" si="5"/>
        <v>0</v>
      </c>
    </row>
    <row r="73" spans="1:15" ht="16.5" customHeight="1" x14ac:dyDescent="0.2">
      <c r="A73" s="173" t="s">
        <v>345</v>
      </c>
      <c r="B73" s="196" t="s">
        <v>85</v>
      </c>
      <c r="C73" s="197" t="s">
        <v>54</v>
      </c>
      <c r="D73" s="209">
        <v>1</v>
      </c>
      <c r="E73" s="168"/>
      <c r="F73" s="169"/>
      <c r="G73" s="169"/>
      <c r="H73" s="169"/>
      <c r="I73" s="169"/>
      <c r="J73" s="169">
        <f t="shared" si="53"/>
        <v>0</v>
      </c>
      <c r="K73" s="170">
        <f t="shared" si="43"/>
        <v>0</v>
      </c>
      <c r="L73" s="171">
        <f t="shared" si="44"/>
        <v>0</v>
      </c>
      <c r="M73" s="171">
        <f t="shared" si="45"/>
        <v>0</v>
      </c>
      <c r="N73" s="171">
        <f t="shared" si="46"/>
        <v>0</v>
      </c>
      <c r="O73" s="172">
        <f t="shared" si="5"/>
        <v>0</v>
      </c>
    </row>
    <row r="74" spans="1:15" ht="16.5" customHeight="1" x14ac:dyDescent="0.2">
      <c r="A74" s="173" t="s">
        <v>346</v>
      </c>
      <c r="B74" s="240" t="s">
        <v>232</v>
      </c>
      <c r="C74" s="200" t="s">
        <v>65</v>
      </c>
      <c r="D74" s="209">
        <v>9.4</v>
      </c>
      <c r="E74" s="168"/>
      <c r="F74" s="169"/>
      <c r="G74" s="169"/>
      <c r="H74" s="169"/>
      <c r="I74" s="169"/>
      <c r="J74" s="169">
        <f t="shared" ref="J74" si="54">ROUND(G74+H74+I74,2)</f>
        <v>0</v>
      </c>
      <c r="K74" s="170">
        <f t="shared" si="43"/>
        <v>0</v>
      </c>
      <c r="L74" s="171">
        <f t="shared" si="44"/>
        <v>0</v>
      </c>
      <c r="M74" s="171">
        <f t="shared" si="45"/>
        <v>0</v>
      </c>
      <c r="N74" s="171">
        <f t="shared" si="46"/>
        <v>0</v>
      </c>
      <c r="O74" s="172">
        <f t="shared" ref="O74:O77" si="55">ROUND(L74+M74+N74,2)</f>
        <v>0</v>
      </c>
    </row>
    <row r="75" spans="1:15" ht="24" x14ac:dyDescent="0.2">
      <c r="A75" s="173" t="s">
        <v>347</v>
      </c>
      <c r="B75" s="219" t="s">
        <v>297</v>
      </c>
      <c r="C75" s="197" t="s">
        <v>54</v>
      </c>
      <c r="D75" s="211">
        <v>1</v>
      </c>
      <c r="E75" s="168"/>
      <c r="F75" s="169"/>
      <c r="G75" s="169"/>
      <c r="H75" s="169"/>
      <c r="I75" s="169"/>
      <c r="J75" s="169">
        <f>ROUND(G75+H75+I75,2)</f>
        <v>0</v>
      </c>
      <c r="K75" s="170">
        <f t="shared" si="43"/>
        <v>0</v>
      </c>
      <c r="L75" s="171">
        <f t="shared" si="44"/>
        <v>0</v>
      </c>
      <c r="M75" s="171">
        <f t="shared" si="45"/>
        <v>0</v>
      </c>
      <c r="N75" s="171">
        <f t="shared" si="46"/>
        <v>0</v>
      </c>
      <c r="O75" s="172">
        <f t="shared" si="55"/>
        <v>0</v>
      </c>
    </row>
    <row r="76" spans="1:15" ht="24" x14ac:dyDescent="0.2">
      <c r="A76" s="173" t="s">
        <v>348</v>
      </c>
      <c r="B76" s="219" t="s">
        <v>299</v>
      </c>
      <c r="C76" s="197" t="s">
        <v>54</v>
      </c>
      <c r="D76" s="211">
        <v>1</v>
      </c>
      <c r="E76" s="168"/>
      <c r="F76" s="169"/>
      <c r="G76" s="169"/>
      <c r="H76" s="169"/>
      <c r="I76" s="169"/>
      <c r="J76" s="169">
        <f>ROUND(G76+H76+I76,2)</f>
        <v>0</v>
      </c>
      <c r="K76" s="170">
        <f t="shared" si="43"/>
        <v>0</v>
      </c>
      <c r="L76" s="171">
        <f t="shared" si="44"/>
        <v>0</v>
      </c>
      <c r="M76" s="171">
        <f t="shared" si="45"/>
        <v>0</v>
      </c>
      <c r="N76" s="171">
        <f t="shared" si="46"/>
        <v>0</v>
      </c>
      <c r="O76" s="172">
        <f t="shared" ref="O76" si="56">ROUND(L76+M76+N76,2)</f>
        <v>0</v>
      </c>
    </row>
    <row r="77" spans="1:15" ht="16.5" customHeight="1" x14ac:dyDescent="0.2">
      <c r="A77" s="173" t="s">
        <v>349</v>
      </c>
      <c r="B77" s="175" t="s">
        <v>229</v>
      </c>
      <c r="C77" s="197" t="s">
        <v>54</v>
      </c>
      <c r="D77" s="210">
        <v>2</v>
      </c>
      <c r="E77" s="169"/>
      <c r="F77" s="169"/>
      <c r="G77" s="169"/>
      <c r="H77" s="169"/>
      <c r="I77" s="169"/>
      <c r="J77" s="169">
        <f t="shared" ref="J77" si="57">ROUND(G77+H77+I77,2)</f>
        <v>0</v>
      </c>
      <c r="K77" s="170">
        <f t="shared" si="43"/>
        <v>0</v>
      </c>
      <c r="L77" s="171">
        <f t="shared" si="44"/>
        <v>0</v>
      </c>
      <c r="M77" s="171">
        <f t="shared" si="45"/>
        <v>0</v>
      </c>
      <c r="N77" s="171">
        <f t="shared" si="46"/>
        <v>0</v>
      </c>
      <c r="O77" s="172">
        <f t="shared" si="55"/>
        <v>0</v>
      </c>
    </row>
    <row r="78" spans="1:15" ht="16.5" customHeight="1" x14ac:dyDescent="0.2">
      <c r="A78" s="173"/>
      <c r="B78" s="193" t="s">
        <v>200</v>
      </c>
      <c r="C78" s="194"/>
      <c r="D78" s="210"/>
      <c r="E78" s="168"/>
      <c r="F78" s="169"/>
      <c r="G78" s="169"/>
      <c r="H78" s="169"/>
      <c r="I78" s="169"/>
      <c r="J78" s="169">
        <f t="shared" si="53"/>
        <v>0</v>
      </c>
      <c r="K78" s="170">
        <f t="shared" si="43"/>
        <v>0</v>
      </c>
      <c r="L78" s="171">
        <f t="shared" si="44"/>
        <v>0</v>
      </c>
      <c r="M78" s="171">
        <f t="shared" si="45"/>
        <v>0</v>
      </c>
      <c r="N78" s="171">
        <f t="shared" si="46"/>
        <v>0</v>
      </c>
      <c r="O78" s="172">
        <f t="shared" si="5"/>
        <v>0</v>
      </c>
    </row>
    <row r="79" spans="1:15" ht="16.5" customHeight="1" x14ac:dyDescent="0.2">
      <c r="A79" s="173" t="s">
        <v>350</v>
      </c>
      <c r="B79" s="196" t="s">
        <v>85</v>
      </c>
      <c r="C79" s="197" t="s">
        <v>54</v>
      </c>
      <c r="D79" s="210">
        <v>2</v>
      </c>
      <c r="E79" s="168"/>
      <c r="F79" s="169"/>
      <c r="G79" s="169"/>
      <c r="H79" s="169"/>
      <c r="I79" s="169"/>
      <c r="J79" s="169">
        <f t="shared" si="53"/>
        <v>0</v>
      </c>
      <c r="K79" s="170">
        <f t="shared" si="43"/>
        <v>0</v>
      </c>
      <c r="L79" s="171">
        <f t="shared" si="44"/>
        <v>0</v>
      </c>
      <c r="M79" s="171">
        <f t="shared" si="45"/>
        <v>0</v>
      </c>
      <c r="N79" s="171">
        <f t="shared" si="46"/>
        <v>0</v>
      </c>
      <c r="O79" s="172">
        <f t="shared" si="5"/>
        <v>0</v>
      </c>
    </row>
    <row r="80" spans="1:15" ht="16.5" customHeight="1" x14ac:dyDescent="0.2">
      <c r="A80" s="173" t="s">
        <v>351</v>
      </c>
      <c r="B80" s="196" t="s">
        <v>149</v>
      </c>
      <c r="C80" s="197" t="s">
        <v>65</v>
      </c>
      <c r="D80" s="211">
        <v>46.76</v>
      </c>
      <c r="E80" s="168"/>
      <c r="F80" s="169"/>
      <c r="G80" s="169"/>
      <c r="H80" s="169"/>
      <c r="I80" s="169"/>
      <c r="J80" s="169">
        <f t="shared" ref="J80" si="58">ROUND(G80+H80+I80,2)</f>
        <v>0</v>
      </c>
      <c r="K80" s="170">
        <f t="shared" si="43"/>
        <v>0</v>
      </c>
      <c r="L80" s="171">
        <f t="shared" si="44"/>
        <v>0</v>
      </c>
      <c r="M80" s="171">
        <f t="shared" si="45"/>
        <v>0</v>
      </c>
      <c r="N80" s="171">
        <f t="shared" si="46"/>
        <v>0</v>
      </c>
      <c r="O80" s="172">
        <f t="shared" ref="O80" si="59">ROUND(L80+M80+N80,2)</f>
        <v>0</v>
      </c>
    </row>
    <row r="81" spans="1:15" ht="16.5" customHeight="1" x14ac:dyDescent="0.2">
      <c r="A81" s="173" t="s">
        <v>352</v>
      </c>
      <c r="B81" s="196" t="s">
        <v>193</v>
      </c>
      <c r="C81" s="197" t="s">
        <v>65</v>
      </c>
      <c r="D81" s="209">
        <v>16.7</v>
      </c>
      <c r="E81" s="168"/>
      <c r="F81" s="169"/>
      <c r="G81" s="169"/>
      <c r="H81" s="169"/>
      <c r="I81" s="169"/>
      <c r="J81" s="169">
        <f t="shared" si="53"/>
        <v>0</v>
      </c>
      <c r="K81" s="170">
        <f t="shared" si="43"/>
        <v>0</v>
      </c>
      <c r="L81" s="171">
        <f t="shared" si="44"/>
        <v>0</v>
      </c>
      <c r="M81" s="171">
        <f t="shared" si="45"/>
        <v>0</v>
      </c>
      <c r="N81" s="171">
        <f t="shared" si="46"/>
        <v>0</v>
      </c>
      <c r="O81" s="172">
        <f t="shared" si="5"/>
        <v>0</v>
      </c>
    </row>
    <row r="82" spans="1:15" ht="16.5" customHeight="1" x14ac:dyDescent="0.2">
      <c r="A82" s="173" t="s">
        <v>353</v>
      </c>
      <c r="B82" s="199" t="s">
        <v>77</v>
      </c>
      <c r="C82" s="203" t="s">
        <v>65</v>
      </c>
      <c r="D82" s="211">
        <v>46.76</v>
      </c>
      <c r="E82" s="168"/>
      <c r="F82" s="169"/>
      <c r="G82" s="169"/>
      <c r="H82" s="169"/>
      <c r="I82" s="169"/>
      <c r="J82" s="169">
        <f t="shared" si="53"/>
        <v>0</v>
      </c>
      <c r="K82" s="170">
        <f t="shared" si="43"/>
        <v>0</v>
      </c>
      <c r="L82" s="171">
        <f t="shared" si="44"/>
        <v>0</v>
      </c>
      <c r="M82" s="171">
        <f t="shared" si="45"/>
        <v>0</v>
      </c>
      <c r="N82" s="171">
        <f t="shared" si="46"/>
        <v>0</v>
      </c>
      <c r="O82" s="172">
        <f t="shared" ref="O82" si="60">ROUND(L82+M82+N82,2)</f>
        <v>0</v>
      </c>
    </row>
    <row r="83" spans="1:15" ht="16.5" customHeight="1" x14ac:dyDescent="0.2">
      <c r="A83" s="173" t="s">
        <v>354</v>
      </c>
      <c r="B83" s="202" t="s">
        <v>89</v>
      </c>
      <c r="C83" s="203" t="s">
        <v>65</v>
      </c>
      <c r="D83" s="211">
        <v>10.6</v>
      </c>
      <c r="E83" s="168"/>
      <c r="F83" s="169"/>
      <c r="G83" s="169"/>
      <c r="H83" s="169"/>
      <c r="I83" s="169"/>
      <c r="J83" s="169">
        <f>ROUND(G83+H83+I83,2)</f>
        <v>0</v>
      </c>
      <c r="K83" s="170">
        <f t="shared" si="43"/>
        <v>0</v>
      </c>
      <c r="L83" s="171">
        <f t="shared" si="44"/>
        <v>0</v>
      </c>
      <c r="M83" s="171">
        <f t="shared" si="45"/>
        <v>0</v>
      </c>
      <c r="N83" s="171">
        <f t="shared" si="46"/>
        <v>0</v>
      </c>
      <c r="O83" s="172">
        <f t="shared" si="5"/>
        <v>0</v>
      </c>
    </row>
    <row r="84" spans="1:15" ht="16.5" customHeight="1" x14ac:dyDescent="0.2">
      <c r="A84" s="173" t="s">
        <v>355</v>
      </c>
      <c r="B84" s="196" t="s">
        <v>67</v>
      </c>
      <c r="C84" s="197" t="s">
        <v>65</v>
      </c>
      <c r="D84" s="210">
        <v>70.349999999999994</v>
      </c>
      <c r="E84" s="168"/>
      <c r="F84" s="169"/>
      <c r="G84" s="169"/>
      <c r="H84" s="169"/>
      <c r="I84" s="169"/>
      <c r="J84" s="169">
        <f t="shared" si="53"/>
        <v>0</v>
      </c>
      <c r="K84" s="170">
        <f t="shared" si="43"/>
        <v>0</v>
      </c>
      <c r="L84" s="171">
        <f t="shared" si="44"/>
        <v>0</v>
      </c>
      <c r="M84" s="171">
        <f t="shared" si="45"/>
        <v>0</v>
      </c>
      <c r="N84" s="171">
        <f t="shared" si="46"/>
        <v>0</v>
      </c>
      <c r="O84" s="172">
        <f t="shared" si="5"/>
        <v>0</v>
      </c>
    </row>
    <row r="85" spans="1:15" ht="16.5" customHeight="1" x14ac:dyDescent="0.2">
      <c r="A85" s="173" t="s">
        <v>356</v>
      </c>
      <c r="B85" s="196" t="s">
        <v>64</v>
      </c>
      <c r="C85" s="197" t="s">
        <v>65</v>
      </c>
      <c r="D85" s="210">
        <v>70.349999999999994</v>
      </c>
      <c r="E85" s="168"/>
      <c r="F85" s="169"/>
      <c r="G85" s="169"/>
      <c r="H85" s="169"/>
      <c r="I85" s="169"/>
      <c r="J85" s="169">
        <f t="shared" si="53"/>
        <v>0</v>
      </c>
      <c r="K85" s="170">
        <f t="shared" si="43"/>
        <v>0</v>
      </c>
      <c r="L85" s="171">
        <f t="shared" si="44"/>
        <v>0</v>
      </c>
      <c r="M85" s="171">
        <f t="shared" si="45"/>
        <v>0</v>
      </c>
      <c r="N85" s="171">
        <f t="shared" si="46"/>
        <v>0</v>
      </c>
      <c r="O85" s="172">
        <f t="shared" si="5"/>
        <v>0</v>
      </c>
    </row>
    <row r="86" spans="1:15" ht="27" customHeight="1" x14ac:dyDescent="0.2">
      <c r="A86" s="173" t="s">
        <v>357</v>
      </c>
      <c r="B86" s="231" t="s">
        <v>315</v>
      </c>
      <c r="C86" s="197" t="s">
        <v>54</v>
      </c>
      <c r="D86" s="210">
        <v>1</v>
      </c>
      <c r="E86" s="168"/>
      <c r="F86" s="169"/>
      <c r="G86" s="169"/>
      <c r="H86" s="169"/>
      <c r="I86" s="169"/>
      <c r="J86" s="169">
        <f t="shared" si="53"/>
        <v>0</v>
      </c>
      <c r="K86" s="170">
        <f t="shared" si="43"/>
        <v>0</v>
      </c>
      <c r="L86" s="171">
        <f t="shared" si="44"/>
        <v>0</v>
      </c>
      <c r="M86" s="171">
        <f t="shared" si="45"/>
        <v>0</v>
      </c>
      <c r="N86" s="171">
        <f t="shared" si="46"/>
        <v>0</v>
      </c>
      <c r="O86" s="172">
        <f t="shared" si="5"/>
        <v>0</v>
      </c>
    </row>
    <row r="87" spans="1:15" ht="25.5" customHeight="1" x14ac:dyDescent="0.2">
      <c r="A87" s="173" t="s">
        <v>358</v>
      </c>
      <c r="B87" s="219" t="s">
        <v>150</v>
      </c>
      <c r="C87" s="197" t="s">
        <v>65</v>
      </c>
      <c r="D87" s="210">
        <v>46.76</v>
      </c>
      <c r="E87" s="168"/>
      <c r="F87" s="169"/>
      <c r="G87" s="169"/>
      <c r="H87" s="169"/>
      <c r="I87" s="169"/>
      <c r="J87" s="169">
        <f>ROUND(G87+H87+I87,2)</f>
        <v>0</v>
      </c>
      <c r="K87" s="170">
        <f t="shared" si="43"/>
        <v>0</v>
      </c>
      <c r="L87" s="171">
        <f t="shared" si="44"/>
        <v>0</v>
      </c>
      <c r="M87" s="171">
        <f t="shared" si="45"/>
        <v>0</v>
      </c>
      <c r="N87" s="171">
        <f t="shared" si="46"/>
        <v>0</v>
      </c>
      <c r="O87" s="172">
        <f t="shared" ref="O87:O88" si="61">ROUND(L87+M87+N87,2)</f>
        <v>0</v>
      </c>
    </row>
    <row r="88" spans="1:15" ht="16.5" customHeight="1" x14ac:dyDescent="0.2">
      <c r="A88" s="173" t="s">
        <v>359</v>
      </c>
      <c r="B88" s="199" t="s">
        <v>78</v>
      </c>
      <c r="C88" s="200" t="s">
        <v>65</v>
      </c>
      <c r="D88" s="210">
        <v>46.76</v>
      </c>
      <c r="E88" s="168"/>
      <c r="F88" s="169"/>
      <c r="G88" s="169"/>
      <c r="H88" s="169"/>
      <c r="I88" s="169"/>
      <c r="J88" s="169">
        <f t="shared" ref="J88" si="62">ROUND(G88+H88+I88,2)</f>
        <v>0</v>
      </c>
      <c r="K88" s="170">
        <f t="shared" si="43"/>
        <v>0</v>
      </c>
      <c r="L88" s="171">
        <f t="shared" si="44"/>
        <v>0</v>
      </c>
      <c r="M88" s="171">
        <f t="shared" si="45"/>
        <v>0</v>
      </c>
      <c r="N88" s="171">
        <f t="shared" si="46"/>
        <v>0</v>
      </c>
      <c r="O88" s="172">
        <f t="shared" si="61"/>
        <v>0</v>
      </c>
    </row>
    <row r="89" spans="1:15" ht="16.5" customHeight="1" x14ac:dyDescent="0.2">
      <c r="A89" s="173" t="s">
        <v>360</v>
      </c>
      <c r="B89" s="204" t="s">
        <v>148</v>
      </c>
      <c r="C89" s="197" t="s">
        <v>65</v>
      </c>
      <c r="D89" s="210">
        <v>46.76</v>
      </c>
      <c r="E89" s="168"/>
      <c r="F89" s="169"/>
      <c r="G89" s="169"/>
      <c r="H89" s="169"/>
      <c r="I89" s="169"/>
      <c r="J89" s="169">
        <f t="shared" si="53"/>
        <v>0</v>
      </c>
      <c r="K89" s="170">
        <f t="shared" si="43"/>
        <v>0</v>
      </c>
      <c r="L89" s="171">
        <f t="shared" si="44"/>
        <v>0</v>
      </c>
      <c r="M89" s="171">
        <f t="shared" si="45"/>
        <v>0</v>
      </c>
      <c r="N89" s="171">
        <f t="shared" si="46"/>
        <v>0</v>
      </c>
      <c r="O89" s="172">
        <f t="shared" si="5"/>
        <v>0</v>
      </c>
    </row>
    <row r="90" spans="1:15" ht="16.5" customHeight="1" x14ac:dyDescent="0.2">
      <c r="A90" s="173" t="s">
        <v>361</v>
      </c>
      <c r="B90" s="199" t="s">
        <v>68</v>
      </c>
      <c r="C90" s="197" t="s">
        <v>55</v>
      </c>
      <c r="D90" s="210">
        <v>25.08</v>
      </c>
      <c r="E90" s="168"/>
      <c r="F90" s="169"/>
      <c r="G90" s="169"/>
      <c r="H90" s="169"/>
      <c r="I90" s="169"/>
      <c r="J90" s="169">
        <f t="shared" si="53"/>
        <v>0</v>
      </c>
      <c r="K90" s="170">
        <f t="shared" si="43"/>
        <v>0</v>
      </c>
      <c r="L90" s="171">
        <f t="shared" si="44"/>
        <v>0</v>
      </c>
      <c r="M90" s="171">
        <f t="shared" si="45"/>
        <v>0</v>
      </c>
      <c r="N90" s="171">
        <f t="shared" si="46"/>
        <v>0</v>
      </c>
      <c r="O90" s="172">
        <f t="shared" si="5"/>
        <v>0</v>
      </c>
    </row>
    <row r="91" spans="1:15" ht="16.5" customHeight="1" x14ac:dyDescent="0.2">
      <c r="A91" s="173"/>
      <c r="B91" s="232" t="s">
        <v>201</v>
      </c>
      <c r="C91" s="233"/>
      <c r="D91" s="209"/>
      <c r="E91" s="168"/>
      <c r="F91" s="169"/>
      <c r="G91" s="169"/>
      <c r="H91" s="169"/>
      <c r="I91" s="169"/>
      <c r="J91" s="169">
        <f t="shared" ref="J91:J94" si="63">ROUND(G91+H91+I91,2)</f>
        <v>0</v>
      </c>
      <c r="K91" s="169">
        <f t="shared" si="43"/>
        <v>0</v>
      </c>
      <c r="L91" s="234">
        <f t="shared" si="44"/>
        <v>0</v>
      </c>
      <c r="M91" s="234">
        <f t="shared" si="45"/>
        <v>0</v>
      </c>
      <c r="N91" s="234">
        <f t="shared" si="46"/>
        <v>0</v>
      </c>
      <c r="O91" s="235">
        <f t="shared" ref="O91:O103" si="64">ROUND(L91+M91+N91,2)</f>
        <v>0</v>
      </c>
    </row>
    <row r="92" spans="1:15" ht="16.5" customHeight="1" x14ac:dyDescent="0.2">
      <c r="A92" s="173" t="s">
        <v>362</v>
      </c>
      <c r="B92" s="196" t="s">
        <v>149</v>
      </c>
      <c r="C92" s="197" t="s">
        <v>65</v>
      </c>
      <c r="D92" s="211">
        <v>24.39</v>
      </c>
      <c r="E92" s="168"/>
      <c r="F92" s="169"/>
      <c r="G92" s="169"/>
      <c r="H92" s="169"/>
      <c r="I92" s="169"/>
      <c r="J92" s="169">
        <f t="shared" si="63"/>
        <v>0</v>
      </c>
      <c r="K92" s="170">
        <f t="shared" si="43"/>
        <v>0</v>
      </c>
      <c r="L92" s="171">
        <f t="shared" si="44"/>
        <v>0</v>
      </c>
      <c r="M92" s="171">
        <f t="shared" si="45"/>
        <v>0</v>
      </c>
      <c r="N92" s="171">
        <f t="shared" si="46"/>
        <v>0</v>
      </c>
      <c r="O92" s="172">
        <f t="shared" si="64"/>
        <v>0</v>
      </c>
    </row>
    <row r="93" spans="1:15" ht="16.5" customHeight="1" x14ac:dyDescent="0.2">
      <c r="A93" s="173" t="s">
        <v>363</v>
      </c>
      <c r="B93" s="199" t="s">
        <v>194</v>
      </c>
      <c r="C93" s="203" t="s">
        <v>65</v>
      </c>
      <c r="D93" s="211">
        <v>12</v>
      </c>
      <c r="E93" s="168"/>
      <c r="F93" s="169"/>
      <c r="G93" s="169"/>
      <c r="H93" s="169"/>
      <c r="I93" s="169"/>
      <c r="J93" s="169">
        <f t="shared" ref="J93" si="65">ROUND(G93+H93+I93,2)</f>
        <v>0</v>
      </c>
      <c r="K93" s="170">
        <f t="shared" si="43"/>
        <v>0</v>
      </c>
      <c r="L93" s="171">
        <f t="shared" si="44"/>
        <v>0</v>
      </c>
      <c r="M93" s="171">
        <f t="shared" si="45"/>
        <v>0</v>
      </c>
      <c r="N93" s="171">
        <f t="shared" si="46"/>
        <v>0</v>
      </c>
      <c r="O93" s="172">
        <f t="shared" ref="O93" si="66">ROUND(L93+M93+N93,2)</f>
        <v>0</v>
      </c>
    </row>
    <row r="94" spans="1:15" ht="16.5" customHeight="1" x14ac:dyDescent="0.2">
      <c r="A94" s="173" t="s">
        <v>364</v>
      </c>
      <c r="B94" s="199" t="s">
        <v>77</v>
      </c>
      <c r="C94" s="203" t="s">
        <v>65</v>
      </c>
      <c r="D94" s="211">
        <v>12.39</v>
      </c>
      <c r="E94" s="168"/>
      <c r="F94" s="169"/>
      <c r="G94" s="169"/>
      <c r="H94" s="169"/>
      <c r="I94" s="169"/>
      <c r="J94" s="169">
        <f t="shared" si="63"/>
        <v>0</v>
      </c>
      <c r="K94" s="170">
        <f t="shared" si="43"/>
        <v>0</v>
      </c>
      <c r="L94" s="171">
        <f t="shared" si="44"/>
        <v>0</v>
      </c>
      <c r="M94" s="171">
        <f t="shared" si="45"/>
        <v>0</v>
      </c>
      <c r="N94" s="171">
        <f t="shared" si="46"/>
        <v>0</v>
      </c>
      <c r="O94" s="172">
        <f t="shared" si="64"/>
        <v>0</v>
      </c>
    </row>
    <row r="95" spans="1:15" ht="16.5" customHeight="1" x14ac:dyDescent="0.2">
      <c r="A95" s="173" t="s">
        <v>365</v>
      </c>
      <c r="B95" s="196" t="s">
        <v>67</v>
      </c>
      <c r="C95" s="197" t="s">
        <v>65</v>
      </c>
      <c r="D95" s="210">
        <v>81.349999999999994</v>
      </c>
      <c r="E95" s="168"/>
      <c r="F95" s="169"/>
      <c r="G95" s="169"/>
      <c r="H95" s="169"/>
      <c r="I95" s="169"/>
      <c r="J95" s="169">
        <f t="shared" ref="J95:J97" si="67">ROUND(G95+H95+I95,2)</f>
        <v>0</v>
      </c>
      <c r="K95" s="170">
        <f t="shared" si="43"/>
        <v>0</v>
      </c>
      <c r="L95" s="171">
        <f t="shared" si="44"/>
        <v>0</v>
      </c>
      <c r="M95" s="171">
        <f t="shared" si="45"/>
        <v>0</v>
      </c>
      <c r="N95" s="171">
        <f t="shared" si="46"/>
        <v>0</v>
      </c>
      <c r="O95" s="172">
        <f t="shared" si="64"/>
        <v>0</v>
      </c>
    </row>
    <row r="96" spans="1:15" ht="16.5" customHeight="1" x14ac:dyDescent="0.2">
      <c r="A96" s="173" t="s">
        <v>366</v>
      </c>
      <c r="B96" s="196" t="s">
        <v>64</v>
      </c>
      <c r="C96" s="197" t="s">
        <v>65</v>
      </c>
      <c r="D96" s="210">
        <v>81.349999999999994</v>
      </c>
      <c r="E96" s="168"/>
      <c r="F96" s="169"/>
      <c r="G96" s="169"/>
      <c r="H96" s="169"/>
      <c r="I96" s="169"/>
      <c r="J96" s="169">
        <f t="shared" si="67"/>
        <v>0</v>
      </c>
      <c r="K96" s="170">
        <f t="shared" si="43"/>
        <v>0</v>
      </c>
      <c r="L96" s="171">
        <f t="shared" si="44"/>
        <v>0</v>
      </c>
      <c r="M96" s="171">
        <f t="shared" si="45"/>
        <v>0</v>
      </c>
      <c r="N96" s="171">
        <f t="shared" si="46"/>
        <v>0</v>
      </c>
      <c r="O96" s="172">
        <f t="shared" si="64"/>
        <v>0</v>
      </c>
    </row>
    <row r="97" spans="1:15" ht="27" customHeight="1" x14ac:dyDescent="0.2">
      <c r="A97" s="173" t="s">
        <v>367</v>
      </c>
      <c r="B97" s="231" t="s">
        <v>311</v>
      </c>
      <c r="C97" s="197" t="s">
        <v>54</v>
      </c>
      <c r="D97" s="210">
        <v>1</v>
      </c>
      <c r="E97" s="168"/>
      <c r="F97" s="169"/>
      <c r="G97" s="169"/>
      <c r="H97" s="169"/>
      <c r="I97" s="169"/>
      <c r="J97" s="169">
        <f t="shared" si="67"/>
        <v>0</v>
      </c>
      <c r="K97" s="170">
        <f t="shared" si="43"/>
        <v>0</v>
      </c>
      <c r="L97" s="171">
        <f t="shared" si="44"/>
        <v>0</v>
      </c>
      <c r="M97" s="171">
        <f t="shared" si="45"/>
        <v>0</v>
      </c>
      <c r="N97" s="171">
        <f t="shared" si="46"/>
        <v>0</v>
      </c>
      <c r="O97" s="172">
        <f t="shared" si="64"/>
        <v>0</v>
      </c>
    </row>
    <row r="98" spans="1:15" ht="24.75" customHeight="1" x14ac:dyDescent="0.2">
      <c r="A98" s="173" t="s">
        <v>368</v>
      </c>
      <c r="B98" s="219" t="s">
        <v>195</v>
      </c>
      <c r="C98" s="197" t="s">
        <v>54</v>
      </c>
      <c r="D98" s="211">
        <v>1</v>
      </c>
      <c r="E98" s="168"/>
      <c r="F98" s="169"/>
      <c r="G98" s="169"/>
      <c r="H98" s="169"/>
      <c r="I98" s="169"/>
      <c r="J98" s="169">
        <f>ROUND(G98+H98+I98,2)</f>
        <v>0</v>
      </c>
      <c r="K98" s="170">
        <f t="shared" si="43"/>
        <v>0</v>
      </c>
      <c r="L98" s="171">
        <f t="shared" si="44"/>
        <v>0</v>
      </c>
      <c r="M98" s="171">
        <f t="shared" si="45"/>
        <v>0</v>
      </c>
      <c r="N98" s="171">
        <f t="shared" si="46"/>
        <v>0</v>
      </c>
      <c r="O98" s="172">
        <f t="shared" si="64"/>
        <v>0</v>
      </c>
    </row>
    <row r="99" spans="1:15" ht="25.5" customHeight="1" x14ac:dyDescent="0.2">
      <c r="A99" s="173" t="s">
        <v>369</v>
      </c>
      <c r="B99" s="219" t="s">
        <v>150</v>
      </c>
      <c r="C99" s="197" t="s">
        <v>65</v>
      </c>
      <c r="D99" s="210">
        <v>24.39</v>
      </c>
      <c r="E99" s="168"/>
      <c r="F99" s="169"/>
      <c r="G99" s="169"/>
      <c r="H99" s="169"/>
      <c r="I99" s="169"/>
      <c r="J99" s="169">
        <f>ROUND(G99+H99+I99,2)</f>
        <v>0</v>
      </c>
      <c r="K99" s="170">
        <f t="shared" si="43"/>
        <v>0</v>
      </c>
      <c r="L99" s="171">
        <f t="shared" si="44"/>
        <v>0</v>
      </c>
      <c r="M99" s="171">
        <f t="shared" si="45"/>
        <v>0</v>
      </c>
      <c r="N99" s="171">
        <f t="shared" si="46"/>
        <v>0</v>
      </c>
      <c r="O99" s="172">
        <f t="shared" si="64"/>
        <v>0</v>
      </c>
    </row>
    <row r="100" spans="1:15" ht="36" customHeight="1" x14ac:dyDescent="0.2">
      <c r="A100" s="173" t="s">
        <v>370</v>
      </c>
      <c r="B100" s="236" t="s">
        <v>197</v>
      </c>
      <c r="C100" s="200" t="s">
        <v>65</v>
      </c>
      <c r="D100" s="211">
        <v>12</v>
      </c>
      <c r="E100" s="168"/>
      <c r="F100" s="169"/>
      <c r="G100" s="169"/>
      <c r="H100" s="169"/>
      <c r="I100" s="169"/>
      <c r="J100" s="169">
        <f t="shared" ref="J100" si="68">ROUND(G100+H100+I100,2)</f>
        <v>0</v>
      </c>
      <c r="K100" s="170">
        <f t="shared" si="43"/>
        <v>0</v>
      </c>
      <c r="L100" s="171">
        <f t="shared" si="44"/>
        <v>0</v>
      </c>
      <c r="M100" s="171">
        <f t="shared" si="45"/>
        <v>0</v>
      </c>
      <c r="N100" s="171">
        <f t="shared" si="46"/>
        <v>0</v>
      </c>
      <c r="O100" s="172">
        <f t="shared" si="64"/>
        <v>0</v>
      </c>
    </row>
    <row r="101" spans="1:15" ht="16.5" customHeight="1" x14ac:dyDescent="0.2">
      <c r="A101" s="173" t="s">
        <v>371</v>
      </c>
      <c r="B101" s="199" t="s">
        <v>198</v>
      </c>
      <c r="C101" s="200" t="s">
        <v>65</v>
      </c>
      <c r="D101" s="210">
        <v>12.39</v>
      </c>
      <c r="E101" s="168"/>
      <c r="F101" s="169"/>
      <c r="G101" s="169"/>
      <c r="H101" s="169"/>
      <c r="I101" s="169"/>
      <c r="J101" s="169">
        <f t="shared" ref="J101:J103" si="69">ROUND(G101+H101+I101,2)</f>
        <v>0</v>
      </c>
      <c r="K101" s="170">
        <f t="shared" si="43"/>
        <v>0</v>
      </c>
      <c r="L101" s="171">
        <f t="shared" si="44"/>
        <v>0</v>
      </c>
      <c r="M101" s="171">
        <f t="shared" si="45"/>
        <v>0</v>
      </c>
      <c r="N101" s="171">
        <f t="shared" si="46"/>
        <v>0</v>
      </c>
      <c r="O101" s="172">
        <f t="shared" si="64"/>
        <v>0</v>
      </c>
    </row>
    <row r="102" spans="1:15" ht="16.5" customHeight="1" x14ac:dyDescent="0.2">
      <c r="A102" s="173" t="s">
        <v>372</v>
      </c>
      <c r="B102" s="204" t="s">
        <v>148</v>
      </c>
      <c r="C102" s="197" t="s">
        <v>65</v>
      </c>
      <c r="D102" s="210">
        <v>24.39</v>
      </c>
      <c r="E102" s="168"/>
      <c r="F102" s="169"/>
      <c r="G102" s="169"/>
      <c r="H102" s="169"/>
      <c r="I102" s="169"/>
      <c r="J102" s="169">
        <f t="shared" si="69"/>
        <v>0</v>
      </c>
      <c r="K102" s="170">
        <f t="shared" si="43"/>
        <v>0</v>
      </c>
      <c r="L102" s="171">
        <f t="shared" si="44"/>
        <v>0</v>
      </c>
      <c r="M102" s="171">
        <f t="shared" si="45"/>
        <v>0</v>
      </c>
      <c r="N102" s="171">
        <f t="shared" si="46"/>
        <v>0</v>
      </c>
      <c r="O102" s="172">
        <f t="shared" si="64"/>
        <v>0</v>
      </c>
    </row>
    <row r="103" spans="1:15" ht="16.5" customHeight="1" x14ac:dyDescent="0.2">
      <c r="A103" s="173" t="s">
        <v>373</v>
      </c>
      <c r="B103" s="199" t="s">
        <v>68</v>
      </c>
      <c r="C103" s="197" t="s">
        <v>55</v>
      </c>
      <c r="D103" s="210">
        <v>23.91</v>
      </c>
      <c r="E103" s="168"/>
      <c r="F103" s="169"/>
      <c r="G103" s="169"/>
      <c r="H103" s="169"/>
      <c r="I103" s="169"/>
      <c r="J103" s="169">
        <f t="shared" si="69"/>
        <v>0</v>
      </c>
      <c r="K103" s="170">
        <f t="shared" si="43"/>
        <v>0</v>
      </c>
      <c r="L103" s="171">
        <f t="shared" si="44"/>
        <v>0</v>
      </c>
      <c r="M103" s="171">
        <f t="shared" si="45"/>
        <v>0</v>
      </c>
      <c r="N103" s="171">
        <f t="shared" si="46"/>
        <v>0</v>
      </c>
      <c r="O103" s="172">
        <f t="shared" si="64"/>
        <v>0</v>
      </c>
    </row>
    <row r="104" spans="1:15" ht="16.5" customHeight="1" x14ac:dyDescent="0.2">
      <c r="A104" s="173"/>
      <c r="B104" s="237" t="s">
        <v>202</v>
      </c>
      <c r="C104" s="197"/>
      <c r="D104" s="209"/>
      <c r="E104" s="168"/>
      <c r="F104" s="169"/>
      <c r="G104" s="169"/>
      <c r="H104" s="169"/>
      <c r="I104" s="169"/>
      <c r="J104" s="169">
        <f t="shared" ref="J104:J107" si="70">ROUND(G104+H104+I104,2)</f>
        <v>0</v>
      </c>
      <c r="K104" s="169">
        <f t="shared" ref="K104:K114" si="71">ROUND(D104*E104,2)</f>
        <v>0</v>
      </c>
      <c r="L104" s="234">
        <f t="shared" ref="L104:L114" si="72">ROUND(D104*G104,2)</f>
        <v>0</v>
      </c>
      <c r="M104" s="234">
        <f t="shared" ref="M104:M114" si="73">ROUND(D104*H104,2)</f>
        <v>0</v>
      </c>
      <c r="N104" s="234">
        <f t="shared" ref="N104:N114" si="74">ROUND(D104*I104,2)</f>
        <v>0</v>
      </c>
      <c r="O104" s="235">
        <f t="shared" si="5"/>
        <v>0</v>
      </c>
    </row>
    <row r="105" spans="1:15" ht="27.75" customHeight="1" x14ac:dyDescent="0.2">
      <c r="A105" s="173" t="s">
        <v>374</v>
      </c>
      <c r="B105" s="236" t="s">
        <v>233</v>
      </c>
      <c r="C105" s="197" t="s">
        <v>267</v>
      </c>
      <c r="D105" s="209">
        <v>1</v>
      </c>
      <c r="E105" s="168"/>
      <c r="F105" s="169"/>
      <c r="G105" s="169"/>
      <c r="H105" s="169"/>
      <c r="I105" s="169"/>
      <c r="J105" s="169">
        <f t="shared" si="70"/>
        <v>0</v>
      </c>
      <c r="K105" s="170">
        <f t="shared" si="71"/>
        <v>0</v>
      </c>
      <c r="L105" s="171">
        <f t="shared" si="72"/>
        <v>0</v>
      </c>
      <c r="M105" s="171">
        <f t="shared" si="73"/>
        <v>0</v>
      </c>
      <c r="N105" s="171">
        <f t="shared" si="74"/>
        <v>0</v>
      </c>
      <c r="O105" s="172">
        <f t="shared" ref="O105" si="75">ROUND(L105+M105+N105,2)</f>
        <v>0</v>
      </c>
    </row>
    <row r="106" spans="1:15" ht="16.5" customHeight="1" x14ac:dyDescent="0.2">
      <c r="A106" s="173"/>
      <c r="B106" s="232" t="s">
        <v>203</v>
      </c>
      <c r="C106" s="233"/>
      <c r="D106" s="209"/>
      <c r="E106" s="168"/>
      <c r="F106" s="169"/>
      <c r="G106" s="169"/>
      <c r="H106" s="169"/>
      <c r="I106" s="169"/>
      <c r="J106" s="169">
        <f t="shared" si="70"/>
        <v>0</v>
      </c>
      <c r="K106" s="169">
        <f t="shared" si="71"/>
        <v>0</v>
      </c>
      <c r="L106" s="234">
        <f t="shared" si="72"/>
        <v>0</v>
      </c>
      <c r="M106" s="234">
        <f t="shared" si="73"/>
        <v>0</v>
      </c>
      <c r="N106" s="234">
        <f t="shared" si="74"/>
        <v>0</v>
      </c>
      <c r="O106" s="235">
        <f t="shared" ref="O106:O114" si="76">ROUND(L106+M106+N106,2)</f>
        <v>0</v>
      </c>
    </row>
    <row r="107" spans="1:15" ht="16.5" customHeight="1" x14ac:dyDescent="0.2">
      <c r="A107" s="173" t="s">
        <v>375</v>
      </c>
      <c r="B107" s="199" t="s">
        <v>77</v>
      </c>
      <c r="C107" s="203" t="s">
        <v>65</v>
      </c>
      <c r="D107" s="211">
        <v>7.23</v>
      </c>
      <c r="E107" s="168"/>
      <c r="F107" s="169"/>
      <c r="G107" s="169"/>
      <c r="H107" s="169"/>
      <c r="I107" s="169"/>
      <c r="J107" s="169">
        <f t="shared" si="70"/>
        <v>0</v>
      </c>
      <c r="K107" s="170">
        <f t="shared" si="71"/>
        <v>0</v>
      </c>
      <c r="L107" s="171">
        <f t="shared" si="72"/>
        <v>0</v>
      </c>
      <c r="M107" s="171">
        <f t="shared" si="73"/>
        <v>0</v>
      </c>
      <c r="N107" s="171">
        <f t="shared" si="74"/>
        <v>0</v>
      </c>
      <c r="O107" s="172">
        <f t="shared" si="76"/>
        <v>0</v>
      </c>
    </row>
    <row r="108" spans="1:15" ht="24.75" customHeight="1" x14ac:dyDescent="0.2">
      <c r="A108" s="173" t="s">
        <v>376</v>
      </c>
      <c r="B108" s="231" t="s">
        <v>298</v>
      </c>
      <c r="C108" s="194" t="s">
        <v>54</v>
      </c>
      <c r="D108" s="210">
        <v>1</v>
      </c>
      <c r="E108" s="168"/>
      <c r="F108" s="169"/>
      <c r="G108" s="169"/>
      <c r="H108" s="243"/>
      <c r="I108" s="169"/>
      <c r="J108" s="169">
        <f>ROUND(G108+H108+I108,2)</f>
        <v>0</v>
      </c>
      <c r="K108" s="170">
        <f t="shared" si="71"/>
        <v>0</v>
      </c>
      <c r="L108" s="171">
        <f t="shared" si="72"/>
        <v>0</v>
      </c>
      <c r="M108" s="171">
        <f t="shared" si="73"/>
        <v>0</v>
      </c>
      <c r="N108" s="171">
        <f t="shared" si="74"/>
        <v>0</v>
      </c>
      <c r="O108" s="172">
        <f t="shared" si="76"/>
        <v>0</v>
      </c>
    </row>
    <row r="109" spans="1:15" ht="25.5" customHeight="1" x14ac:dyDescent="0.2">
      <c r="A109" s="173" t="s">
        <v>377</v>
      </c>
      <c r="B109" s="219" t="s">
        <v>150</v>
      </c>
      <c r="C109" s="197" t="s">
        <v>65</v>
      </c>
      <c r="D109" s="211">
        <v>7.23</v>
      </c>
      <c r="E109" s="168"/>
      <c r="F109" s="169"/>
      <c r="G109" s="169"/>
      <c r="H109" s="169"/>
      <c r="I109" s="169"/>
      <c r="J109" s="169">
        <f>ROUND(G109+H109+I109,2)</f>
        <v>0</v>
      </c>
      <c r="K109" s="170">
        <f t="shared" si="71"/>
        <v>0</v>
      </c>
      <c r="L109" s="171">
        <f t="shared" si="72"/>
        <v>0</v>
      </c>
      <c r="M109" s="171">
        <f t="shared" si="73"/>
        <v>0</v>
      </c>
      <c r="N109" s="171">
        <f t="shared" si="74"/>
        <v>0</v>
      </c>
      <c r="O109" s="172">
        <f t="shared" si="76"/>
        <v>0</v>
      </c>
    </row>
    <row r="110" spans="1:15" ht="16.5" customHeight="1" x14ac:dyDescent="0.2">
      <c r="A110" s="173" t="s">
        <v>378</v>
      </c>
      <c r="B110" s="199" t="s">
        <v>67</v>
      </c>
      <c r="C110" s="200" t="s">
        <v>65</v>
      </c>
      <c r="D110" s="211">
        <v>12.84</v>
      </c>
      <c r="E110" s="168"/>
      <c r="F110" s="169"/>
      <c r="G110" s="169"/>
      <c r="H110" s="169"/>
      <c r="I110" s="169"/>
      <c r="J110" s="169">
        <f t="shared" ref="J110:J114" si="77">ROUND(G110+H110+I110,2)</f>
        <v>0</v>
      </c>
      <c r="K110" s="170">
        <f t="shared" si="71"/>
        <v>0</v>
      </c>
      <c r="L110" s="171">
        <f t="shared" si="72"/>
        <v>0</v>
      </c>
      <c r="M110" s="171">
        <f t="shared" si="73"/>
        <v>0</v>
      </c>
      <c r="N110" s="171">
        <f t="shared" si="74"/>
        <v>0</v>
      </c>
      <c r="O110" s="172">
        <f t="shared" si="76"/>
        <v>0</v>
      </c>
    </row>
    <row r="111" spans="1:15" ht="16.5" customHeight="1" x14ac:dyDescent="0.2">
      <c r="A111" s="173" t="s">
        <v>379</v>
      </c>
      <c r="B111" s="202" t="s">
        <v>64</v>
      </c>
      <c r="C111" s="203" t="s">
        <v>65</v>
      </c>
      <c r="D111" s="211">
        <v>12.84</v>
      </c>
      <c r="E111" s="168"/>
      <c r="F111" s="169"/>
      <c r="G111" s="169"/>
      <c r="H111" s="169"/>
      <c r="I111" s="169"/>
      <c r="J111" s="169">
        <f t="shared" si="77"/>
        <v>0</v>
      </c>
      <c r="K111" s="170">
        <f t="shared" si="71"/>
        <v>0</v>
      </c>
      <c r="L111" s="171">
        <f t="shared" si="72"/>
        <v>0</v>
      </c>
      <c r="M111" s="171">
        <f t="shared" si="73"/>
        <v>0</v>
      </c>
      <c r="N111" s="171">
        <f t="shared" si="74"/>
        <v>0</v>
      </c>
      <c r="O111" s="172">
        <f t="shared" si="76"/>
        <v>0</v>
      </c>
    </row>
    <row r="112" spans="1:15" ht="16.5" customHeight="1" x14ac:dyDescent="0.2">
      <c r="A112" s="173" t="s">
        <v>380</v>
      </c>
      <c r="B112" s="199" t="s">
        <v>78</v>
      </c>
      <c r="C112" s="200" t="s">
        <v>65</v>
      </c>
      <c r="D112" s="209">
        <v>7.23</v>
      </c>
      <c r="E112" s="168"/>
      <c r="F112" s="169"/>
      <c r="G112" s="169"/>
      <c r="H112" s="169"/>
      <c r="I112" s="169"/>
      <c r="J112" s="169">
        <f t="shared" si="77"/>
        <v>0</v>
      </c>
      <c r="K112" s="170">
        <f t="shared" si="71"/>
        <v>0</v>
      </c>
      <c r="L112" s="171">
        <f t="shared" si="72"/>
        <v>0</v>
      </c>
      <c r="M112" s="171">
        <f t="shared" si="73"/>
        <v>0</v>
      </c>
      <c r="N112" s="171">
        <f t="shared" si="74"/>
        <v>0</v>
      </c>
      <c r="O112" s="172">
        <f t="shared" si="76"/>
        <v>0</v>
      </c>
    </row>
    <row r="113" spans="1:15" ht="16.5" customHeight="1" x14ac:dyDescent="0.2">
      <c r="A113" s="173" t="s">
        <v>381</v>
      </c>
      <c r="B113" s="204" t="s">
        <v>148</v>
      </c>
      <c r="C113" s="200" t="s">
        <v>65</v>
      </c>
      <c r="D113" s="209">
        <v>7.23</v>
      </c>
      <c r="E113" s="168"/>
      <c r="F113" s="169"/>
      <c r="G113" s="169"/>
      <c r="H113" s="169"/>
      <c r="I113" s="169"/>
      <c r="J113" s="169">
        <f t="shared" si="77"/>
        <v>0</v>
      </c>
      <c r="K113" s="170">
        <f t="shared" si="71"/>
        <v>0</v>
      </c>
      <c r="L113" s="171">
        <f t="shared" si="72"/>
        <v>0</v>
      </c>
      <c r="M113" s="171">
        <f t="shared" si="73"/>
        <v>0</v>
      </c>
      <c r="N113" s="171">
        <f t="shared" si="74"/>
        <v>0</v>
      </c>
      <c r="O113" s="172">
        <f t="shared" si="76"/>
        <v>0</v>
      </c>
    </row>
    <row r="114" spans="1:15" ht="16.5" customHeight="1" x14ac:dyDescent="0.2">
      <c r="A114" s="173" t="s">
        <v>382</v>
      </c>
      <c r="B114" s="199" t="s">
        <v>68</v>
      </c>
      <c r="C114" s="197" t="s">
        <v>55</v>
      </c>
      <c r="D114" s="210">
        <v>9.94</v>
      </c>
      <c r="E114" s="168"/>
      <c r="F114" s="169"/>
      <c r="G114" s="169"/>
      <c r="H114" s="169"/>
      <c r="I114" s="169"/>
      <c r="J114" s="169">
        <f t="shared" si="77"/>
        <v>0</v>
      </c>
      <c r="K114" s="170">
        <f t="shared" si="71"/>
        <v>0</v>
      </c>
      <c r="L114" s="171">
        <f t="shared" si="72"/>
        <v>0</v>
      </c>
      <c r="M114" s="171">
        <f t="shared" si="73"/>
        <v>0</v>
      </c>
      <c r="N114" s="171">
        <f t="shared" si="74"/>
        <v>0</v>
      </c>
      <c r="O114" s="172">
        <f t="shared" si="76"/>
        <v>0</v>
      </c>
    </row>
    <row r="115" spans="1:15" ht="16.5" customHeight="1" x14ac:dyDescent="0.2">
      <c r="A115" s="173"/>
      <c r="B115" s="199"/>
      <c r="C115" s="197"/>
      <c r="D115" s="210"/>
      <c r="E115" s="168"/>
      <c r="F115" s="169"/>
      <c r="G115" s="169"/>
      <c r="H115" s="169"/>
      <c r="I115" s="169"/>
      <c r="J115" s="169"/>
      <c r="K115" s="170"/>
      <c r="L115" s="171"/>
      <c r="M115" s="171"/>
      <c r="N115" s="171"/>
      <c r="O115" s="172"/>
    </row>
    <row r="116" spans="1:15" ht="16.5" customHeight="1" x14ac:dyDescent="0.2">
      <c r="A116" s="220"/>
      <c r="B116" s="225" t="s">
        <v>69</v>
      </c>
      <c r="C116" s="222"/>
      <c r="D116" s="223"/>
      <c r="E116" s="215"/>
      <c r="F116" s="216"/>
      <c r="G116" s="216"/>
      <c r="H116" s="216"/>
      <c r="I116" s="216"/>
      <c r="J116" s="216">
        <f t="shared" ref="J116:J130" si="78">ROUND(G116+H116+I116,2)</f>
        <v>0</v>
      </c>
      <c r="K116" s="216">
        <f t="shared" ref="K116:K176" si="79">ROUND(D116*E116,2)</f>
        <v>0</v>
      </c>
      <c r="L116" s="217">
        <f t="shared" ref="L116:L176" si="80">ROUND(D116*G116,2)</f>
        <v>0</v>
      </c>
      <c r="M116" s="217">
        <f t="shared" ref="M116:M176" si="81">ROUND(D116*H116,2)</f>
        <v>0</v>
      </c>
      <c r="N116" s="217">
        <f t="shared" ref="N116:N176" si="82">ROUND(D116*I116,2)</f>
        <v>0</v>
      </c>
      <c r="O116" s="218">
        <f t="shared" si="5"/>
        <v>0</v>
      </c>
    </row>
    <row r="117" spans="1:15" ht="16.5" customHeight="1" x14ac:dyDescent="0.2">
      <c r="A117" s="173"/>
      <c r="B117" s="193" t="s">
        <v>204</v>
      </c>
      <c r="C117" s="197"/>
      <c r="D117" s="210"/>
      <c r="E117" s="168"/>
      <c r="F117" s="169"/>
      <c r="G117" s="169"/>
      <c r="H117" s="169"/>
      <c r="I117" s="169"/>
      <c r="J117" s="169">
        <f t="shared" si="78"/>
        <v>0</v>
      </c>
      <c r="K117" s="170">
        <f t="shared" si="79"/>
        <v>0</v>
      </c>
      <c r="L117" s="171">
        <f t="shared" si="80"/>
        <v>0</v>
      </c>
      <c r="M117" s="171">
        <f t="shared" si="81"/>
        <v>0</v>
      </c>
      <c r="N117" s="171">
        <f t="shared" si="82"/>
        <v>0</v>
      </c>
      <c r="O117" s="172">
        <f t="shared" si="5"/>
        <v>0</v>
      </c>
    </row>
    <row r="118" spans="1:15" ht="16.5" customHeight="1" x14ac:dyDescent="0.2">
      <c r="A118" s="173" t="s">
        <v>383</v>
      </c>
      <c r="B118" s="196" t="s">
        <v>85</v>
      </c>
      <c r="C118" s="197" t="s">
        <v>54</v>
      </c>
      <c r="D118" s="209">
        <v>1</v>
      </c>
      <c r="E118" s="168"/>
      <c r="F118" s="169"/>
      <c r="G118" s="169"/>
      <c r="H118" s="169"/>
      <c r="I118" s="169"/>
      <c r="J118" s="169">
        <f t="shared" si="78"/>
        <v>0</v>
      </c>
      <c r="K118" s="170">
        <f t="shared" si="79"/>
        <v>0</v>
      </c>
      <c r="L118" s="171">
        <f t="shared" si="80"/>
        <v>0</v>
      </c>
      <c r="M118" s="171">
        <f t="shared" si="81"/>
        <v>0</v>
      </c>
      <c r="N118" s="171">
        <f t="shared" si="82"/>
        <v>0</v>
      </c>
      <c r="O118" s="172">
        <f t="shared" si="5"/>
        <v>0</v>
      </c>
    </row>
    <row r="119" spans="1:15" ht="24" x14ac:dyDescent="0.2">
      <c r="A119" s="173" t="s">
        <v>384</v>
      </c>
      <c r="B119" s="241" t="s">
        <v>303</v>
      </c>
      <c r="C119" s="197" t="s">
        <v>54</v>
      </c>
      <c r="D119" s="210">
        <v>1</v>
      </c>
      <c r="E119" s="168"/>
      <c r="F119" s="169"/>
      <c r="G119" s="169"/>
      <c r="H119" s="169"/>
      <c r="I119" s="169"/>
      <c r="J119" s="169">
        <f t="shared" si="78"/>
        <v>0</v>
      </c>
      <c r="K119" s="170">
        <f t="shared" si="79"/>
        <v>0</v>
      </c>
      <c r="L119" s="171">
        <f t="shared" si="80"/>
        <v>0</v>
      </c>
      <c r="M119" s="171">
        <f t="shared" si="81"/>
        <v>0</v>
      </c>
      <c r="N119" s="171">
        <f t="shared" si="82"/>
        <v>0</v>
      </c>
      <c r="O119" s="172">
        <f t="shared" si="5"/>
        <v>0</v>
      </c>
    </row>
    <row r="120" spans="1:15" ht="16.5" customHeight="1" x14ac:dyDescent="0.2">
      <c r="A120" s="173" t="s">
        <v>385</v>
      </c>
      <c r="B120" s="175" t="s">
        <v>86</v>
      </c>
      <c r="C120" s="197" t="s">
        <v>54</v>
      </c>
      <c r="D120" s="210">
        <v>1</v>
      </c>
      <c r="E120" s="169"/>
      <c r="F120" s="169"/>
      <c r="G120" s="169"/>
      <c r="H120" s="169"/>
      <c r="I120" s="169"/>
      <c r="J120" s="169">
        <f t="shared" si="78"/>
        <v>0</v>
      </c>
      <c r="K120" s="170">
        <f t="shared" si="79"/>
        <v>0</v>
      </c>
      <c r="L120" s="171">
        <f t="shared" si="80"/>
        <v>0</v>
      </c>
      <c r="M120" s="171">
        <f t="shared" si="81"/>
        <v>0</v>
      </c>
      <c r="N120" s="171">
        <f t="shared" si="82"/>
        <v>0</v>
      </c>
      <c r="O120" s="172">
        <f t="shared" si="5"/>
        <v>0</v>
      </c>
    </row>
    <row r="121" spans="1:15" ht="16.5" customHeight="1" x14ac:dyDescent="0.2">
      <c r="A121" s="173"/>
      <c r="B121" s="193" t="s">
        <v>205</v>
      </c>
      <c r="C121" s="197"/>
      <c r="D121" s="210"/>
      <c r="E121" s="168"/>
      <c r="F121" s="169"/>
      <c r="G121" s="169"/>
      <c r="H121" s="169"/>
      <c r="I121" s="169"/>
      <c r="J121" s="169">
        <f t="shared" ref="J121" si="83">ROUND(G121+H121+I121,2)</f>
        <v>0</v>
      </c>
      <c r="K121" s="170">
        <f t="shared" si="79"/>
        <v>0</v>
      </c>
      <c r="L121" s="171">
        <f t="shared" si="80"/>
        <v>0</v>
      </c>
      <c r="M121" s="171">
        <f t="shared" si="81"/>
        <v>0</v>
      </c>
      <c r="N121" s="171">
        <f t="shared" si="82"/>
        <v>0</v>
      </c>
      <c r="O121" s="172">
        <f t="shared" ref="O121" si="84">ROUND(L121+M121+N121,2)</f>
        <v>0</v>
      </c>
    </row>
    <row r="122" spans="1:15" ht="16.5" customHeight="1" x14ac:dyDescent="0.2">
      <c r="A122" s="173" t="s">
        <v>386</v>
      </c>
      <c r="B122" s="238" t="s">
        <v>206</v>
      </c>
      <c r="C122" s="197" t="s">
        <v>65</v>
      </c>
      <c r="D122" s="209">
        <v>4.0999999999999996</v>
      </c>
      <c r="E122" s="168"/>
      <c r="F122" s="169"/>
      <c r="G122" s="169"/>
      <c r="H122" s="169"/>
      <c r="I122" s="169"/>
      <c r="J122" s="169">
        <f t="shared" si="78"/>
        <v>0</v>
      </c>
      <c r="K122" s="169">
        <f t="shared" si="79"/>
        <v>0</v>
      </c>
      <c r="L122" s="234">
        <f t="shared" si="80"/>
        <v>0</v>
      </c>
      <c r="M122" s="234">
        <f t="shared" si="81"/>
        <v>0</v>
      </c>
      <c r="N122" s="234">
        <f t="shared" si="82"/>
        <v>0</v>
      </c>
      <c r="O122" s="235">
        <f t="shared" si="5"/>
        <v>0</v>
      </c>
    </row>
    <row r="123" spans="1:15" ht="25.5" customHeight="1" x14ac:dyDescent="0.2">
      <c r="A123" s="173" t="s">
        <v>387</v>
      </c>
      <c r="B123" s="219" t="s">
        <v>150</v>
      </c>
      <c r="C123" s="197" t="s">
        <v>65</v>
      </c>
      <c r="D123" s="209">
        <v>4.0999999999999996</v>
      </c>
      <c r="E123" s="168"/>
      <c r="F123" s="169"/>
      <c r="G123" s="169"/>
      <c r="H123" s="169"/>
      <c r="I123" s="169"/>
      <c r="J123" s="169">
        <f>ROUND(G123+H123+I123,2)</f>
        <v>0</v>
      </c>
      <c r="K123" s="170">
        <f t="shared" si="79"/>
        <v>0</v>
      </c>
      <c r="L123" s="171">
        <f t="shared" si="80"/>
        <v>0</v>
      </c>
      <c r="M123" s="171">
        <f t="shared" si="81"/>
        <v>0</v>
      </c>
      <c r="N123" s="171">
        <f t="shared" si="82"/>
        <v>0</v>
      </c>
      <c r="O123" s="172">
        <f t="shared" si="5"/>
        <v>0</v>
      </c>
    </row>
    <row r="124" spans="1:15" ht="16.5" customHeight="1" x14ac:dyDescent="0.2">
      <c r="A124" s="173" t="s">
        <v>388</v>
      </c>
      <c r="B124" s="199" t="s">
        <v>67</v>
      </c>
      <c r="C124" s="200" t="s">
        <v>65</v>
      </c>
      <c r="D124" s="211">
        <v>17.03</v>
      </c>
      <c r="E124" s="168"/>
      <c r="F124" s="169"/>
      <c r="G124" s="169"/>
      <c r="H124" s="169"/>
      <c r="I124" s="169"/>
      <c r="J124" s="169">
        <f t="shared" ref="J124:J125" si="85">ROUND(G124+H124+I124,2)</f>
        <v>0</v>
      </c>
      <c r="K124" s="170">
        <f t="shared" si="79"/>
        <v>0</v>
      </c>
      <c r="L124" s="171">
        <f t="shared" si="80"/>
        <v>0</v>
      </c>
      <c r="M124" s="171">
        <f t="shared" si="81"/>
        <v>0</v>
      </c>
      <c r="N124" s="171">
        <f t="shared" si="82"/>
        <v>0</v>
      </c>
      <c r="O124" s="172">
        <f t="shared" si="5"/>
        <v>0</v>
      </c>
    </row>
    <row r="125" spans="1:15" ht="16.5" customHeight="1" x14ac:dyDescent="0.2">
      <c r="A125" s="173" t="s">
        <v>389</v>
      </c>
      <c r="B125" s="202" t="s">
        <v>64</v>
      </c>
      <c r="C125" s="203" t="s">
        <v>65</v>
      </c>
      <c r="D125" s="211">
        <v>17.03</v>
      </c>
      <c r="E125" s="168"/>
      <c r="F125" s="169"/>
      <c r="G125" s="169"/>
      <c r="H125" s="169"/>
      <c r="I125" s="169"/>
      <c r="J125" s="169">
        <f t="shared" si="85"/>
        <v>0</v>
      </c>
      <c r="K125" s="170">
        <f t="shared" si="79"/>
        <v>0</v>
      </c>
      <c r="L125" s="171">
        <f t="shared" si="80"/>
        <v>0</v>
      </c>
      <c r="M125" s="171">
        <f t="shared" si="81"/>
        <v>0</v>
      </c>
      <c r="N125" s="171">
        <f t="shared" si="82"/>
        <v>0</v>
      </c>
      <c r="O125" s="172">
        <f t="shared" si="5"/>
        <v>0</v>
      </c>
    </row>
    <row r="126" spans="1:15" ht="16.5" customHeight="1" x14ac:dyDescent="0.2">
      <c r="A126" s="173"/>
      <c r="B126" s="193" t="s">
        <v>70</v>
      </c>
      <c r="C126" s="197"/>
      <c r="D126" s="210"/>
      <c r="E126" s="168"/>
      <c r="F126" s="169"/>
      <c r="G126" s="169"/>
      <c r="H126" s="169"/>
      <c r="I126" s="169"/>
      <c r="J126" s="169">
        <f t="shared" si="78"/>
        <v>0</v>
      </c>
      <c r="K126" s="170">
        <f t="shared" si="79"/>
        <v>0</v>
      </c>
      <c r="L126" s="171">
        <f t="shared" si="80"/>
        <v>0</v>
      </c>
      <c r="M126" s="171">
        <f t="shared" si="81"/>
        <v>0</v>
      </c>
      <c r="N126" s="171">
        <f t="shared" si="82"/>
        <v>0</v>
      </c>
      <c r="O126" s="172">
        <f t="shared" si="5"/>
        <v>0</v>
      </c>
    </row>
    <row r="127" spans="1:15" ht="16.5" customHeight="1" x14ac:dyDescent="0.2">
      <c r="A127" s="173" t="s">
        <v>390</v>
      </c>
      <c r="B127" s="196" t="s">
        <v>207</v>
      </c>
      <c r="C127" s="197" t="s">
        <v>65</v>
      </c>
      <c r="D127" s="209">
        <v>43.9</v>
      </c>
      <c r="E127" s="168"/>
      <c r="F127" s="169"/>
      <c r="G127" s="169"/>
      <c r="H127" s="169"/>
      <c r="I127" s="169"/>
      <c r="J127" s="169">
        <f t="shared" si="78"/>
        <v>0</v>
      </c>
      <c r="K127" s="170">
        <f t="shared" si="79"/>
        <v>0</v>
      </c>
      <c r="L127" s="171">
        <f t="shared" si="80"/>
        <v>0</v>
      </c>
      <c r="M127" s="171">
        <f t="shared" si="81"/>
        <v>0</v>
      </c>
      <c r="N127" s="171">
        <f t="shared" si="82"/>
        <v>0</v>
      </c>
      <c r="O127" s="172">
        <f t="shared" ref="O127" si="86">ROUND(L127+M127+N127,2)</f>
        <v>0</v>
      </c>
    </row>
    <row r="128" spans="1:15" ht="16.5" customHeight="1" x14ac:dyDescent="0.2">
      <c r="A128" s="173" t="s">
        <v>391</v>
      </c>
      <c r="B128" s="196" t="s">
        <v>208</v>
      </c>
      <c r="C128" s="197" t="s">
        <v>65</v>
      </c>
      <c r="D128" s="211">
        <v>25.5</v>
      </c>
      <c r="E128" s="168"/>
      <c r="F128" s="169"/>
      <c r="G128" s="169"/>
      <c r="H128" s="169"/>
      <c r="I128" s="169"/>
      <c r="J128" s="169">
        <f t="shared" si="78"/>
        <v>0</v>
      </c>
      <c r="K128" s="170">
        <f t="shared" si="79"/>
        <v>0</v>
      </c>
      <c r="L128" s="171">
        <f t="shared" si="80"/>
        <v>0</v>
      </c>
      <c r="M128" s="171">
        <f t="shared" si="81"/>
        <v>0</v>
      </c>
      <c r="N128" s="171">
        <f t="shared" si="82"/>
        <v>0</v>
      </c>
      <c r="O128" s="172">
        <f t="shared" si="5"/>
        <v>0</v>
      </c>
    </row>
    <row r="129" spans="1:15" ht="16.5" customHeight="1" x14ac:dyDescent="0.2">
      <c r="A129" s="173" t="s">
        <v>392</v>
      </c>
      <c r="B129" s="202" t="s">
        <v>209</v>
      </c>
      <c r="C129" s="197" t="s">
        <v>65</v>
      </c>
      <c r="D129" s="210">
        <v>28.03</v>
      </c>
      <c r="E129" s="168"/>
      <c r="F129" s="169"/>
      <c r="G129" s="169"/>
      <c r="H129" s="169"/>
      <c r="I129" s="169"/>
      <c r="J129" s="169">
        <f t="shared" si="78"/>
        <v>0</v>
      </c>
      <c r="K129" s="170">
        <f t="shared" si="79"/>
        <v>0</v>
      </c>
      <c r="L129" s="171">
        <f t="shared" si="80"/>
        <v>0</v>
      </c>
      <c r="M129" s="171">
        <f t="shared" si="81"/>
        <v>0</v>
      </c>
      <c r="N129" s="171">
        <f t="shared" si="82"/>
        <v>0</v>
      </c>
      <c r="O129" s="172">
        <f t="shared" si="5"/>
        <v>0</v>
      </c>
    </row>
    <row r="130" spans="1:15" ht="16.5" customHeight="1" x14ac:dyDescent="0.2">
      <c r="A130" s="173" t="s">
        <v>393</v>
      </c>
      <c r="B130" s="196" t="s">
        <v>208</v>
      </c>
      <c r="C130" s="197" t="s">
        <v>65</v>
      </c>
      <c r="D130" s="211">
        <v>37.5</v>
      </c>
      <c r="E130" s="168"/>
      <c r="F130" s="169"/>
      <c r="G130" s="169"/>
      <c r="H130" s="169"/>
      <c r="I130" s="169"/>
      <c r="J130" s="169">
        <f t="shared" si="78"/>
        <v>0</v>
      </c>
      <c r="K130" s="170">
        <f t="shared" si="79"/>
        <v>0</v>
      </c>
      <c r="L130" s="171">
        <f t="shared" si="80"/>
        <v>0</v>
      </c>
      <c r="M130" s="171">
        <f t="shared" si="81"/>
        <v>0</v>
      </c>
      <c r="N130" s="171">
        <f t="shared" si="82"/>
        <v>0</v>
      </c>
      <c r="O130" s="172">
        <f t="shared" si="5"/>
        <v>0</v>
      </c>
    </row>
    <row r="131" spans="1:15" ht="25.5" customHeight="1" x14ac:dyDescent="0.2">
      <c r="A131" s="173" t="s">
        <v>394</v>
      </c>
      <c r="B131" s="219" t="s">
        <v>150</v>
      </c>
      <c r="C131" s="197" t="s">
        <v>65</v>
      </c>
      <c r="D131" s="210">
        <v>28.03</v>
      </c>
      <c r="E131" s="168"/>
      <c r="F131" s="169"/>
      <c r="G131" s="169"/>
      <c r="H131" s="169"/>
      <c r="I131" s="169"/>
      <c r="J131" s="169">
        <f>ROUND(G131+H131+I131,2)</f>
        <v>0</v>
      </c>
      <c r="K131" s="170">
        <f t="shared" si="79"/>
        <v>0</v>
      </c>
      <c r="L131" s="171">
        <f t="shared" si="80"/>
        <v>0</v>
      </c>
      <c r="M131" s="171">
        <f t="shared" si="81"/>
        <v>0</v>
      </c>
      <c r="N131" s="171">
        <f t="shared" si="82"/>
        <v>0</v>
      </c>
      <c r="O131" s="172">
        <f t="shared" ref="O131:O132" si="87">ROUND(L131+M131+N131,2)</f>
        <v>0</v>
      </c>
    </row>
    <row r="132" spans="1:15" ht="24.75" customHeight="1" x14ac:dyDescent="0.2">
      <c r="A132" s="173" t="s">
        <v>395</v>
      </c>
      <c r="B132" s="219" t="s">
        <v>210</v>
      </c>
      <c r="C132" s="200" t="s">
        <v>65</v>
      </c>
      <c r="D132" s="210">
        <v>28.03</v>
      </c>
      <c r="E132" s="168"/>
      <c r="F132" s="169"/>
      <c r="G132" s="169"/>
      <c r="H132" s="169"/>
      <c r="I132" s="169"/>
      <c r="J132" s="169">
        <f t="shared" ref="J132" si="88">ROUND(G132+H132+I132,2)</f>
        <v>0</v>
      </c>
      <c r="K132" s="170">
        <f t="shared" si="79"/>
        <v>0</v>
      </c>
      <c r="L132" s="171">
        <f t="shared" si="80"/>
        <v>0</v>
      </c>
      <c r="M132" s="171">
        <f t="shared" si="81"/>
        <v>0</v>
      </c>
      <c r="N132" s="171">
        <f t="shared" si="82"/>
        <v>0</v>
      </c>
      <c r="O132" s="172">
        <f t="shared" si="87"/>
        <v>0</v>
      </c>
    </row>
    <row r="133" spans="1:15" ht="15" customHeight="1" x14ac:dyDescent="0.2">
      <c r="A133" s="173" t="s">
        <v>396</v>
      </c>
      <c r="B133" s="202" t="s">
        <v>211</v>
      </c>
      <c r="C133" s="197" t="s">
        <v>65</v>
      </c>
      <c r="D133" s="210">
        <v>28.03</v>
      </c>
      <c r="E133" s="168"/>
      <c r="F133" s="169"/>
      <c r="G133" s="169"/>
      <c r="H133" s="169"/>
      <c r="I133" s="169"/>
      <c r="J133" s="169">
        <f>ROUND(G133+H133+I133,2)</f>
        <v>0</v>
      </c>
      <c r="K133" s="170">
        <f t="shared" si="79"/>
        <v>0</v>
      </c>
      <c r="L133" s="171">
        <f t="shared" si="80"/>
        <v>0</v>
      </c>
      <c r="M133" s="171">
        <f t="shared" si="81"/>
        <v>0</v>
      </c>
      <c r="N133" s="171">
        <f t="shared" si="82"/>
        <v>0</v>
      </c>
      <c r="O133" s="172">
        <f t="shared" si="5"/>
        <v>0</v>
      </c>
    </row>
    <row r="134" spans="1:15" ht="24.75" customHeight="1" x14ac:dyDescent="0.2">
      <c r="A134" s="173" t="s">
        <v>397</v>
      </c>
      <c r="B134" s="219" t="s">
        <v>212</v>
      </c>
      <c r="C134" s="200" t="s">
        <v>65</v>
      </c>
      <c r="D134" s="210">
        <v>76.72</v>
      </c>
      <c r="E134" s="168"/>
      <c r="F134" s="169"/>
      <c r="G134" s="169"/>
      <c r="H134" s="169"/>
      <c r="I134" s="169"/>
      <c r="J134" s="169">
        <f t="shared" ref="J134" si="89">ROUND(G134+H134+I134,2)</f>
        <v>0</v>
      </c>
      <c r="K134" s="170">
        <f t="shared" si="79"/>
        <v>0</v>
      </c>
      <c r="L134" s="171">
        <f t="shared" si="80"/>
        <v>0</v>
      </c>
      <c r="M134" s="171">
        <f t="shared" si="81"/>
        <v>0</v>
      </c>
      <c r="N134" s="171">
        <f t="shared" si="82"/>
        <v>0</v>
      </c>
      <c r="O134" s="172">
        <f t="shared" si="5"/>
        <v>0</v>
      </c>
    </row>
    <row r="135" spans="1:15" ht="16.5" customHeight="1" x14ac:dyDescent="0.2">
      <c r="A135" s="173" t="s">
        <v>398</v>
      </c>
      <c r="B135" s="202" t="s">
        <v>213</v>
      </c>
      <c r="C135" s="197" t="s">
        <v>65</v>
      </c>
      <c r="D135" s="210">
        <v>76.72</v>
      </c>
      <c r="E135" s="168"/>
      <c r="F135" s="169"/>
      <c r="G135" s="169"/>
      <c r="H135" s="169"/>
      <c r="I135" s="169"/>
      <c r="J135" s="169">
        <f t="shared" ref="J135:J146" si="90">ROUND(G135+H135+I135,2)</f>
        <v>0</v>
      </c>
      <c r="K135" s="170">
        <f t="shared" si="79"/>
        <v>0</v>
      </c>
      <c r="L135" s="171">
        <f t="shared" si="80"/>
        <v>0</v>
      </c>
      <c r="M135" s="171">
        <f t="shared" si="81"/>
        <v>0</v>
      </c>
      <c r="N135" s="171">
        <f t="shared" si="82"/>
        <v>0</v>
      </c>
      <c r="O135" s="172">
        <f t="shared" si="5"/>
        <v>0</v>
      </c>
    </row>
    <row r="136" spans="1:15" ht="29.25" customHeight="1" x14ac:dyDescent="0.2">
      <c r="A136" s="173" t="s">
        <v>399</v>
      </c>
      <c r="B136" s="196" t="s">
        <v>214</v>
      </c>
      <c r="C136" s="197" t="s">
        <v>65</v>
      </c>
      <c r="D136" s="209">
        <v>21.4</v>
      </c>
      <c r="E136" s="168"/>
      <c r="F136" s="169"/>
      <c r="G136" s="169"/>
      <c r="H136" s="169"/>
      <c r="I136" s="169"/>
      <c r="J136" s="169">
        <f t="shared" si="90"/>
        <v>0</v>
      </c>
      <c r="K136" s="170">
        <f t="shared" si="79"/>
        <v>0</v>
      </c>
      <c r="L136" s="171">
        <f t="shared" si="80"/>
        <v>0</v>
      </c>
      <c r="M136" s="171">
        <f t="shared" si="81"/>
        <v>0</v>
      </c>
      <c r="N136" s="171">
        <f t="shared" si="82"/>
        <v>0</v>
      </c>
      <c r="O136" s="172">
        <f t="shared" si="5"/>
        <v>0</v>
      </c>
    </row>
    <row r="137" spans="1:15" ht="16.5" customHeight="1" x14ac:dyDescent="0.2">
      <c r="A137" s="173" t="s">
        <v>400</v>
      </c>
      <c r="B137" s="198" t="s">
        <v>305</v>
      </c>
      <c r="C137" s="197" t="s">
        <v>54</v>
      </c>
      <c r="D137" s="210">
        <v>2</v>
      </c>
      <c r="E137" s="168"/>
      <c r="F137" s="169"/>
      <c r="G137" s="169"/>
      <c r="H137" s="169"/>
      <c r="I137" s="169"/>
      <c r="J137" s="169">
        <f t="shared" si="90"/>
        <v>0</v>
      </c>
      <c r="K137" s="170">
        <f t="shared" si="79"/>
        <v>0</v>
      </c>
      <c r="L137" s="171">
        <f t="shared" si="80"/>
        <v>0</v>
      </c>
      <c r="M137" s="171">
        <f t="shared" si="81"/>
        <v>0</v>
      </c>
      <c r="N137" s="171">
        <f t="shared" si="82"/>
        <v>0</v>
      </c>
      <c r="O137" s="172">
        <f t="shared" si="5"/>
        <v>0</v>
      </c>
    </row>
    <row r="138" spans="1:15" ht="16.5" customHeight="1" x14ac:dyDescent="0.2">
      <c r="A138" s="173"/>
      <c r="B138" s="193" t="s">
        <v>215</v>
      </c>
      <c r="C138" s="197"/>
      <c r="D138" s="210"/>
      <c r="E138" s="168"/>
      <c r="F138" s="169"/>
      <c r="G138" s="169"/>
      <c r="H138" s="169"/>
      <c r="I138" s="169"/>
      <c r="J138" s="169">
        <f t="shared" si="90"/>
        <v>0</v>
      </c>
      <c r="K138" s="170">
        <f t="shared" si="79"/>
        <v>0</v>
      </c>
      <c r="L138" s="171">
        <f t="shared" si="80"/>
        <v>0</v>
      </c>
      <c r="M138" s="171">
        <f t="shared" si="81"/>
        <v>0</v>
      </c>
      <c r="N138" s="171">
        <f t="shared" si="82"/>
        <v>0</v>
      </c>
      <c r="O138" s="172">
        <f t="shared" si="5"/>
        <v>0</v>
      </c>
    </row>
    <row r="139" spans="1:15" ht="16.5" customHeight="1" x14ac:dyDescent="0.2">
      <c r="A139" s="173" t="s">
        <v>401</v>
      </c>
      <c r="B139" s="199" t="s">
        <v>190</v>
      </c>
      <c r="C139" s="200" t="s">
        <v>65</v>
      </c>
      <c r="D139" s="211">
        <v>55.72</v>
      </c>
      <c r="E139" s="168"/>
      <c r="F139" s="169"/>
      <c r="G139" s="169"/>
      <c r="H139" s="169"/>
      <c r="I139" s="169"/>
      <c r="J139" s="169">
        <f t="shared" si="90"/>
        <v>0</v>
      </c>
      <c r="K139" s="170">
        <f t="shared" si="79"/>
        <v>0</v>
      </c>
      <c r="L139" s="171">
        <f t="shared" si="80"/>
        <v>0</v>
      </c>
      <c r="M139" s="171">
        <f t="shared" si="81"/>
        <v>0</v>
      </c>
      <c r="N139" s="171">
        <f t="shared" si="82"/>
        <v>0</v>
      </c>
      <c r="O139" s="172">
        <f t="shared" si="5"/>
        <v>0</v>
      </c>
    </row>
    <row r="140" spans="1:15" ht="16.5" customHeight="1" x14ac:dyDescent="0.2">
      <c r="A140" s="173" t="s">
        <v>402</v>
      </c>
      <c r="B140" s="202" t="s">
        <v>189</v>
      </c>
      <c r="C140" s="203" t="s">
        <v>65</v>
      </c>
      <c r="D140" s="211">
        <v>55.72</v>
      </c>
      <c r="E140" s="168"/>
      <c r="F140" s="169"/>
      <c r="G140" s="169"/>
      <c r="H140" s="169"/>
      <c r="I140" s="169"/>
      <c r="J140" s="169">
        <f>ROUND(G140+H140+I140,2)</f>
        <v>0</v>
      </c>
      <c r="K140" s="170">
        <f t="shared" si="79"/>
        <v>0</v>
      </c>
      <c r="L140" s="171">
        <f t="shared" si="80"/>
        <v>0</v>
      </c>
      <c r="M140" s="171">
        <f t="shared" si="81"/>
        <v>0</v>
      </c>
      <c r="N140" s="171">
        <f t="shared" si="82"/>
        <v>0</v>
      </c>
      <c r="O140" s="172">
        <f t="shared" si="5"/>
        <v>0</v>
      </c>
    </row>
    <row r="141" spans="1:15" ht="16.5" customHeight="1" x14ac:dyDescent="0.2">
      <c r="A141" s="173" t="s">
        <v>403</v>
      </c>
      <c r="B141" s="198" t="s">
        <v>67</v>
      </c>
      <c r="C141" s="194" t="s">
        <v>65</v>
      </c>
      <c r="D141" s="210">
        <v>90.48</v>
      </c>
      <c r="E141" s="168"/>
      <c r="F141" s="169"/>
      <c r="G141" s="169"/>
      <c r="H141" s="169"/>
      <c r="I141" s="169"/>
      <c r="J141" s="169">
        <f t="shared" si="90"/>
        <v>0</v>
      </c>
      <c r="K141" s="170">
        <f t="shared" si="79"/>
        <v>0</v>
      </c>
      <c r="L141" s="171">
        <f t="shared" si="80"/>
        <v>0</v>
      </c>
      <c r="M141" s="171">
        <f t="shared" si="81"/>
        <v>0</v>
      </c>
      <c r="N141" s="171">
        <f t="shared" si="82"/>
        <v>0</v>
      </c>
      <c r="O141" s="172">
        <f t="shared" si="5"/>
        <v>0</v>
      </c>
    </row>
    <row r="142" spans="1:15" ht="16.5" customHeight="1" x14ac:dyDescent="0.2">
      <c r="A142" s="173" t="s">
        <v>404</v>
      </c>
      <c r="B142" s="196" t="s">
        <v>64</v>
      </c>
      <c r="C142" s="194" t="s">
        <v>65</v>
      </c>
      <c r="D142" s="210">
        <v>90.48</v>
      </c>
      <c r="E142" s="168"/>
      <c r="F142" s="169"/>
      <c r="G142" s="169"/>
      <c r="H142" s="169"/>
      <c r="I142" s="169"/>
      <c r="J142" s="169">
        <f t="shared" si="90"/>
        <v>0</v>
      </c>
      <c r="K142" s="170">
        <f t="shared" si="79"/>
        <v>0</v>
      </c>
      <c r="L142" s="171">
        <f t="shared" si="80"/>
        <v>0</v>
      </c>
      <c r="M142" s="171">
        <f t="shared" si="81"/>
        <v>0</v>
      </c>
      <c r="N142" s="171">
        <f t="shared" si="82"/>
        <v>0</v>
      </c>
      <c r="O142" s="172">
        <f t="shared" si="5"/>
        <v>0</v>
      </c>
    </row>
    <row r="143" spans="1:15" ht="16.5" customHeight="1" x14ac:dyDescent="0.2">
      <c r="A143" s="173" t="s">
        <v>405</v>
      </c>
      <c r="B143" s="238" t="s">
        <v>206</v>
      </c>
      <c r="C143" s="197" t="s">
        <v>65</v>
      </c>
      <c r="D143" s="209">
        <v>43.96</v>
      </c>
      <c r="E143" s="168"/>
      <c r="F143" s="169"/>
      <c r="G143" s="169"/>
      <c r="H143" s="169"/>
      <c r="I143" s="169"/>
      <c r="J143" s="169">
        <f t="shared" si="90"/>
        <v>0</v>
      </c>
      <c r="K143" s="169">
        <f t="shared" si="79"/>
        <v>0</v>
      </c>
      <c r="L143" s="234">
        <f t="shared" si="80"/>
        <v>0</v>
      </c>
      <c r="M143" s="234">
        <f t="shared" si="81"/>
        <v>0</v>
      </c>
      <c r="N143" s="234">
        <f t="shared" si="82"/>
        <v>0</v>
      </c>
      <c r="O143" s="235">
        <f t="shared" ref="O143:O145" si="91">ROUND(L143+M143+N143,2)</f>
        <v>0</v>
      </c>
    </row>
    <row r="144" spans="1:15" ht="27.75" customHeight="1" x14ac:dyDescent="0.2">
      <c r="A144" s="173" t="s">
        <v>406</v>
      </c>
      <c r="B144" s="219" t="s">
        <v>316</v>
      </c>
      <c r="C144" s="197" t="s">
        <v>54</v>
      </c>
      <c r="D144" s="211">
        <v>1</v>
      </c>
      <c r="E144" s="168"/>
      <c r="F144" s="169"/>
      <c r="G144" s="169"/>
      <c r="H144" s="169"/>
      <c r="I144" s="169"/>
      <c r="J144" s="169">
        <f t="shared" si="90"/>
        <v>0</v>
      </c>
      <c r="K144" s="170">
        <f t="shared" si="79"/>
        <v>0</v>
      </c>
      <c r="L144" s="171">
        <f t="shared" si="80"/>
        <v>0</v>
      </c>
      <c r="M144" s="171">
        <f t="shared" si="81"/>
        <v>0</v>
      </c>
      <c r="N144" s="171">
        <f t="shared" si="82"/>
        <v>0</v>
      </c>
      <c r="O144" s="172">
        <f t="shared" si="91"/>
        <v>0</v>
      </c>
    </row>
    <row r="145" spans="1:15" ht="27.75" customHeight="1" x14ac:dyDescent="0.2">
      <c r="A145" s="173" t="s">
        <v>407</v>
      </c>
      <c r="B145" s="236" t="s">
        <v>323</v>
      </c>
      <c r="C145" s="197" t="s">
        <v>267</v>
      </c>
      <c r="D145" s="209">
        <v>1</v>
      </c>
      <c r="E145" s="168"/>
      <c r="F145" s="169"/>
      <c r="G145" s="169"/>
      <c r="H145" s="169"/>
      <c r="I145" s="169"/>
      <c r="J145" s="169">
        <f t="shared" ref="J145" si="92">ROUND(G145+H145+I145,2)</f>
        <v>0</v>
      </c>
      <c r="K145" s="170">
        <f t="shared" si="79"/>
        <v>0</v>
      </c>
      <c r="L145" s="171">
        <f t="shared" si="80"/>
        <v>0</v>
      </c>
      <c r="M145" s="171">
        <f t="shared" si="81"/>
        <v>0</v>
      </c>
      <c r="N145" s="171">
        <f t="shared" si="82"/>
        <v>0</v>
      </c>
      <c r="O145" s="172">
        <f t="shared" si="91"/>
        <v>0</v>
      </c>
    </row>
    <row r="146" spans="1:15" ht="16.5" customHeight="1" x14ac:dyDescent="0.2">
      <c r="A146" s="173"/>
      <c r="B146" s="193" t="s">
        <v>216</v>
      </c>
      <c r="C146" s="197"/>
      <c r="D146" s="210"/>
      <c r="E146" s="168"/>
      <c r="F146" s="169"/>
      <c r="G146" s="169"/>
      <c r="H146" s="169"/>
      <c r="I146" s="169"/>
      <c r="J146" s="169">
        <f t="shared" si="90"/>
        <v>0</v>
      </c>
      <c r="K146" s="170">
        <f t="shared" si="79"/>
        <v>0</v>
      </c>
      <c r="L146" s="171">
        <f t="shared" si="80"/>
        <v>0</v>
      </c>
      <c r="M146" s="171">
        <f t="shared" si="81"/>
        <v>0</v>
      </c>
      <c r="N146" s="171">
        <f t="shared" si="82"/>
        <v>0</v>
      </c>
      <c r="O146" s="172">
        <f t="shared" si="5"/>
        <v>0</v>
      </c>
    </row>
    <row r="147" spans="1:15" ht="16.5" customHeight="1" x14ac:dyDescent="0.2">
      <c r="A147" s="173" t="s">
        <v>408</v>
      </c>
      <c r="B147" s="199" t="s">
        <v>190</v>
      </c>
      <c r="C147" s="200" t="s">
        <v>65</v>
      </c>
      <c r="D147" s="211">
        <v>49.13</v>
      </c>
      <c r="E147" s="168"/>
      <c r="F147" s="169"/>
      <c r="G147" s="169"/>
      <c r="H147" s="169"/>
      <c r="I147" s="169"/>
      <c r="J147" s="169">
        <f t="shared" ref="J147" si="93">ROUND(G147+H147+I147,2)</f>
        <v>0</v>
      </c>
      <c r="K147" s="170">
        <f t="shared" si="79"/>
        <v>0</v>
      </c>
      <c r="L147" s="171">
        <f t="shared" si="80"/>
        <v>0</v>
      </c>
      <c r="M147" s="171">
        <f t="shared" si="81"/>
        <v>0</v>
      </c>
      <c r="N147" s="171">
        <f t="shared" si="82"/>
        <v>0</v>
      </c>
      <c r="O147" s="172">
        <f t="shared" ref="O147:O148" si="94">ROUND(L147+M147+N147,2)</f>
        <v>0</v>
      </c>
    </row>
    <row r="148" spans="1:15" ht="16.5" customHeight="1" x14ac:dyDescent="0.2">
      <c r="A148" s="173" t="s">
        <v>409</v>
      </c>
      <c r="B148" s="202" t="s">
        <v>189</v>
      </c>
      <c r="C148" s="203" t="s">
        <v>65</v>
      </c>
      <c r="D148" s="211">
        <v>49.13</v>
      </c>
      <c r="E148" s="168"/>
      <c r="F148" s="169"/>
      <c r="G148" s="169"/>
      <c r="H148" s="169"/>
      <c r="I148" s="169"/>
      <c r="J148" s="169">
        <f>ROUND(G148+H148+I148,2)</f>
        <v>0</v>
      </c>
      <c r="K148" s="170">
        <f t="shared" si="79"/>
        <v>0</v>
      </c>
      <c r="L148" s="171">
        <f t="shared" si="80"/>
        <v>0</v>
      </c>
      <c r="M148" s="171">
        <f t="shared" si="81"/>
        <v>0</v>
      </c>
      <c r="N148" s="171">
        <f t="shared" si="82"/>
        <v>0</v>
      </c>
      <c r="O148" s="172">
        <f t="shared" si="94"/>
        <v>0</v>
      </c>
    </row>
    <row r="149" spans="1:15" ht="16.5" customHeight="1" x14ac:dyDescent="0.2">
      <c r="A149" s="173" t="s">
        <v>410</v>
      </c>
      <c r="B149" s="198" t="s">
        <v>67</v>
      </c>
      <c r="C149" s="194" t="s">
        <v>65</v>
      </c>
      <c r="D149" s="210">
        <v>48.21</v>
      </c>
      <c r="E149" s="168"/>
      <c r="F149" s="169"/>
      <c r="G149" s="169"/>
      <c r="H149" s="169"/>
      <c r="I149" s="169"/>
      <c r="J149" s="169">
        <f>ROUND(G149+H149+I149,2)</f>
        <v>0</v>
      </c>
      <c r="K149" s="170">
        <f t="shared" si="79"/>
        <v>0</v>
      </c>
      <c r="L149" s="171">
        <f t="shared" si="80"/>
        <v>0</v>
      </c>
      <c r="M149" s="171">
        <f t="shared" si="81"/>
        <v>0</v>
      </c>
      <c r="N149" s="171">
        <f t="shared" si="82"/>
        <v>0</v>
      </c>
      <c r="O149" s="172">
        <f t="shared" si="5"/>
        <v>0</v>
      </c>
    </row>
    <row r="150" spans="1:15" ht="16.5" customHeight="1" x14ac:dyDescent="0.2">
      <c r="A150" s="173" t="s">
        <v>411</v>
      </c>
      <c r="B150" s="196" t="s">
        <v>64</v>
      </c>
      <c r="C150" s="194" t="s">
        <v>65</v>
      </c>
      <c r="D150" s="210">
        <v>48.21</v>
      </c>
      <c r="E150" s="168"/>
      <c r="F150" s="169"/>
      <c r="G150" s="169"/>
      <c r="H150" s="169"/>
      <c r="I150" s="169"/>
      <c r="J150" s="169">
        <f>ROUND(G150+H150+I150,2)</f>
        <v>0</v>
      </c>
      <c r="K150" s="170">
        <f t="shared" si="79"/>
        <v>0</v>
      </c>
      <c r="L150" s="171">
        <f t="shared" si="80"/>
        <v>0</v>
      </c>
      <c r="M150" s="171">
        <f t="shared" si="81"/>
        <v>0</v>
      </c>
      <c r="N150" s="171">
        <f t="shared" si="82"/>
        <v>0</v>
      </c>
      <c r="O150" s="172">
        <f t="shared" si="5"/>
        <v>0</v>
      </c>
    </row>
    <row r="151" spans="1:15" ht="16.5" customHeight="1" x14ac:dyDescent="0.2">
      <c r="A151" s="173" t="s">
        <v>412</v>
      </c>
      <c r="B151" s="238" t="s">
        <v>206</v>
      </c>
      <c r="C151" s="197" t="s">
        <v>65</v>
      </c>
      <c r="D151" s="209">
        <v>49.13</v>
      </c>
      <c r="E151" s="168"/>
      <c r="F151" s="169"/>
      <c r="G151" s="169"/>
      <c r="H151" s="169"/>
      <c r="I151" s="169"/>
      <c r="J151" s="169">
        <f t="shared" ref="J151" si="95">ROUND(G151+H151+I151,2)</f>
        <v>0</v>
      </c>
      <c r="K151" s="169">
        <f t="shared" si="79"/>
        <v>0</v>
      </c>
      <c r="L151" s="234">
        <f t="shared" si="80"/>
        <v>0</v>
      </c>
      <c r="M151" s="234">
        <f t="shared" si="81"/>
        <v>0</v>
      </c>
      <c r="N151" s="234">
        <f t="shared" si="82"/>
        <v>0</v>
      </c>
      <c r="O151" s="235">
        <f t="shared" si="5"/>
        <v>0</v>
      </c>
    </row>
    <row r="152" spans="1:15" ht="16.5" customHeight="1" x14ac:dyDescent="0.2">
      <c r="A152" s="173" t="s">
        <v>413</v>
      </c>
      <c r="B152" s="196" t="s">
        <v>71</v>
      </c>
      <c r="C152" s="197" t="s">
        <v>54</v>
      </c>
      <c r="D152" s="210">
        <v>1</v>
      </c>
      <c r="E152" s="168"/>
      <c r="F152" s="169"/>
      <c r="G152" s="169"/>
      <c r="H152" s="169"/>
      <c r="I152" s="169"/>
      <c r="J152" s="169">
        <f t="shared" ref="J152:J169" si="96">ROUND(G152+H152+I152,2)</f>
        <v>0</v>
      </c>
      <c r="K152" s="170">
        <f t="shared" si="79"/>
        <v>0</v>
      </c>
      <c r="L152" s="171">
        <f t="shared" si="80"/>
        <v>0</v>
      </c>
      <c r="M152" s="171">
        <f t="shared" si="81"/>
        <v>0</v>
      </c>
      <c r="N152" s="171">
        <f t="shared" si="82"/>
        <v>0</v>
      </c>
      <c r="O152" s="172">
        <f t="shared" ref="O152" si="97">ROUND(L152+M152+N152,2)</f>
        <v>0</v>
      </c>
    </row>
    <row r="153" spans="1:15" ht="16.5" customHeight="1" x14ac:dyDescent="0.2">
      <c r="A153" s="173"/>
      <c r="B153" s="207" t="s">
        <v>217</v>
      </c>
      <c r="C153" s="197"/>
      <c r="D153" s="210"/>
      <c r="E153" s="168"/>
      <c r="F153" s="169"/>
      <c r="G153" s="169"/>
      <c r="H153" s="169"/>
      <c r="I153" s="169"/>
      <c r="J153" s="169">
        <f t="shared" si="96"/>
        <v>0</v>
      </c>
      <c r="K153" s="170">
        <f t="shared" si="79"/>
        <v>0</v>
      </c>
      <c r="L153" s="171">
        <f t="shared" si="80"/>
        <v>0</v>
      </c>
      <c r="M153" s="171">
        <f t="shared" si="81"/>
        <v>0</v>
      </c>
      <c r="N153" s="171">
        <f t="shared" si="82"/>
        <v>0</v>
      </c>
      <c r="O153" s="172">
        <f t="shared" si="5"/>
        <v>0</v>
      </c>
    </row>
    <row r="154" spans="1:15" ht="16.5" customHeight="1" x14ac:dyDescent="0.2">
      <c r="A154" s="174" t="s">
        <v>414</v>
      </c>
      <c r="B154" s="239" t="s">
        <v>218</v>
      </c>
      <c r="C154" s="197" t="s">
        <v>79</v>
      </c>
      <c r="D154" s="209">
        <v>1</v>
      </c>
      <c r="E154" s="169"/>
      <c r="F154" s="169"/>
      <c r="G154" s="169"/>
      <c r="H154" s="169"/>
      <c r="I154" s="169"/>
      <c r="J154" s="169">
        <f t="shared" si="96"/>
        <v>0</v>
      </c>
      <c r="K154" s="170">
        <f t="shared" si="79"/>
        <v>0</v>
      </c>
      <c r="L154" s="171">
        <f t="shared" si="80"/>
        <v>0</v>
      </c>
      <c r="M154" s="171">
        <f t="shared" si="81"/>
        <v>0</v>
      </c>
      <c r="N154" s="171">
        <f t="shared" si="82"/>
        <v>0</v>
      </c>
      <c r="O154" s="172">
        <f t="shared" ref="O154:O160" si="98">ROUND(L154+M154+N154,2)</f>
        <v>0</v>
      </c>
    </row>
    <row r="155" spans="1:15" ht="16.5" customHeight="1" x14ac:dyDescent="0.2">
      <c r="A155" s="174" t="s">
        <v>415</v>
      </c>
      <c r="B155" s="196" t="s">
        <v>85</v>
      </c>
      <c r="C155" s="197" t="s">
        <v>54</v>
      </c>
      <c r="D155" s="209">
        <v>2</v>
      </c>
      <c r="E155" s="168"/>
      <c r="F155" s="169"/>
      <c r="G155" s="169"/>
      <c r="H155" s="169"/>
      <c r="I155" s="169"/>
      <c r="J155" s="169">
        <f t="shared" si="96"/>
        <v>0</v>
      </c>
      <c r="K155" s="170">
        <f t="shared" si="79"/>
        <v>0</v>
      </c>
      <c r="L155" s="171">
        <f t="shared" si="80"/>
        <v>0</v>
      </c>
      <c r="M155" s="171">
        <f t="shared" si="81"/>
        <v>0</v>
      </c>
      <c r="N155" s="171">
        <f t="shared" si="82"/>
        <v>0</v>
      </c>
      <c r="O155" s="172">
        <f t="shared" si="98"/>
        <v>0</v>
      </c>
    </row>
    <row r="156" spans="1:15" ht="16.5" customHeight="1" x14ac:dyDescent="0.2">
      <c r="A156" s="174" t="s">
        <v>416</v>
      </c>
      <c r="B156" s="208" t="s">
        <v>219</v>
      </c>
      <c r="C156" s="197" t="s">
        <v>54</v>
      </c>
      <c r="D156" s="210">
        <v>1</v>
      </c>
      <c r="E156" s="168"/>
      <c r="F156" s="169"/>
      <c r="G156" s="169"/>
      <c r="H156" s="169"/>
      <c r="I156" s="169"/>
      <c r="J156" s="169">
        <f t="shared" ref="J156:J159" si="99">ROUND(G156+H156+I156,2)</f>
        <v>0</v>
      </c>
      <c r="K156" s="170">
        <f t="shared" si="79"/>
        <v>0</v>
      </c>
      <c r="L156" s="171">
        <f t="shared" si="80"/>
        <v>0</v>
      </c>
      <c r="M156" s="171">
        <f t="shared" si="81"/>
        <v>0</v>
      </c>
      <c r="N156" s="171">
        <f t="shared" si="82"/>
        <v>0</v>
      </c>
      <c r="O156" s="172">
        <f t="shared" si="98"/>
        <v>0</v>
      </c>
    </row>
    <row r="157" spans="1:15" ht="16.5" customHeight="1" x14ac:dyDescent="0.2">
      <c r="A157" s="174" t="s">
        <v>417</v>
      </c>
      <c r="B157" s="199" t="s">
        <v>220</v>
      </c>
      <c r="C157" s="203" t="s">
        <v>65</v>
      </c>
      <c r="D157" s="211">
        <v>16.57</v>
      </c>
      <c r="E157" s="168"/>
      <c r="F157" s="169"/>
      <c r="G157" s="169"/>
      <c r="H157" s="169"/>
      <c r="I157" s="169"/>
      <c r="J157" s="169">
        <f t="shared" si="99"/>
        <v>0</v>
      </c>
      <c r="K157" s="170">
        <f t="shared" si="79"/>
        <v>0</v>
      </c>
      <c r="L157" s="171">
        <f t="shared" si="80"/>
        <v>0</v>
      </c>
      <c r="M157" s="171">
        <f t="shared" si="81"/>
        <v>0</v>
      </c>
      <c r="N157" s="171">
        <f t="shared" si="82"/>
        <v>0</v>
      </c>
      <c r="O157" s="172">
        <f t="shared" si="98"/>
        <v>0</v>
      </c>
    </row>
    <row r="158" spans="1:15" ht="16.5" customHeight="1" x14ac:dyDescent="0.2">
      <c r="A158" s="174" t="s">
        <v>418</v>
      </c>
      <c r="B158" s="244" t="s">
        <v>221</v>
      </c>
      <c r="C158" s="197" t="s">
        <v>267</v>
      </c>
      <c r="D158" s="210">
        <v>1</v>
      </c>
      <c r="E158" s="168"/>
      <c r="F158" s="169"/>
      <c r="G158" s="169"/>
      <c r="H158" s="169"/>
      <c r="I158" s="169"/>
      <c r="J158" s="169">
        <f t="shared" si="99"/>
        <v>0</v>
      </c>
      <c r="K158" s="170">
        <f t="shared" si="79"/>
        <v>0</v>
      </c>
      <c r="L158" s="171">
        <f t="shared" si="80"/>
        <v>0</v>
      </c>
      <c r="M158" s="171">
        <f t="shared" si="81"/>
        <v>0</v>
      </c>
      <c r="N158" s="171">
        <f t="shared" si="82"/>
        <v>0</v>
      </c>
      <c r="O158" s="172">
        <f t="shared" si="98"/>
        <v>0</v>
      </c>
    </row>
    <row r="159" spans="1:15" ht="16.5" customHeight="1" x14ac:dyDescent="0.2">
      <c r="A159" s="174" t="s">
        <v>419</v>
      </c>
      <c r="B159" s="196" t="s">
        <v>224</v>
      </c>
      <c r="C159" s="197" t="s">
        <v>54</v>
      </c>
      <c r="D159" s="209">
        <v>2</v>
      </c>
      <c r="E159" s="168"/>
      <c r="F159" s="169"/>
      <c r="G159" s="169"/>
      <c r="H159" s="169"/>
      <c r="I159" s="169"/>
      <c r="J159" s="169">
        <f t="shared" si="99"/>
        <v>0</v>
      </c>
      <c r="K159" s="170">
        <f t="shared" si="79"/>
        <v>0</v>
      </c>
      <c r="L159" s="171">
        <f t="shared" si="80"/>
        <v>0</v>
      </c>
      <c r="M159" s="171">
        <f t="shared" si="81"/>
        <v>0</v>
      </c>
      <c r="N159" s="171">
        <f t="shared" si="82"/>
        <v>0</v>
      </c>
      <c r="O159" s="172">
        <f t="shared" si="98"/>
        <v>0</v>
      </c>
    </row>
    <row r="160" spans="1:15" ht="16.5" customHeight="1" x14ac:dyDescent="0.2">
      <c r="A160" s="174" t="s">
        <v>420</v>
      </c>
      <c r="B160" s="202" t="s">
        <v>89</v>
      </c>
      <c r="C160" s="203" t="s">
        <v>65</v>
      </c>
      <c r="D160" s="211">
        <v>10.6</v>
      </c>
      <c r="E160" s="168"/>
      <c r="F160" s="169"/>
      <c r="G160" s="169"/>
      <c r="H160" s="169"/>
      <c r="I160" s="169"/>
      <c r="J160" s="169">
        <f>ROUND(G160+H160+I160,2)</f>
        <v>0</v>
      </c>
      <c r="K160" s="170">
        <f t="shared" si="79"/>
        <v>0</v>
      </c>
      <c r="L160" s="171">
        <f t="shared" si="80"/>
        <v>0</v>
      </c>
      <c r="M160" s="171">
        <f t="shared" si="81"/>
        <v>0</v>
      </c>
      <c r="N160" s="171">
        <f t="shared" si="82"/>
        <v>0</v>
      </c>
      <c r="O160" s="172">
        <f t="shared" si="98"/>
        <v>0</v>
      </c>
    </row>
    <row r="161" spans="1:15" ht="16.5" customHeight="1" x14ac:dyDescent="0.2">
      <c r="A161" s="174" t="s">
        <v>421</v>
      </c>
      <c r="B161" s="208" t="s">
        <v>67</v>
      </c>
      <c r="C161" s="197" t="s">
        <v>65</v>
      </c>
      <c r="D161" s="210">
        <v>53.07</v>
      </c>
      <c r="E161" s="168"/>
      <c r="F161" s="169"/>
      <c r="G161" s="169"/>
      <c r="H161" s="169"/>
      <c r="I161" s="169"/>
      <c r="J161" s="169">
        <f t="shared" si="96"/>
        <v>0</v>
      </c>
      <c r="K161" s="170">
        <f t="shared" si="79"/>
        <v>0</v>
      </c>
      <c r="L161" s="171">
        <f t="shared" si="80"/>
        <v>0</v>
      </c>
      <c r="M161" s="171">
        <f t="shared" si="81"/>
        <v>0</v>
      </c>
      <c r="N161" s="171">
        <f t="shared" si="82"/>
        <v>0</v>
      </c>
      <c r="O161" s="172">
        <f t="shared" si="5"/>
        <v>0</v>
      </c>
    </row>
    <row r="162" spans="1:15" ht="16.5" customHeight="1" x14ac:dyDescent="0.2">
      <c r="A162" s="174" t="s">
        <v>422</v>
      </c>
      <c r="B162" s="196" t="s">
        <v>64</v>
      </c>
      <c r="C162" s="197" t="s">
        <v>65</v>
      </c>
      <c r="D162" s="210">
        <v>53.07</v>
      </c>
      <c r="E162" s="168"/>
      <c r="F162" s="169"/>
      <c r="G162" s="169"/>
      <c r="H162" s="169"/>
      <c r="I162" s="169"/>
      <c r="J162" s="169">
        <f t="shared" si="96"/>
        <v>0</v>
      </c>
      <c r="K162" s="170">
        <f t="shared" si="79"/>
        <v>0</v>
      </c>
      <c r="L162" s="171">
        <f t="shared" si="80"/>
        <v>0</v>
      </c>
      <c r="M162" s="171">
        <f t="shared" si="81"/>
        <v>0</v>
      </c>
      <c r="N162" s="171">
        <f t="shared" si="82"/>
        <v>0</v>
      </c>
      <c r="O162" s="172">
        <f t="shared" si="5"/>
        <v>0</v>
      </c>
    </row>
    <row r="163" spans="1:15" ht="16.5" customHeight="1" x14ac:dyDescent="0.2">
      <c r="A163" s="174" t="s">
        <v>423</v>
      </c>
      <c r="B163" s="199" t="s">
        <v>222</v>
      </c>
      <c r="C163" s="200" t="s">
        <v>65</v>
      </c>
      <c r="D163" s="211">
        <v>16.57</v>
      </c>
      <c r="E163" s="168"/>
      <c r="F163" s="169"/>
      <c r="G163" s="169"/>
      <c r="H163" s="169"/>
      <c r="I163" s="169"/>
      <c r="J163" s="169">
        <f t="shared" si="96"/>
        <v>0</v>
      </c>
      <c r="K163" s="170">
        <f t="shared" si="79"/>
        <v>0</v>
      </c>
      <c r="L163" s="171">
        <f t="shared" si="80"/>
        <v>0</v>
      </c>
      <c r="M163" s="171">
        <f t="shared" si="81"/>
        <v>0</v>
      </c>
      <c r="N163" s="171">
        <f t="shared" si="82"/>
        <v>0</v>
      </c>
      <c r="O163" s="172">
        <f t="shared" si="5"/>
        <v>0</v>
      </c>
    </row>
    <row r="164" spans="1:15" ht="16.5" customHeight="1" x14ac:dyDescent="0.2">
      <c r="A164" s="174" t="s">
        <v>424</v>
      </c>
      <c r="B164" s="204" t="s">
        <v>223</v>
      </c>
      <c r="C164" s="203" t="s">
        <v>65</v>
      </c>
      <c r="D164" s="211">
        <v>16.57</v>
      </c>
      <c r="E164" s="168"/>
      <c r="F164" s="169"/>
      <c r="G164" s="169"/>
      <c r="H164" s="169"/>
      <c r="I164" s="169"/>
      <c r="J164" s="169">
        <f t="shared" si="96"/>
        <v>0</v>
      </c>
      <c r="K164" s="170">
        <f t="shared" si="79"/>
        <v>0</v>
      </c>
      <c r="L164" s="171">
        <f t="shared" si="80"/>
        <v>0</v>
      </c>
      <c r="M164" s="171">
        <f t="shared" si="81"/>
        <v>0</v>
      </c>
      <c r="N164" s="171">
        <f t="shared" si="82"/>
        <v>0</v>
      </c>
      <c r="O164" s="172">
        <f t="shared" si="5"/>
        <v>0</v>
      </c>
    </row>
    <row r="165" spans="1:15" ht="16.5" customHeight="1" x14ac:dyDescent="0.2">
      <c r="A165" s="174" t="s">
        <v>425</v>
      </c>
      <c r="B165" s="204" t="s">
        <v>68</v>
      </c>
      <c r="C165" s="203" t="s">
        <v>55</v>
      </c>
      <c r="D165" s="209">
        <v>16.18</v>
      </c>
      <c r="E165" s="168"/>
      <c r="F165" s="169"/>
      <c r="G165" s="169"/>
      <c r="H165" s="169"/>
      <c r="I165" s="169"/>
      <c r="J165" s="169">
        <f t="shared" si="96"/>
        <v>0</v>
      </c>
      <c r="K165" s="170">
        <f t="shared" si="79"/>
        <v>0</v>
      </c>
      <c r="L165" s="171">
        <f t="shared" si="80"/>
        <v>0</v>
      </c>
      <c r="M165" s="171">
        <f t="shared" si="81"/>
        <v>0</v>
      </c>
      <c r="N165" s="171">
        <f t="shared" si="82"/>
        <v>0</v>
      </c>
      <c r="O165" s="172">
        <f t="shared" si="5"/>
        <v>0</v>
      </c>
    </row>
    <row r="166" spans="1:15" ht="25.5" customHeight="1" x14ac:dyDescent="0.2">
      <c r="A166" s="174" t="s">
        <v>426</v>
      </c>
      <c r="B166" s="219" t="s">
        <v>150</v>
      </c>
      <c r="C166" s="197" t="s">
        <v>65</v>
      </c>
      <c r="D166" s="210">
        <v>16.57</v>
      </c>
      <c r="E166" s="168"/>
      <c r="F166" s="169"/>
      <c r="G166" s="169"/>
      <c r="H166" s="169"/>
      <c r="I166" s="169"/>
      <c r="J166" s="169">
        <f>ROUND(G166+H166+I166,2)</f>
        <v>0</v>
      </c>
      <c r="K166" s="170">
        <f t="shared" si="79"/>
        <v>0</v>
      </c>
      <c r="L166" s="171">
        <f t="shared" si="80"/>
        <v>0</v>
      </c>
      <c r="M166" s="171">
        <f t="shared" si="81"/>
        <v>0</v>
      </c>
      <c r="N166" s="171">
        <f t="shared" si="82"/>
        <v>0</v>
      </c>
      <c r="O166" s="172">
        <f t="shared" si="5"/>
        <v>0</v>
      </c>
    </row>
    <row r="167" spans="1:15" ht="16.5" customHeight="1" x14ac:dyDescent="0.2">
      <c r="A167" s="174" t="s">
        <v>427</v>
      </c>
      <c r="B167" s="198" t="s">
        <v>300</v>
      </c>
      <c r="C167" s="197" t="s">
        <v>54</v>
      </c>
      <c r="D167" s="210">
        <v>1</v>
      </c>
      <c r="E167" s="168"/>
      <c r="F167" s="169"/>
      <c r="G167" s="169"/>
      <c r="H167" s="169"/>
      <c r="I167" s="169"/>
      <c r="J167" s="169">
        <f t="shared" ref="J167" si="100">ROUND(G167+H167+I167,2)</f>
        <v>0</v>
      </c>
      <c r="K167" s="170">
        <f t="shared" si="79"/>
        <v>0</v>
      </c>
      <c r="L167" s="171">
        <f t="shared" si="80"/>
        <v>0</v>
      </c>
      <c r="M167" s="171">
        <f t="shared" si="81"/>
        <v>0</v>
      </c>
      <c r="N167" s="171">
        <f t="shared" si="82"/>
        <v>0</v>
      </c>
      <c r="O167" s="172">
        <f t="shared" ref="O167" si="101">ROUND(L167+M167+N167,2)</f>
        <v>0</v>
      </c>
    </row>
    <row r="168" spans="1:15" ht="16.5" customHeight="1" x14ac:dyDescent="0.2">
      <c r="A168" s="173"/>
      <c r="B168" s="207" t="s">
        <v>225</v>
      </c>
      <c r="C168" s="197"/>
      <c r="D168" s="210"/>
      <c r="E168" s="168"/>
      <c r="F168" s="169"/>
      <c r="G168" s="169"/>
      <c r="H168" s="169"/>
      <c r="I168" s="169"/>
      <c r="J168" s="169">
        <f t="shared" si="96"/>
        <v>0</v>
      </c>
      <c r="K168" s="170">
        <f t="shared" si="79"/>
        <v>0</v>
      </c>
      <c r="L168" s="171">
        <f t="shared" si="80"/>
        <v>0</v>
      </c>
      <c r="M168" s="171">
        <f t="shared" si="81"/>
        <v>0</v>
      </c>
      <c r="N168" s="171">
        <f t="shared" si="82"/>
        <v>0</v>
      </c>
      <c r="O168" s="172">
        <f t="shared" si="5"/>
        <v>0</v>
      </c>
    </row>
    <row r="169" spans="1:15" ht="16.5" customHeight="1" x14ac:dyDescent="0.2">
      <c r="A169" s="173" t="s">
        <v>428</v>
      </c>
      <c r="B169" s="199" t="s">
        <v>190</v>
      </c>
      <c r="C169" s="200" t="s">
        <v>65</v>
      </c>
      <c r="D169" s="211">
        <v>10.8</v>
      </c>
      <c r="E169" s="168"/>
      <c r="F169" s="169"/>
      <c r="G169" s="169"/>
      <c r="H169" s="169"/>
      <c r="I169" s="169"/>
      <c r="J169" s="169">
        <f t="shared" si="96"/>
        <v>0</v>
      </c>
      <c r="K169" s="170">
        <f t="shared" si="79"/>
        <v>0</v>
      </c>
      <c r="L169" s="171">
        <f t="shared" si="80"/>
        <v>0</v>
      </c>
      <c r="M169" s="171">
        <f t="shared" si="81"/>
        <v>0</v>
      </c>
      <c r="N169" s="171">
        <f t="shared" si="82"/>
        <v>0</v>
      </c>
      <c r="O169" s="172">
        <f t="shared" si="5"/>
        <v>0</v>
      </c>
    </row>
    <row r="170" spans="1:15" ht="16.5" customHeight="1" x14ac:dyDescent="0.2">
      <c r="A170" s="173" t="s">
        <v>429</v>
      </c>
      <c r="B170" s="202" t="s">
        <v>189</v>
      </c>
      <c r="C170" s="203" t="s">
        <v>65</v>
      </c>
      <c r="D170" s="211">
        <v>10.8</v>
      </c>
      <c r="E170" s="168"/>
      <c r="F170" s="169"/>
      <c r="G170" s="169"/>
      <c r="H170" s="169"/>
      <c r="I170" s="169"/>
      <c r="J170" s="169">
        <f>ROUND(G170+H170+I170,2)</f>
        <v>0</v>
      </c>
      <c r="K170" s="170">
        <f t="shared" si="79"/>
        <v>0</v>
      </c>
      <c r="L170" s="171">
        <f t="shared" si="80"/>
        <v>0</v>
      </c>
      <c r="M170" s="171">
        <f t="shared" si="81"/>
        <v>0</v>
      </c>
      <c r="N170" s="171">
        <f t="shared" si="82"/>
        <v>0</v>
      </c>
      <c r="O170" s="172">
        <f t="shared" si="5"/>
        <v>0</v>
      </c>
    </row>
    <row r="171" spans="1:15" ht="16.5" customHeight="1" x14ac:dyDescent="0.2">
      <c r="A171" s="173" t="s">
        <v>430</v>
      </c>
      <c r="B171" s="202" t="s">
        <v>89</v>
      </c>
      <c r="C171" s="203" t="s">
        <v>65</v>
      </c>
      <c r="D171" s="211">
        <v>6.5</v>
      </c>
      <c r="E171" s="168"/>
      <c r="F171" s="169"/>
      <c r="G171" s="169"/>
      <c r="H171" s="169"/>
      <c r="I171" s="169"/>
      <c r="J171" s="169">
        <f>ROUND(G171+H171+I171,2)</f>
        <v>0</v>
      </c>
      <c r="K171" s="170">
        <f t="shared" si="79"/>
        <v>0</v>
      </c>
      <c r="L171" s="171">
        <f t="shared" si="80"/>
        <v>0</v>
      </c>
      <c r="M171" s="171">
        <f t="shared" si="81"/>
        <v>0</v>
      </c>
      <c r="N171" s="171">
        <f t="shared" si="82"/>
        <v>0</v>
      </c>
      <c r="O171" s="172">
        <f t="shared" si="5"/>
        <v>0</v>
      </c>
    </row>
    <row r="172" spans="1:15" ht="16.5" customHeight="1" x14ac:dyDescent="0.2">
      <c r="A172" s="173" t="s">
        <v>431</v>
      </c>
      <c r="B172" s="198" t="s">
        <v>67</v>
      </c>
      <c r="C172" s="194" t="s">
        <v>65</v>
      </c>
      <c r="D172" s="210">
        <v>22.48</v>
      </c>
      <c r="E172" s="168"/>
      <c r="F172" s="169"/>
      <c r="G172" s="169"/>
      <c r="H172" s="169"/>
      <c r="I172" s="169"/>
      <c r="J172" s="169">
        <f>ROUND(G172+H172+I172,2)</f>
        <v>0</v>
      </c>
      <c r="K172" s="170">
        <f t="shared" si="79"/>
        <v>0</v>
      </c>
      <c r="L172" s="171">
        <f t="shared" si="80"/>
        <v>0</v>
      </c>
      <c r="M172" s="171">
        <f t="shared" si="81"/>
        <v>0</v>
      </c>
      <c r="N172" s="171">
        <f t="shared" si="82"/>
        <v>0</v>
      </c>
      <c r="O172" s="172">
        <f t="shared" ref="O172:O174" si="102">ROUND(L172+M172+N172,2)</f>
        <v>0</v>
      </c>
    </row>
    <row r="173" spans="1:15" ht="16.5" customHeight="1" x14ac:dyDescent="0.2">
      <c r="A173" s="173" t="s">
        <v>432</v>
      </c>
      <c r="B173" s="196" t="s">
        <v>64</v>
      </c>
      <c r="C173" s="194" t="s">
        <v>65</v>
      </c>
      <c r="D173" s="210">
        <v>22.48</v>
      </c>
      <c r="E173" s="168"/>
      <c r="F173" s="169"/>
      <c r="G173" s="169"/>
      <c r="H173" s="169"/>
      <c r="I173" s="169"/>
      <c r="J173" s="169">
        <f>ROUND(G173+H173+I173,2)</f>
        <v>0</v>
      </c>
      <c r="K173" s="170">
        <f t="shared" si="79"/>
        <v>0</v>
      </c>
      <c r="L173" s="171">
        <f t="shared" si="80"/>
        <v>0</v>
      </c>
      <c r="M173" s="171">
        <f t="shared" si="81"/>
        <v>0</v>
      </c>
      <c r="N173" s="171">
        <f t="shared" si="82"/>
        <v>0</v>
      </c>
      <c r="O173" s="172">
        <f t="shared" si="102"/>
        <v>0</v>
      </c>
    </row>
    <row r="174" spans="1:15" ht="16.5" customHeight="1" x14ac:dyDescent="0.2">
      <c r="A174" s="173" t="s">
        <v>433</v>
      </c>
      <c r="B174" s="238" t="s">
        <v>206</v>
      </c>
      <c r="C174" s="197" t="s">
        <v>65</v>
      </c>
      <c r="D174" s="209">
        <v>10.8</v>
      </c>
      <c r="E174" s="168"/>
      <c r="F174" s="169"/>
      <c r="G174" s="169"/>
      <c r="H174" s="169"/>
      <c r="I174" s="169"/>
      <c r="J174" s="169">
        <f t="shared" ref="J174" si="103">ROUND(G174+H174+I174,2)</f>
        <v>0</v>
      </c>
      <c r="K174" s="169">
        <f t="shared" si="79"/>
        <v>0</v>
      </c>
      <c r="L174" s="234">
        <f t="shared" si="80"/>
        <v>0</v>
      </c>
      <c r="M174" s="234">
        <f t="shared" si="81"/>
        <v>0</v>
      </c>
      <c r="N174" s="234">
        <f t="shared" si="82"/>
        <v>0</v>
      </c>
      <c r="O174" s="235">
        <f t="shared" si="102"/>
        <v>0</v>
      </c>
    </row>
    <row r="175" spans="1:15" ht="16.5" customHeight="1" x14ac:dyDescent="0.2">
      <c r="A175" s="173"/>
      <c r="B175" s="237" t="s">
        <v>230</v>
      </c>
      <c r="C175" s="197"/>
      <c r="D175" s="209"/>
      <c r="E175" s="168"/>
      <c r="F175" s="169"/>
      <c r="G175" s="169"/>
      <c r="H175" s="169"/>
      <c r="I175" s="169"/>
      <c r="J175" s="169">
        <f>ROUND(G175+H175+I175,2)</f>
        <v>0</v>
      </c>
      <c r="K175" s="169">
        <f t="shared" si="79"/>
        <v>0</v>
      </c>
      <c r="L175" s="234">
        <f t="shared" si="80"/>
        <v>0</v>
      </c>
      <c r="M175" s="234">
        <f t="shared" si="81"/>
        <v>0</v>
      </c>
      <c r="N175" s="234">
        <f t="shared" si="82"/>
        <v>0</v>
      </c>
      <c r="O175" s="235">
        <f t="shared" si="5"/>
        <v>0</v>
      </c>
    </row>
    <row r="176" spans="1:15" ht="16.5" customHeight="1" x14ac:dyDescent="0.2">
      <c r="A176" s="173" t="s">
        <v>434</v>
      </c>
      <c r="B176" s="196" t="s">
        <v>226</v>
      </c>
      <c r="C176" s="197" t="s">
        <v>54</v>
      </c>
      <c r="D176" s="209">
        <v>2</v>
      </c>
      <c r="E176" s="168"/>
      <c r="F176" s="169"/>
      <c r="G176" s="169"/>
      <c r="H176" s="169"/>
      <c r="I176" s="169"/>
      <c r="J176" s="169">
        <f t="shared" ref="J176" si="104">ROUND(G176+H176+I176,2)</f>
        <v>0</v>
      </c>
      <c r="K176" s="170">
        <f t="shared" si="79"/>
        <v>0</v>
      </c>
      <c r="L176" s="171">
        <f t="shared" si="80"/>
        <v>0</v>
      </c>
      <c r="M176" s="171">
        <f t="shared" si="81"/>
        <v>0</v>
      </c>
      <c r="N176" s="171">
        <f t="shared" si="82"/>
        <v>0</v>
      </c>
      <c r="O176" s="172">
        <f t="shared" si="5"/>
        <v>0</v>
      </c>
    </row>
    <row r="177" spans="1:15" ht="36" x14ac:dyDescent="0.2">
      <c r="A177" s="173" t="s">
        <v>435</v>
      </c>
      <c r="B177" s="241" t="s">
        <v>308</v>
      </c>
      <c r="C177" s="197" t="s">
        <v>54</v>
      </c>
      <c r="D177" s="210">
        <v>2</v>
      </c>
      <c r="E177" s="168"/>
      <c r="F177" s="169"/>
      <c r="G177" s="169"/>
      <c r="H177" s="169"/>
      <c r="I177" s="169"/>
      <c r="J177" s="169">
        <f t="shared" ref="J177:J201" si="105">ROUND(G177+H177+I177,2)</f>
        <v>0</v>
      </c>
      <c r="K177" s="170">
        <f t="shared" ref="K177:K221" si="106">ROUND(D177*E177,2)</f>
        <v>0</v>
      </c>
      <c r="L177" s="171">
        <f t="shared" ref="L177:L221" si="107">ROUND(D177*G177,2)</f>
        <v>0</v>
      </c>
      <c r="M177" s="171">
        <f t="shared" ref="M177:M221" si="108">ROUND(D177*H177,2)</f>
        <v>0</v>
      </c>
      <c r="N177" s="171">
        <f t="shared" ref="N177:N221" si="109">ROUND(D177*I177,2)</f>
        <v>0</v>
      </c>
      <c r="O177" s="172">
        <f t="shared" si="5"/>
        <v>0</v>
      </c>
    </row>
    <row r="178" spans="1:15" ht="16.5" customHeight="1" x14ac:dyDescent="0.2">
      <c r="A178" s="173" t="s">
        <v>436</v>
      </c>
      <c r="B178" s="175" t="s">
        <v>228</v>
      </c>
      <c r="C178" s="197" t="s">
        <v>54</v>
      </c>
      <c r="D178" s="210">
        <v>2</v>
      </c>
      <c r="E178" s="168"/>
      <c r="F178" s="169"/>
      <c r="G178" s="169"/>
      <c r="H178" s="169"/>
      <c r="I178" s="169"/>
      <c r="J178" s="169">
        <f t="shared" si="105"/>
        <v>0</v>
      </c>
      <c r="K178" s="170">
        <f t="shared" si="106"/>
        <v>0</v>
      </c>
      <c r="L178" s="171">
        <f t="shared" si="107"/>
        <v>0</v>
      </c>
      <c r="M178" s="171">
        <f t="shared" si="108"/>
        <v>0</v>
      </c>
      <c r="N178" s="171">
        <f t="shared" si="109"/>
        <v>0</v>
      </c>
      <c r="O178" s="172">
        <f t="shared" si="5"/>
        <v>0</v>
      </c>
    </row>
    <row r="179" spans="1:15" ht="16.5" customHeight="1" x14ac:dyDescent="0.2">
      <c r="A179" s="173" t="s">
        <v>437</v>
      </c>
      <c r="B179" s="198" t="s">
        <v>227</v>
      </c>
      <c r="C179" s="197" t="s">
        <v>65</v>
      </c>
      <c r="D179" s="210">
        <v>150.6</v>
      </c>
      <c r="E179" s="168"/>
      <c r="F179" s="169"/>
      <c r="G179" s="169"/>
      <c r="H179" s="169"/>
      <c r="I179" s="169"/>
      <c r="J179" s="169">
        <f t="shared" si="105"/>
        <v>0</v>
      </c>
      <c r="K179" s="170">
        <f t="shared" si="106"/>
        <v>0</v>
      </c>
      <c r="L179" s="171">
        <f t="shared" si="107"/>
        <v>0</v>
      </c>
      <c r="M179" s="171">
        <f t="shared" si="108"/>
        <v>0</v>
      </c>
      <c r="N179" s="171">
        <f t="shared" si="109"/>
        <v>0</v>
      </c>
      <c r="O179" s="172">
        <f t="shared" si="5"/>
        <v>0</v>
      </c>
    </row>
    <row r="180" spans="1:15" ht="36" x14ac:dyDescent="0.2">
      <c r="A180" s="173" t="s">
        <v>438</v>
      </c>
      <c r="B180" s="236" t="s">
        <v>317</v>
      </c>
      <c r="C180" s="197" t="s">
        <v>54</v>
      </c>
      <c r="D180" s="211">
        <v>1</v>
      </c>
      <c r="E180" s="168"/>
      <c r="F180" s="169"/>
      <c r="G180" s="169"/>
      <c r="H180" s="169"/>
      <c r="I180" s="169"/>
      <c r="J180" s="169">
        <f>ROUND(G180+H180+I180,2)</f>
        <v>0</v>
      </c>
      <c r="K180" s="170">
        <f t="shared" si="106"/>
        <v>0</v>
      </c>
      <c r="L180" s="171">
        <f t="shared" si="107"/>
        <v>0</v>
      </c>
      <c r="M180" s="171">
        <f t="shared" si="108"/>
        <v>0</v>
      </c>
      <c r="N180" s="171">
        <f t="shared" si="109"/>
        <v>0</v>
      </c>
      <c r="O180" s="172">
        <f t="shared" si="5"/>
        <v>0</v>
      </c>
    </row>
    <row r="181" spans="1:15" ht="16.5" customHeight="1" x14ac:dyDescent="0.2">
      <c r="A181" s="173" t="s">
        <v>439</v>
      </c>
      <c r="B181" s="239" t="s">
        <v>229</v>
      </c>
      <c r="C181" s="197" t="s">
        <v>54</v>
      </c>
      <c r="D181" s="210">
        <v>1</v>
      </c>
      <c r="E181" s="169"/>
      <c r="F181" s="169"/>
      <c r="G181" s="169"/>
      <c r="H181" s="169"/>
      <c r="I181" s="169"/>
      <c r="J181" s="169">
        <f t="shared" ref="J181:J185" si="110">ROUND(G181+H181+I181,2)</f>
        <v>0</v>
      </c>
      <c r="K181" s="170">
        <f t="shared" si="106"/>
        <v>0</v>
      </c>
      <c r="L181" s="171">
        <f t="shared" si="107"/>
        <v>0</v>
      </c>
      <c r="M181" s="171">
        <f t="shared" si="108"/>
        <v>0</v>
      </c>
      <c r="N181" s="171">
        <f t="shared" si="109"/>
        <v>0</v>
      </c>
      <c r="O181" s="172">
        <f t="shared" si="5"/>
        <v>0</v>
      </c>
    </row>
    <row r="182" spans="1:15" ht="16.5" customHeight="1" x14ac:dyDescent="0.2">
      <c r="A182" s="173"/>
      <c r="B182" s="237" t="s">
        <v>234</v>
      </c>
      <c r="C182" s="197"/>
      <c r="D182" s="210"/>
      <c r="E182" s="168"/>
      <c r="F182" s="169"/>
      <c r="G182" s="169"/>
      <c r="H182" s="169"/>
      <c r="I182" s="169"/>
      <c r="J182" s="169">
        <f t="shared" si="110"/>
        <v>0</v>
      </c>
      <c r="K182" s="170">
        <f t="shared" si="106"/>
        <v>0</v>
      </c>
      <c r="L182" s="171">
        <f t="shared" si="107"/>
        <v>0</v>
      </c>
      <c r="M182" s="171">
        <f t="shared" si="108"/>
        <v>0</v>
      </c>
      <c r="N182" s="171">
        <f t="shared" si="109"/>
        <v>0</v>
      </c>
      <c r="O182" s="172">
        <f t="shared" ref="O182:O190" si="111">ROUND(L182+M182+N182,2)</f>
        <v>0</v>
      </c>
    </row>
    <row r="183" spans="1:15" ht="20.25" customHeight="1" x14ac:dyDescent="0.2">
      <c r="A183" s="173" t="s">
        <v>440</v>
      </c>
      <c r="B183" s="208" t="s">
        <v>219</v>
      </c>
      <c r="C183" s="197" t="s">
        <v>54</v>
      </c>
      <c r="D183" s="210">
        <v>1</v>
      </c>
      <c r="E183" s="168"/>
      <c r="F183" s="169"/>
      <c r="G183" s="169"/>
      <c r="H183" s="169"/>
      <c r="I183" s="169"/>
      <c r="J183" s="169">
        <f t="shared" si="110"/>
        <v>0</v>
      </c>
      <c r="K183" s="170">
        <f t="shared" si="106"/>
        <v>0</v>
      </c>
      <c r="L183" s="171">
        <f t="shared" si="107"/>
        <v>0</v>
      </c>
      <c r="M183" s="171">
        <f t="shared" si="108"/>
        <v>0</v>
      </c>
      <c r="N183" s="171">
        <f t="shared" si="109"/>
        <v>0</v>
      </c>
      <c r="O183" s="172">
        <f t="shared" si="111"/>
        <v>0</v>
      </c>
    </row>
    <row r="184" spans="1:15" ht="16.5" customHeight="1" x14ac:dyDescent="0.2">
      <c r="A184" s="173" t="s">
        <v>441</v>
      </c>
      <c r="B184" s="196" t="s">
        <v>244</v>
      </c>
      <c r="C184" s="197" t="s">
        <v>54</v>
      </c>
      <c r="D184" s="209">
        <v>1</v>
      </c>
      <c r="E184" s="168"/>
      <c r="F184" s="169"/>
      <c r="G184" s="169"/>
      <c r="H184" s="169"/>
      <c r="I184" s="169"/>
      <c r="J184" s="169">
        <f t="shared" si="110"/>
        <v>0</v>
      </c>
      <c r="K184" s="170">
        <f t="shared" si="106"/>
        <v>0</v>
      </c>
      <c r="L184" s="171">
        <f t="shared" si="107"/>
        <v>0</v>
      </c>
      <c r="M184" s="171">
        <f t="shared" si="108"/>
        <v>0</v>
      </c>
      <c r="N184" s="171">
        <f t="shared" si="109"/>
        <v>0</v>
      </c>
      <c r="O184" s="172">
        <f t="shared" si="111"/>
        <v>0</v>
      </c>
    </row>
    <row r="185" spans="1:15" ht="16.5" customHeight="1" x14ac:dyDescent="0.2">
      <c r="A185" s="173" t="s">
        <v>442</v>
      </c>
      <c r="B185" s="199" t="s">
        <v>190</v>
      </c>
      <c r="C185" s="200" t="s">
        <v>65</v>
      </c>
      <c r="D185" s="211">
        <v>8.77</v>
      </c>
      <c r="E185" s="168"/>
      <c r="F185" s="169"/>
      <c r="G185" s="169"/>
      <c r="H185" s="169"/>
      <c r="I185" s="169"/>
      <c r="J185" s="169">
        <f t="shared" si="110"/>
        <v>0</v>
      </c>
      <c r="K185" s="170">
        <f t="shared" si="106"/>
        <v>0</v>
      </c>
      <c r="L185" s="171">
        <f t="shared" si="107"/>
        <v>0</v>
      </c>
      <c r="M185" s="171">
        <f t="shared" si="108"/>
        <v>0</v>
      </c>
      <c r="N185" s="171">
        <f t="shared" si="109"/>
        <v>0</v>
      </c>
      <c r="O185" s="172">
        <f t="shared" si="111"/>
        <v>0</v>
      </c>
    </row>
    <row r="186" spans="1:15" ht="16.5" customHeight="1" x14ac:dyDescent="0.2">
      <c r="A186" s="173" t="s">
        <v>443</v>
      </c>
      <c r="B186" s="202" t="s">
        <v>189</v>
      </c>
      <c r="C186" s="203" t="s">
        <v>65</v>
      </c>
      <c r="D186" s="211">
        <v>8.77</v>
      </c>
      <c r="E186" s="168"/>
      <c r="F186" s="169"/>
      <c r="G186" s="169"/>
      <c r="H186" s="169"/>
      <c r="I186" s="169"/>
      <c r="J186" s="169">
        <f>ROUND(G186+H186+I186,2)</f>
        <v>0</v>
      </c>
      <c r="K186" s="170">
        <f t="shared" si="106"/>
        <v>0</v>
      </c>
      <c r="L186" s="171">
        <f t="shared" si="107"/>
        <v>0</v>
      </c>
      <c r="M186" s="171">
        <f t="shared" si="108"/>
        <v>0</v>
      </c>
      <c r="N186" s="171">
        <f t="shared" si="109"/>
        <v>0</v>
      </c>
      <c r="O186" s="172">
        <f t="shared" si="111"/>
        <v>0</v>
      </c>
    </row>
    <row r="187" spans="1:15" ht="16.5" customHeight="1" x14ac:dyDescent="0.2">
      <c r="A187" s="173" t="s">
        <v>444</v>
      </c>
      <c r="B187" s="202" t="s">
        <v>89</v>
      </c>
      <c r="C187" s="203" t="s">
        <v>65</v>
      </c>
      <c r="D187" s="209">
        <f>ROUND(D188*0.2,2)</f>
        <v>13.97</v>
      </c>
      <c r="E187" s="168"/>
      <c r="F187" s="169"/>
      <c r="G187" s="169"/>
      <c r="H187" s="169"/>
      <c r="I187" s="169"/>
      <c r="J187" s="169">
        <f>ROUND(G187+H187+I187,2)</f>
        <v>0</v>
      </c>
      <c r="K187" s="170">
        <f t="shared" si="106"/>
        <v>0</v>
      </c>
      <c r="L187" s="171">
        <f t="shared" si="107"/>
        <v>0</v>
      </c>
      <c r="M187" s="171">
        <f t="shared" si="108"/>
        <v>0</v>
      </c>
      <c r="N187" s="171">
        <f t="shared" si="109"/>
        <v>0</v>
      </c>
      <c r="O187" s="172">
        <f t="shared" si="111"/>
        <v>0</v>
      </c>
    </row>
    <row r="188" spans="1:15" ht="16.5" customHeight="1" x14ac:dyDescent="0.2">
      <c r="A188" s="173" t="s">
        <v>445</v>
      </c>
      <c r="B188" s="198" t="s">
        <v>67</v>
      </c>
      <c r="C188" s="194" t="s">
        <v>65</v>
      </c>
      <c r="D188" s="210">
        <v>69.84</v>
      </c>
      <c r="E188" s="168"/>
      <c r="F188" s="169"/>
      <c r="G188" s="169"/>
      <c r="H188" s="169"/>
      <c r="I188" s="169"/>
      <c r="J188" s="169">
        <f>ROUND(G188+H188+I188,2)</f>
        <v>0</v>
      </c>
      <c r="K188" s="170">
        <f t="shared" si="106"/>
        <v>0</v>
      </c>
      <c r="L188" s="171">
        <f t="shared" si="107"/>
        <v>0</v>
      </c>
      <c r="M188" s="171">
        <f t="shared" si="108"/>
        <v>0</v>
      </c>
      <c r="N188" s="171">
        <f t="shared" si="109"/>
        <v>0</v>
      </c>
      <c r="O188" s="172">
        <f t="shared" si="111"/>
        <v>0</v>
      </c>
    </row>
    <row r="189" spans="1:15" ht="16.5" customHeight="1" x14ac:dyDescent="0.2">
      <c r="A189" s="173" t="s">
        <v>446</v>
      </c>
      <c r="B189" s="196" t="s">
        <v>64</v>
      </c>
      <c r="C189" s="194" t="s">
        <v>65</v>
      </c>
      <c r="D189" s="210">
        <v>69.84</v>
      </c>
      <c r="E189" s="168"/>
      <c r="F189" s="169"/>
      <c r="G189" s="169"/>
      <c r="H189" s="169"/>
      <c r="I189" s="169"/>
      <c r="J189" s="169">
        <f>ROUND(G189+H189+I189,2)</f>
        <v>0</v>
      </c>
      <c r="K189" s="170">
        <f t="shared" si="106"/>
        <v>0</v>
      </c>
      <c r="L189" s="171">
        <f t="shared" si="107"/>
        <v>0</v>
      </c>
      <c r="M189" s="171">
        <f t="shared" si="108"/>
        <v>0</v>
      </c>
      <c r="N189" s="171">
        <f t="shared" si="109"/>
        <v>0</v>
      </c>
      <c r="O189" s="172">
        <f t="shared" si="111"/>
        <v>0</v>
      </c>
    </row>
    <row r="190" spans="1:15" ht="24" x14ac:dyDescent="0.2">
      <c r="A190" s="173" t="s">
        <v>447</v>
      </c>
      <c r="B190" s="241" t="s">
        <v>303</v>
      </c>
      <c r="C190" s="197" t="s">
        <v>54</v>
      </c>
      <c r="D190" s="210">
        <v>1</v>
      </c>
      <c r="E190" s="168"/>
      <c r="F190" s="169"/>
      <c r="G190" s="169"/>
      <c r="H190" s="169"/>
      <c r="I190" s="169"/>
      <c r="J190" s="169">
        <f t="shared" ref="J190" si="112">ROUND(G190+H190+I190,2)</f>
        <v>0</v>
      </c>
      <c r="K190" s="170">
        <f t="shared" si="106"/>
        <v>0</v>
      </c>
      <c r="L190" s="171">
        <f t="shared" si="107"/>
        <v>0</v>
      </c>
      <c r="M190" s="171">
        <f t="shared" si="108"/>
        <v>0</v>
      </c>
      <c r="N190" s="171">
        <f t="shared" si="109"/>
        <v>0</v>
      </c>
      <c r="O190" s="172">
        <f t="shared" si="111"/>
        <v>0</v>
      </c>
    </row>
    <row r="191" spans="1:15" ht="16.5" customHeight="1" x14ac:dyDescent="0.2">
      <c r="A191" s="173"/>
      <c r="B191" s="193" t="s">
        <v>235</v>
      </c>
      <c r="C191" s="197"/>
      <c r="D191" s="210"/>
      <c r="E191" s="168"/>
      <c r="F191" s="169"/>
      <c r="G191" s="169"/>
      <c r="H191" s="169"/>
      <c r="I191" s="169"/>
      <c r="J191" s="169">
        <f t="shared" si="105"/>
        <v>0</v>
      </c>
      <c r="K191" s="170">
        <f t="shared" si="106"/>
        <v>0</v>
      </c>
      <c r="L191" s="171">
        <f t="shared" si="107"/>
        <v>0</v>
      </c>
      <c r="M191" s="171">
        <f t="shared" si="108"/>
        <v>0</v>
      </c>
      <c r="N191" s="171">
        <f t="shared" si="109"/>
        <v>0</v>
      </c>
      <c r="O191" s="172">
        <f t="shared" si="5"/>
        <v>0</v>
      </c>
    </row>
    <row r="192" spans="1:15" ht="16.5" customHeight="1" x14ac:dyDescent="0.2">
      <c r="A192" s="173" t="s">
        <v>448</v>
      </c>
      <c r="B192" s="196" t="s">
        <v>85</v>
      </c>
      <c r="C192" s="197" t="s">
        <v>54</v>
      </c>
      <c r="D192" s="209">
        <v>1</v>
      </c>
      <c r="E192" s="168"/>
      <c r="F192" s="169"/>
      <c r="G192" s="169"/>
      <c r="H192" s="169"/>
      <c r="I192" s="169"/>
      <c r="J192" s="169">
        <f t="shared" si="105"/>
        <v>0</v>
      </c>
      <c r="K192" s="170">
        <f t="shared" si="106"/>
        <v>0</v>
      </c>
      <c r="L192" s="171">
        <f t="shared" si="107"/>
        <v>0</v>
      </c>
      <c r="M192" s="171">
        <f t="shared" si="108"/>
        <v>0</v>
      </c>
      <c r="N192" s="171">
        <f t="shared" si="109"/>
        <v>0</v>
      </c>
      <c r="O192" s="172">
        <f t="shared" si="5"/>
        <v>0</v>
      </c>
    </row>
    <row r="193" spans="1:15" ht="16.5" customHeight="1" x14ac:dyDescent="0.2">
      <c r="A193" s="173" t="s">
        <v>449</v>
      </c>
      <c r="B193" s="199" t="s">
        <v>220</v>
      </c>
      <c r="C193" s="203" t="s">
        <v>65</v>
      </c>
      <c r="D193" s="211">
        <v>30.07</v>
      </c>
      <c r="E193" s="168"/>
      <c r="F193" s="169"/>
      <c r="G193" s="169"/>
      <c r="H193" s="169"/>
      <c r="I193" s="169"/>
      <c r="J193" s="169">
        <f t="shared" si="105"/>
        <v>0</v>
      </c>
      <c r="K193" s="170">
        <f t="shared" si="106"/>
        <v>0</v>
      </c>
      <c r="L193" s="171">
        <f t="shared" si="107"/>
        <v>0</v>
      </c>
      <c r="M193" s="171">
        <f t="shared" si="108"/>
        <v>0</v>
      </c>
      <c r="N193" s="171">
        <f t="shared" si="109"/>
        <v>0</v>
      </c>
      <c r="O193" s="172">
        <f t="shared" si="5"/>
        <v>0</v>
      </c>
    </row>
    <row r="194" spans="1:15" ht="16.5" customHeight="1" x14ac:dyDescent="0.2">
      <c r="A194" s="173" t="s">
        <v>450</v>
      </c>
      <c r="B194" s="199" t="s">
        <v>236</v>
      </c>
      <c r="C194" s="203" t="s">
        <v>65</v>
      </c>
      <c r="D194" s="211">
        <v>30.07</v>
      </c>
      <c r="E194" s="168"/>
      <c r="F194" s="169"/>
      <c r="G194" s="169"/>
      <c r="H194" s="169"/>
      <c r="I194" s="169"/>
      <c r="J194" s="169">
        <f t="shared" si="105"/>
        <v>0</v>
      </c>
      <c r="K194" s="170">
        <f t="shared" si="106"/>
        <v>0</v>
      </c>
      <c r="L194" s="171">
        <f t="shared" si="107"/>
        <v>0</v>
      </c>
      <c r="M194" s="171">
        <f t="shared" si="108"/>
        <v>0</v>
      </c>
      <c r="N194" s="171">
        <f t="shared" si="109"/>
        <v>0</v>
      </c>
      <c r="O194" s="172">
        <f t="shared" ref="O194:O204" si="113">ROUND(L194+M194+N194,2)</f>
        <v>0</v>
      </c>
    </row>
    <row r="195" spans="1:15" ht="29.25" customHeight="1" x14ac:dyDescent="0.2">
      <c r="A195" s="173" t="s">
        <v>451</v>
      </c>
      <c r="B195" s="236" t="s">
        <v>196</v>
      </c>
      <c r="C195" s="200" t="s">
        <v>65</v>
      </c>
      <c r="D195" s="211">
        <v>30.07</v>
      </c>
      <c r="E195" s="168"/>
      <c r="F195" s="169"/>
      <c r="G195" s="169"/>
      <c r="H195" s="169"/>
      <c r="I195" s="169"/>
      <c r="J195" s="169">
        <f t="shared" si="105"/>
        <v>0</v>
      </c>
      <c r="K195" s="170">
        <f t="shared" si="106"/>
        <v>0</v>
      </c>
      <c r="L195" s="171">
        <f t="shared" si="107"/>
        <v>0</v>
      </c>
      <c r="M195" s="171">
        <f t="shared" si="108"/>
        <v>0</v>
      </c>
      <c r="N195" s="171">
        <f t="shared" si="109"/>
        <v>0</v>
      </c>
      <c r="O195" s="172">
        <f t="shared" si="113"/>
        <v>0</v>
      </c>
    </row>
    <row r="196" spans="1:15" ht="16.5" customHeight="1" x14ac:dyDescent="0.2">
      <c r="A196" s="173" t="s">
        <v>452</v>
      </c>
      <c r="B196" s="204" t="s">
        <v>223</v>
      </c>
      <c r="C196" s="203" t="s">
        <v>65</v>
      </c>
      <c r="D196" s="211">
        <v>30.07</v>
      </c>
      <c r="E196" s="168"/>
      <c r="F196" s="169"/>
      <c r="G196" s="169"/>
      <c r="H196" s="169"/>
      <c r="I196" s="169"/>
      <c r="J196" s="169">
        <f t="shared" si="105"/>
        <v>0</v>
      </c>
      <c r="K196" s="170">
        <f t="shared" si="106"/>
        <v>0</v>
      </c>
      <c r="L196" s="171">
        <f t="shared" si="107"/>
        <v>0</v>
      </c>
      <c r="M196" s="171">
        <f t="shared" si="108"/>
        <v>0</v>
      </c>
      <c r="N196" s="171">
        <f t="shared" si="109"/>
        <v>0</v>
      </c>
      <c r="O196" s="172">
        <f t="shared" si="113"/>
        <v>0</v>
      </c>
    </row>
    <row r="197" spans="1:15" ht="16.5" customHeight="1" x14ac:dyDescent="0.2">
      <c r="A197" s="173" t="s">
        <v>453</v>
      </c>
      <c r="B197" s="204" t="s">
        <v>68</v>
      </c>
      <c r="C197" s="203" t="s">
        <v>55</v>
      </c>
      <c r="D197" s="209">
        <v>22.66</v>
      </c>
      <c r="E197" s="168"/>
      <c r="F197" s="169"/>
      <c r="G197" s="169"/>
      <c r="H197" s="169"/>
      <c r="I197" s="169"/>
      <c r="J197" s="169">
        <f t="shared" si="105"/>
        <v>0</v>
      </c>
      <c r="K197" s="170">
        <f t="shared" si="106"/>
        <v>0</v>
      </c>
      <c r="L197" s="171">
        <f t="shared" si="107"/>
        <v>0</v>
      </c>
      <c r="M197" s="171">
        <f t="shared" si="108"/>
        <v>0</v>
      </c>
      <c r="N197" s="171">
        <f t="shared" si="109"/>
        <v>0</v>
      </c>
      <c r="O197" s="172">
        <f t="shared" si="113"/>
        <v>0</v>
      </c>
    </row>
    <row r="198" spans="1:15" ht="16.5" customHeight="1" x14ac:dyDescent="0.2">
      <c r="A198" s="173" t="s">
        <v>454</v>
      </c>
      <c r="B198" s="202" t="s">
        <v>89</v>
      </c>
      <c r="C198" s="203" t="s">
        <v>65</v>
      </c>
      <c r="D198" s="209">
        <f>ROUND(D199*0.2,2)</f>
        <v>10.17</v>
      </c>
      <c r="E198" s="168"/>
      <c r="F198" s="169"/>
      <c r="G198" s="169"/>
      <c r="H198" s="169"/>
      <c r="I198" s="169"/>
      <c r="J198" s="169">
        <f>ROUND(G198+H198+I198,2)</f>
        <v>0</v>
      </c>
      <c r="K198" s="170">
        <f t="shared" si="106"/>
        <v>0</v>
      </c>
      <c r="L198" s="171">
        <f t="shared" si="107"/>
        <v>0</v>
      </c>
      <c r="M198" s="171">
        <f t="shared" si="108"/>
        <v>0</v>
      </c>
      <c r="N198" s="171">
        <f t="shared" si="109"/>
        <v>0</v>
      </c>
      <c r="O198" s="172">
        <f t="shared" si="113"/>
        <v>0</v>
      </c>
    </row>
    <row r="199" spans="1:15" ht="16.5" customHeight="1" x14ac:dyDescent="0.2">
      <c r="A199" s="173" t="s">
        <v>455</v>
      </c>
      <c r="B199" s="198" t="s">
        <v>67</v>
      </c>
      <c r="C199" s="194" t="s">
        <v>65</v>
      </c>
      <c r="D199" s="210">
        <v>50.87</v>
      </c>
      <c r="E199" s="168"/>
      <c r="F199" s="169"/>
      <c r="G199" s="169"/>
      <c r="H199" s="169"/>
      <c r="I199" s="169"/>
      <c r="J199" s="169">
        <f>ROUND(G199+H199+I199,2)</f>
        <v>0</v>
      </c>
      <c r="K199" s="170">
        <f t="shared" si="106"/>
        <v>0</v>
      </c>
      <c r="L199" s="171">
        <f t="shared" si="107"/>
        <v>0</v>
      </c>
      <c r="M199" s="171">
        <f t="shared" si="108"/>
        <v>0</v>
      </c>
      <c r="N199" s="171">
        <f t="shared" si="109"/>
        <v>0</v>
      </c>
      <c r="O199" s="172">
        <f t="shared" si="113"/>
        <v>0</v>
      </c>
    </row>
    <row r="200" spans="1:15" ht="16.5" customHeight="1" x14ac:dyDescent="0.2">
      <c r="A200" s="173" t="s">
        <v>456</v>
      </c>
      <c r="B200" s="196" t="s">
        <v>64</v>
      </c>
      <c r="C200" s="194" t="s">
        <v>65</v>
      </c>
      <c r="D200" s="210">
        <v>50.87</v>
      </c>
      <c r="E200" s="168"/>
      <c r="F200" s="169"/>
      <c r="G200" s="169"/>
      <c r="H200" s="169"/>
      <c r="I200" s="169"/>
      <c r="J200" s="169">
        <f>ROUND(G200+H200+I200,2)</f>
        <v>0</v>
      </c>
      <c r="K200" s="170">
        <f t="shared" si="106"/>
        <v>0</v>
      </c>
      <c r="L200" s="171">
        <f t="shared" si="107"/>
        <v>0</v>
      </c>
      <c r="M200" s="171">
        <f t="shared" si="108"/>
        <v>0</v>
      </c>
      <c r="N200" s="171">
        <f t="shared" si="109"/>
        <v>0</v>
      </c>
      <c r="O200" s="172">
        <f t="shared" si="113"/>
        <v>0</v>
      </c>
    </row>
    <row r="201" spans="1:15" ht="16.5" customHeight="1" x14ac:dyDescent="0.2">
      <c r="A201" s="173" t="s">
        <v>457</v>
      </c>
      <c r="B201" s="199" t="s">
        <v>190</v>
      </c>
      <c r="C201" s="200" t="s">
        <v>65</v>
      </c>
      <c r="D201" s="211">
        <v>30.07</v>
      </c>
      <c r="E201" s="168"/>
      <c r="F201" s="169"/>
      <c r="G201" s="169"/>
      <c r="H201" s="169"/>
      <c r="I201" s="169"/>
      <c r="J201" s="169">
        <f t="shared" si="105"/>
        <v>0</v>
      </c>
      <c r="K201" s="170">
        <f t="shared" si="106"/>
        <v>0</v>
      </c>
      <c r="L201" s="171">
        <f t="shared" si="107"/>
        <v>0</v>
      </c>
      <c r="M201" s="171">
        <f t="shared" si="108"/>
        <v>0</v>
      </c>
      <c r="N201" s="171">
        <f t="shared" si="109"/>
        <v>0</v>
      </c>
      <c r="O201" s="172">
        <f t="shared" si="113"/>
        <v>0</v>
      </c>
    </row>
    <row r="202" spans="1:15" ht="16.5" customHeight="1" x14ac:dyDescent="0.2">
      <c r="A202" s="173" t="s">
        <v>458</v>
      </c>
      <c r="B202" s="202" t="s">
        <v>189</v>
      </c>
      <c r="C202" s="203" t="s">
        <v>65</v>
      </c>
      <c r="D202" s="211">
        <v>30.07</v>
      </c>
      <c r="E202" s="168"/>
      <c r="F202" s="169"/>
      <c r="G202" s="169"/>
      <c r="H202" s="169"/>
      <c r="I202" s="169"/>
      <c r="J202" s="169">
        <f>ROUND(G202+H202+I202,2)</f>
        <v>0</v>
      </c>
      <c r="K202" s="170">
        <f t="shared" si="106"/>
        <v>0</v>
      </c>
      <c r="L202" s="171">
        <f t="shared" si="107"/>
        <v>0</v>
      </c>
      <c r="M202" s="171">
        <f t="shared" si="108"/>
        <v>0</v>
      </c>
      <c r="N202" s="171">
        <f t="shared" si="109"/>
        <v>0</v>
      </c>
      <c r="O202" s="172">
        <f t="shared" si="113"/>
        <v>0</v>
      </c>
    </row>
    <row r="203" spans="1:15" ht="16.5" customHeight="1" x14ac:dyDescent="0.2">
      <c r="A203" s="173" t="s">
        <v>459</v>
      </c>
      <c r="B203" s="198" t="s">
        <v>302</v>
      </c>
      <c r="C203" s="197" t="s">
        <v>54</v>
      </c>
      <c r="D203" s="210">
        <v>1</v>
      </c>
      <c r="E203" s="168"/>
      <c r="F203" s="169"/>
      <c r="G203" s="169"/>
      <c r="H203" s="169"/>
      <c r="I203" s="169"/>
      <c r="J203" s="169">
        <f t="shared" ref="J203:J204" si="114">ROUND(G203+H203+I203,2)</f>
        <v>0</v>
      </c>
      <c r="K203" s="170">
        <f t="shared" si="106"/>
        <v>0</v>
      </c>
      <c r="L203" s="171">
        <f t="shared" si="107"/>
        <v>0</v>
      </c>
      <c r="M203" s="171">
        <f t="shared" si="108"/>
        <v>0</v>
      </c>
      <c r="N203" s="171">
        <f t="shared" si="109"/>
        <v>0</v>
      </c>
      <c r="O203" s="172">
        <f t="shared" si="113"/>
        <v>0</v>
      </c>
    </row>
    <row r="204" spans="1:15" ht="16.5" customHeight="1" x14ac:dyDescent="0.2">
      <c r="A204" s="173" t="s">
        <v>460</v>
      </c>
      <c r="B204" s="175" t="s">
        <v>261</v>
      </c>
      <c r="C204" s="197" t="s">
        <v>54</v>
      </c>
      <c r="D204" s="210">
        <v>1</v>
      </c>
      <c r="E204" s="169"/>
      <c r="F204" s="169"/>
      <c r="G204" s="169"/>
      <c r="H204" s="169"/>
      <c r="I204" s="169"/>
      <c r="J204" s="169">
        <f t="shared" si="114"/>
        <v>0</v>
      </c>
      <c r="K204" s="170">
        <f t="shared" si="106"/>
        <v>0</v>
      </c>
      <c r="L204" s="171">
        <f t="shared" si="107"/>
        <v>0</v>
      </c>
      <c r="M204" s="171">
        <f t="shared" si="108"/>
        <v>0</v>
      </c>
      <c r="N204" s="171">
        <f t="shared" si="109"/>
        <v>0</v>
      </c>
      <c r="O204" s="172">
        <f t="shared" si="113"/>
        <v>0</v>
      </c>
    </row>
    <row r="205" spans="1:15" ht="16.5" customHeight="1" x14ac:dyDescent="0.2">
      <c r="A205" s="173"/>
      <c r="B205" s="193" t="s">
        <v>237</v>
      </c>
      <c r="C205" s="197"/>
      <c r="D205" s="210"/>
      <c r="E205" s="168"/>
      <c r="F205" s="169"/>
      <c r="G205" s="169"/>
      <c r="H205" s="169"/>
      <c r="I205" s="169"/>
      <c r="J205" s="169">
        <f t="shared" ref="J205:J216" si="115">ROUND(G205+H205+I205,2)</f>
        <v>0</v>
      </c>
      <c r="K205" s="170">
        <f t="shared" si="106"/>
        <v>0</v>
      </c>
      <c r="L205" s="171">
        <f t="shared" si="107"/>
        <v>0</v>
      </c>
      <c r="M205" s="171">
        <f t="shared" si="108"/>
        <v>0</v>
      </c>
      <c r="N205" s="171">
        <f t="shared" si="109"/>
        <v>0</v>
      </c>
      <c r="O205" s="172">
        <f t="shared" ref="O205:O216" si="116">ROUND(L205+M205+N205,2)</f>
        <v>0</v>
      </c>
    </row>
    <row r="206" spans="1:15" ht="16.5" customHeight="1" x14ac:dyDescent="0.2">
      <c r="A206" s="173" t="s">
        <v>461</v>
      </c>
      <c r="B206" s="199" t="s">
        <v>191</v>
      </c>
      <c r="C206" s="203" t="s">
        <v>65</v>
      </c>
      <c r="D206" s="211">
        <f>1.65+2.2</f>
        <v>3.85</v>
      </c>
      <c r="E206" s="168"/>
      <c r="F206" s="169"/>
      <c r="G206" s="169"/>
      <c r="H206" s="169"/>
      <c r="I206" s="169"/>
      <c r="J206" s="169">
        <f t="shared" si="115"/>
        <v>0</v>
      </c>
      <c r="K206" s="170">
        <f t="shared" si="106"/>
        <v>0</v>
      </c>
      <c r="L206" s="171">
        <f t="shared" si="107"/>
        <v>0</v>
      </c>
      <c r="M206" s="171">
        <f t="shared" si="108"/>
        <v>0</v>
      </c>
      <c r="N206" s="171">
        <f t="shared" si="109"/>
        <v>0</v>
      </c>
      <c r="O206" s="172">
        <f t="shared" si="116"/>
        <v>0</v>
      </c>
    </row>
    <row r="207" spans="1:15" ht="16.5" customHeight="1" x14ac:dyDescent="0.2">
      <c r="A207" s="173" t="s">
        <v>462</v>
      </c>
      <c r="B207" s="196" t="s">
        <v>208</v>
      </c>
      <c r="C207" s="197" t="s">
        <v>65</v>
      </c>
      <c r="D207" s="211">
        <f>5.8+10</f>
        <v>15.8</v>
      </c>
      <c r="E207" s="168"/>
      <c r="F207" s="169"/>
      <c r="G207" s="169"/>
      <c r="H207" s="169"/>
      <c r="I207" s="169"/>
      <c r="J207" s="169">
        <f t="shared" si="115"/>
        <v>0</v>
      </c>
      <c r="K207" s="170">
        <f t="shared" si="106"/>
        <v>0</v>
      </c>
      <c r="L207" s="171">
        <f t="shared" si="107"/>
        <v>0</v>
      </c>
      <c r="M207" s="171">
        <f t="shared" si="108"/>
        <v>0</v>
      </c>
      <c r="N207" s="171">
        <f t="shared" si="109"/>
        <v>0</v>
      </c>
      <c r="O207" s="172">
        <f t="shared" si="116"/>
        <v>0</v>
      </c>
    </row>
    <row r="208" spans="1:15" ht="29.25" customHeight="1" x14ac:dyDescent="0.2">
      <c r="A208" s="173" t="s">
        <v>463</v>
      </c>
      <c r="B208" s="236" t="s">
        <v>196</v>
      </c>
      <c r="C208" s="200" t="s">
        <v>65</v>
      </c>
      <c r="D208" s="211">
        <f>1.65+2.2</f>
        <v>3.85</v>
      </c>
      <c r="E208" s="168"/>
      <c r="F208" s="169"/>
      <c r="G208" s="169"/>
      <c r="H208" s="169"/>
      <c r="I208" s="169"/>
      <c r="J208" s="169">
        <f t="shared" si="115"/>
        <v>0</v>
      </c>
      <c r="K208" s="170">
        <f t="shared" si="106"/>
        <v>0</v>
      </c>
      <c r="L208" s="171">
        <f t="shared" si="107"/>
        <v>0</v>
      </c>
      <c r="M208" s="171">
        <f t="shared" si="108"/>
        <v>0</v>
      </c>
      <c r="N208" s="171">
        <f t="shared" si="109"/>
        <v>0</v>
      </c>
      <c r="O208" s="172">
        <f t="shared" si="116"/>
        <v>0</v>
      </c>
    </row>
    <row r="209" spans="1:15" ht="24.75" customHeight="1" x14ac:dyDescent="0.2">
      <c r="A209" s="173" t="s">
        <v>464</v>
      </c>
      <c r="B209" s="219" t="s">
        <v>210</v>
      </c>
      <c r="C209" s="200" t="s">
        <v>65</v>
      </c>
      <c r="D209" s="211">
        <f>1.65+2.2</f>
        <v>3.85</v>
      </c>
      <c r="E209" s="168"/>
      <c r="F209" s="169"/>
      <c r="G209" s="169"/>
      <c r="H209" s="169"/>
      <c r="I209" s="169"/>
      <c r="J209" s="169">
        <f t="shared" si="115"/>
        <v>0</v>
      </c>
      <c r="K209" s="170">
        <f t="shared" si="106"/>
        <v>0</v>
      </c>
      <c r="L209" s="171">
        <f t="shared" si="107"/>
        <v>0</v>
      </c>
      <c r="M209" s="171">
        <f t="shared" si="108"/>
        <v>0</v>
      </c>
      <c r="N209" s="171">
        <f t="shared" si="109"/>
        <v>0</v>
      </c>
      <c r="O209" s="172">
        <f t="shared" si="116"/>
        <v>0</v>
      </c>
    </row>
    <row r="210" spans="1:15" ht="15" customHeight="1" x14ac:dyDescent="0.2">
      <c r="A210" s="173" t="s">
        <v>465</v>
      </c>
      <c r="B210" s="202" t="s">
        <v>211</v>
      </c>
      <c r="C210" s="197" t="s">
        <v>65</v>
      </c>
      <c r="D210" s="211">
        <f>1.65+2.2</f>
        <v>3.85</v>
      </c>
      <c r="E210" s="168"/>
      <c r="F210" s="169"/>
      <c r="G210" s="169"/>
      <c r="H210" s="169"/>
      <c r="I210" s="169"/>
      <c r="J210" s="169">
        <f>ROUND(G210+H210+I210,2)</f>
        <v>0</v>
      </c>
      <c r="K210" s="170">
        <f t="shared" si="106"/>
        <v>0</v>
      </c>
      <c r="L210" s="171">
        <f t="shared" si="107"/>
        <v>0</v>
      </c>
      <c r="M210" s="171">
        <f t="shared" si="108"/>
        <v>0</v>
      </c>
      <c r="N210" s="171">
        <f t="shared" si="109"/>
        <v>0</v>
      </c>
      <c r="O210" s="172">
        <f t="shared" si="116"/>
        <v>0</v>
      </c>
    </row>
    <row r="211" spans="1:15" ht="24.75" customHeight="1" x14ac:dyDescent="0.2">
      <c r="A211" s="173" t="s">
        <v>466</v>
      </c>
      <c r="B211" s="219" t="s">
        <v>212</v>
      </c>
      <c r="C211" s="200" t="s">
        <v>65</v>
      </c>
      <c r="D211" s="210">
        <f>12.37+15.18</f>
        <v>27.549999999999997</v>
      </c>
      <c r="E211" s="168"/>
      <c r="F211" s="169"/>
      <c r="G211" s="169"/>
      <c r="H211" s="169"/>
      <c r="I211" s="169"/>
      <c r="J211" s="169">
        <f t="shared" ref="J211:J214" si="117">ROUND(G211+H211+I211,2)</f>
        <v>0</v>
      </c>
      <c r="K211" s="170">
        <f t="shared" si="106"/>
        <v>0</v>
      </c>
      <c r="L211" s="171">
        <f t="shared" si="107"/>
        <v>0</v>
      </c>
      <c r="M211" s="171">
        <f t="shared" si="108"/>
        <v>0</v>
      </c>
      <c r="N211" s="171">
        <f t="shared" si="109"/>
        <v>0</v>
      </c>
      <c r="O211" s="172">
        <f t="shared" si="116"/>
        <v>0</v>
      </c>
    </row>
    <row r="212" spans="1:15" ht="16.5" customHeight="1" x14ac:dyDescent="0.2">
      <c r="A212" s="173" t="s">
        <v>467</v>
      </c>
      <c r="B212" s="202" t="s">
        <v>213</v>
      </c>
      <c r="C212" s="197" t="s">
        <v>65</v>
      </c>
      <c r="D212" s="210">
        <f>12.37+15.18</f>
        <v>27.549999999999997</v>
      </c>
      <c r="E212" s="168"/>
      <c r="F212" s="169"/>
      <c r="G212" s="169"/>
      <c r="H212" s="169"/>
      <c r="I212" s="169"/>
      <c r="J212" s="169">
        <f t="shared" si="117"/>
        <v>0</v>
      </c>
      <c r="K212" s="170">
        <f t="shared" si="106"/>
        <v>0</v>
      </c>
      <c r="L212" s="171">
        <f t="shared" si="107"/>
        <v>0</v>
      </c>
      <c r="M212" s="171">
        <f t="shared" si="108"/>
        <v>0</v>
      </c>
      <c r="N212" s="171">
        <f t="shared" si="109"/>
        <v>0</v>
      </c>
      <c r="O212" s="172">
        <f t="shared" si="116"/>
        <v>0</v>
      </c>
    </row>
    <row r="213" spans="1:15" ht="16.5" customHeight="1" x14ac:dyDescent="0.2">
      <c r="A213" s="173" t="s">
        <v>468</v>
      </c>
      <c r="B213" s="198" t="s">
        <v>238</v>
      </c>
      <c r="C213" s="197" t="s">
        <v>65</v>
      </c>
      <c r="D213" s="211">
        <f>1.65+2.2</f>
        <v>3.85</v>
      </c>
      <c r="E213" s="168"/>
      <c r="F213" s="169"/>
      <c r="G213" s="169"/>
      <c r="H213" s="169"/>
      <c r="I213" s="169"/>
      <c r="J213" s="169">
        <f t="shared" si="117"/>
        <v>0</v>
      </c>
      <c r="K213" s="170">
        <f t="shared" si="106"/>
        <v>0</v>
      </c>
      <c r="L213" s="171">
        <f t="shared" si="107"/>
        <v>0</v>
      </c>
      <c r="M213" s="171">
        <f t="shared" si="108"/>
        <v>0</v>
      </c>
      <c r="N213" s="171">
        <f t="shared" si="109"/>
        <v>0</v>
      </c>
      <c r="O213" s="172">
        <f t="shared" si="116"/>
        <v>0</v>
      </c>
    </row>
    <row r="214" spans="1:15" ht="16.5" customHeight="1" x14ac:dyDescent="0.2">
      <c r="A214" s="173" t="s">
        <v>469</v>
      </c>
      <c r="B214" s="199" t="s">
        <v>239</v>
      </c>
      <c r="C214" s="200" t="s">
        <v>65</v>
      </c>
      <c r="D214" s="211">
        <f>1.65+2.2</f>
        <v>3.85</v>
      </c>
      <c r="E214" s="168"/>
      <c r="F214" s="169"/>
      <c r="G214" s="169"/>
      <c r="H214" s="169"/>
      <c r="I214" s="169"/>
      <c r="J214" s="169">
        <f t="shared" si="117"/>
        <v>0</v>
      </c>
      <c r="K214" s="170">
        <f t="shared" si="106"/>
        <v>0</v>
      </c>
      <c r="L214" s="171">
        <f t="shared" si="107"/>
        <v>0</v>
      </c>
      <c r="M214" s="171">
        <f t="shared" si="108"/>
        <v>0</v>
      </c>
      <c r="N214" s="171">
        <f t="shared" si="109"/>
        <v>0</v>
      </c>
      <c r="O214" s="172">
        <f t="shared" si="116"/>
        <v>0</v>
      </c>
    </row>
    <row r="215" spans="1:15" ht="16.5" customHeight="1" x14ac:dyDescent="0.2">
      <c r="A215" s="173" t="s">
        <v>470</v>
      </c>
      <c r="B215" s="202" t="s">
        <v>189</v>
      </c>
      <c r="C215" s="203" t="s">
        <v>65</v>
      </c>
      <c r="D215" s="211">
        <f>1.65+2.2</f>
        <v>3.85</v>
      </c>
      <c r="E215" s="168"/>
      <c r="F215" s="169"/>
      <c r="G215" s="169"/>
      <c r="H215" s="169"/>
      <c r="I215" s="169"/>
      <c r="J215" s="169">
        <f>ROUND(G215+H215+I215,2)</f>
        <v>0</v>
      </c>
      <c r="K215" s="170">
        <f t="shared" si="106"/>
        <v>0</v>
      </c>
      <c r="L215" s="171">
        <f t="shared" si="107"/>
        <v>0</v>
      </c>
      <c r="M215" s="171">
        <f t="shared" si="108"/>
        <v>0</v>
      </c>
      <c r="N215" s="171">
        <f t="shared" si="109"/>
        <v>0</v>
      </c>
      <c r="O215" s="172">
        <f t="shared" si="116"/>
        <v>0</v>
      </c>
    </row>
    <row r="216" spans="1:15" ht="16.5" customHeight="1" x14ac:dyDescent="0.2">
      <c r="A216" s="173" t="s">
        <v>471</v>
      </c>
      <c r="B216" s="198" t="s">
        <v>305</v>
      </c>
      <c r="C216" s="197" t="s">
        <v>54</v>
      </c>
      <c r="D216" s="210">
        <v>2</v>
      </c>
      <c r="E216" s="168"/>
      <c r="F216" s="169"/>
      <c r="G216" s="169"/>
      <c r="H216" s="169"/>
      <c r="I216" s="169"/>
      <c r="J216" s="169">
        <f t="shared" si="115"/>
        <v>0</v>
      </c>
      <c r="K216" s="170">
        <f t="shared" si="106"/>
        <v>0</v>
      </c>
      <c r="L216" s="171">
        <f t="shared" si="107"/>
        <v>0</v>
      </c>
      <c r="M216" s="171">
        <f t="shared" si="108"/>
        <v>0</v>
      </c>
      <c r="N216" s="171">
        <f t="shared" si="109"/>
        <v>0</v>
      </c>
      <c r="O216" s="172">
        <f t="shared" si="116"/>
        <v>0</v>
      </c>
    </row>
    <row r="217" spans="1:15" ht="16.5" customHeight="1" x14ac:dyDescent="0.2">
      <c r="A217" s="173"/>
      <c r="B217" s="193" t="s">
        <v>240</v>
      </c>
      <c r="C217" s="197"/>
      <c r="D217" s="210"/>
      <c r="E217" s="168"/>
      <c r="F217" s="169"/>
      <c r="G217" s="169"/>
      <c r="H217" s="169"/>
      <c r="I217" s="169"/>
      <c r="J217" s="169">
        <f t="shared" ref="J217:J220" si="118">ROUND(G217+H217+I217,2)</f>
        <v>0</v>
      </c>
      <c r="K217" s="170">
        <f t="shared" si="106"/>
        <v>0</v>
      </c>
      <c r="L217" s="171">
        <f t="shared" si="107"/>
        <v>0</v>
      </c>
      <c r="M217" s="171">
        <f t="shared" si="108"/>
        <v>0</v>
      </c>
      <c r="N217" s="171">
        <f t="shared" si="109"/>
        <v>0</v>
      </c>
      <c r="O217" s="172">
        <f t="shared" ref="O217:O221" si="119">ROUND(L217+M217+N217,2)</f>
        <v>0</v>
      </c>
    </row>
    <row r="218" spans="1:15" ht="16.5" customHeight="1" x14ac:dyDescent="0.2">
      <c r="A218" s="173" t="s">
        <v>472</v>
      </c>
      <c r="B218" s="198" t="s">
        <v>67</v>
      </c>
      <c r="C218" s="194" t="s">
        <v>65</v>
      </c>
      <c r="D218" s="210">
        <v>13.2</v>
      </c>
      <c r="E218" s="168"/>
      <c r="F218" s="169"/>
      <c r="G218" s="169"/>
      <c r="H218" s="169"/>
      <c r="I218" s="169"/>
      <c r="J218" s="169">
        <f>ROUND(G218+H218+I218,2)</f>
        <v>0</v>
      </c>
      <c r="K218" s="170">
        <f t="shared" si="106"/>
        <v>0</v>
      </c>
      <c r="L218" s="171">
        <f t="shared" si="107"/>
        <v>0</v>
      </c>
      <c r="M218" s="171">
        <f t="shared" si="108"/>
        <v>0</v>
      </c>
      <c r="N218" s="171">
        <f t="shared" si="109"/>
        <v>0</v>
      </c>
      <c r="O218" s="172">
        <f t="shared" ref="O218:O219" si="120">ROUND(L218+M218+N218,2)</f>
        <v>0</v>
      </c>
    </row>
    <row r="219" spans="1:15" ht="16.5" customHeight="1" x14ac:dyDescent="0.2">
      <c r="A219" s="173" t="s">
        <v>473</v>
      </c>
      <c r="B219" s="196" t="s">
        <v>64</v>
      </c>
      <c r="C219" s="194" t="s">
        <v>65</v>
      </c>
      <c r="D219" s="210">
        <v>13.2</v>
      </c>
      <c r="E219" s="168"/>
      <c r="F219" s="169"/>
      <c r="G219" s="169"/>
      <c r="H219" s="169"/>
      <c r="I219" s="169"/>
      <c r="J219" s="169">
        <f>ROUND(G219+H219+I219,2)</f>
        <v>0</v>
      </c>
      <c r="K219" s="170">
        <f t="shared" si="106"/>
        <v>0</v>
      </c>
      <c r="L219" s="171">
        <f t="shared" si="107"/>
        <v>0</v>
      </c>
      <c r="M219" s="171">
        <f t="shared" si="108"/>
        <v>0</v>
      </c>
      <c r="N219" s="171">
        <f t="shared" si="109"/>
        <v>0</v>
      </c>
      <c r="O219" s="172">
        <f t="shared" si="120"/>
        <v>0</v>
      </c>
    </row>
    <row r="220" spans="1:15" ht="16.5" customHeight="1" x14ac:dyDescent="0.2">
      <c r="A220" s="173" t="s">
        <v>474</v>
      </c>
      <c r="B220" s="199" t="s">
        <v>190</v>
      </c>
      <c r="C220" s="200" t="s">
        <v>65</v>
      </c>
      <c r="D220" s="211">
        <v>3.97</v>
      </c>
      <c r="E220" s="168"/>
      <c r="F220" s="169"/>
      <c r="G220" s="169"/>
      <c r="H220" s="169"/>
      <c r="I220" s="169"/>
      <c r="J220" s="169">
        <f t="shared" si="118"/>
        <v>0</v>
      </c>
      <c r="K220" s="170">
        <f t="shared" si="106"/>
        <v>0</v>
      </c>
      <c r="L220" s="171">
        <f t="shared" si="107"/>
        <v>0</v>
      </c>
      <c r="M220" s="171">
        <f t="shared" si="108"/>
        <v>0</v>
      </c>
      <c r="N220" s="171">
        <f t="shared" si="109"/>
        <v>0</v>
      </c>
      <c r="O220" s="172">
        <f t="shared" si="119"/>
        <v>0</v>
      </c>
    </row>
    <row r="221" spans="1:15" ht="16.5" customHeight="1" x14ac:dyDescent="0.2">
      <c r="A221" s="173" t="s">
        <v>475</v>
      </c>
      <c r="B221" s="202" t="s">
        <v>189</v>
      </c>
      <c r="C221" s="203" t="s">
        <v>65</v>
      </c>
      <c r="D221" s="211">
        <v>3.97</v>
      </c>
      <c r="E221" s="168"/>
      <c r="F221" s="169"/>
      <c r="G221" s="169"/>
      <c r="H221" s="169"/>
      <c r="I221" s="169"/>
      <c r="J221" s="169">
        <f>ROUND(G221+H221+I221,2)</f>
        <v>0</v>
      </c>
      <c r="K221" s="170">
        <f t="shared" si="106"/>
        <v>0</v>
      </c>
      <c r="L221" s="171">
        <f t="shared" si="107"/>
        <v>0</v>
      </c>
      <c r="M221" s="171">
        <f t="shared" si="108"/>
        <v>0</v>
      </c>
      <c r="N221" s="171">
        <f t="shared" si="109"/>
        <v>0</v>
      </c>
      <c r="O221" s="172">
        <f t="shared" si="119"/>
        <v>0</v>
      </c>
    </row>
    <row r="222" spans="1:15" ht="16.5" customHeight="1" x14ac:dyDescent="0.2">
      <c r="A222" s="173"/>
      <c r="B222" s="193" t="s">
        <v>241</v>
      </c>
      <c r="C222" s="197"/>
      <c r="D222" s="210"/>
      <c r="E222" s="168"/>
      <c r="F222" s="169"/>
      <c r="G222" s="169"/>
      <c r="H222" s="169"/>
      <c r="I222" s="169"/>
      <c r="J222" s="169">
        <f t="shared" ref="J222:J227" si="121">ROUND(G222+H222+I222,2)</f>
        <v>0</v>
      </c>
      <c r="K222" s="170">
        <f t="shared" ref="K222:K250" si="122">ROUND(D222*E222,2)</f>
        <v>0</v>
      </c>
      <c r="L222" s="171">
        <f t="shared" ref="L222:L250" si="123">ROUND(D222*G222,2)</f>
        <v>0</v>
      </c>
      <c r="M222" s="171">
        <f t="shared" ref="M222:M250" si="124">ROUND(D222*H222,2)</f>
        <v>0</v>
      </c>
      <c r="N222" s="171">
        <f t="shared" ref="N222:N250" si="125">ROUND(D222*I222,2)</f>
        <v>0</v>
      </c>
      <c r="O222" s="172">
        <f t="shared" ref="O222:O240" si="126">ROUND(L222+M222+N222,2)</f>
        <v>0</v>
      </c>
    </row>
    <row r="223" spans="1:15" ht="16.5" customHeight="1" x14ac:dyDescent="0.2">
      <c r="A223" s="173" t="s">
        <v>476</v>
      </c>
      <c r="B223" s="196" t="s">
        <v>149</v>
      </c>
      <c r="C223" s="197" t="s">
        <v>65</v>
      </c>
      <c r="D223" s="209">
        <v>20.170000000000002</v>
      </c>
      <c r="E223" s="168"/>
      <c r="F223" s="169"/>
      <c r="G223" s="169"/>
      <c r="H223" s="169"/>
      <c r="I223" s="169"/>
      <c r="J223" s="169">
        <f t="shared" si="121"/>
        <v>0</v>
      </c>
      <c r="K223" s="170">
        <f t="shared" si="122"/>
        <v>0</v>
      </c>
      <c r="L223" s="171">
        <f t="shared" si="123"/>
        <v>0</v>
      </c>
      <c r="M223" s="171">
        <f t="shared" si="124"/>
        <v>0</v>
      </c>
      <c r="N223" s="171">
        <f t="shared" si="125"/>
        <v>0</v>
      </c>
      <c r="O223" s="172">
        <f t="shared" si="126"/>
        <v>0</v>
      </c>
    </row>
    <row r="224" spans="1:15" ht="16.5" customHeight="1" x14ac:dyDescent="0.2">
      <c r="A224" s="173" t="s">
        <v>477</v>
      </c>
      <c r="B224" s="199" t="s">
        <v>77</v>
      </c>
      <c r="C224" s="203" t="s">
        <v>65</v>
      </c>
      <c r="D224" s="209">
        <v>20.170000000000002</v>
      </c>
      <c r="E224" s="168"/>
      <c r="F224" s="169"/>
      <c r="G224" s="169"/>
      <c r="H224" s="169"/>
      <c r="I224" s="169"/>
      <c r="J224" s="169">
        <f t="shared" si="121"/>
        <v>0</v>
      </c>
      <c r="K224" s="170">
        <f t="shared" si="122"/>
        <v>0</v>
      </c>
      <c r="L224" s="171">
        <f t="shared" si="123"/>
        <v>0</v>
      </c>
      <c r="M224" s="171">
        <f t="shared" si="124"/>
        <v>0</v>
      </c>
      <c r="N224" s="171">
        <f t="shared" si="125"/>
        <v>0</v>
      </c>
      <c r="O224" s="172">
        <f t="shared" si="126"/>
        <v>0</v>
      </c>
    </row>
    <row r="225" spans="1:15" ht="16.5" customHeight="1" x14ac:dyDescent="0.2">
      <c r="A225" s="173" t="s">
        <v>478</v>
      </c>
      <c r="B225" s="199" t="s">
        <v>78</v>
      </c>
      <c r="C225" s="200" t="s">
        <v>65</v>
      </c>
      <c r="D225" s="209">
        <v>20.170000000000002</v>
      </c>
      <c r="E225" s="168"/>
      <c r="F225" s="169"/>
      <c r="G225" s="169"/>
      <c r="H225" s="169"/>
      <c r="I225" s="169"/>
      <c r="J225" s="169">
        <f t="shared" si="121"/>
        <v>0</v>
      </c>
      <c r="K225" s="170">
        <f t="shared" si="122"/>
        <v>0</v>
      </c>
      <c r="L225" s="171">
        <f t="shared" si="123"/>
        <v>0</v>
      </c>
      <c r="M225" s="171">
        <f t="shared" si="124"/>
        <v>0</v>
      </c>
      <c r="N225" s="171">
        <f t="shared" si="125"/>
        <v>0</v>
      </c>
      <c r="O225" s="172">
        <f t="shared" si="126"/>
        <v>0</v>
      </c>
    </row>
    <row r="226" spans="1:15" ht="16.5" customHeight="1" x14ac:dyDescent="0.2">
      <c r="A226" s="173" t="s">
        <v>479</v>
      </c>
      <c r="B226" s="204" t="s">
        <v>148</v>
      </c>
      <c r="C226" s="200" t="s">
        <v>65</v>
      </c>
      <c r="D226" s="209">
        <v>20.170000000000002</v>
      </c>
      <c r="E226" s="168"/>
      <c r="F226" s="169"/>
      <c r="G226" s="169"/>
      <c r="H226" s="169"/>
      <c r="I226" s="169"/>
      <c r="J226" s="169">
        <f t="shared" si="121"/>
        <v>0</v>
      </c>
      <c r="K226" s="170">
        <f t="shared" si="122"/>
        <v>0</v>
      </c>
      <c r="L226" s="171">
        <f t="shared" si="123"/>
        <v>0</v>
      </c>
      <c r="M226" s="171">
        <f t="shared" si="124"/>
        <v>0</v>
      </c>
      <c r="N226" s="171">
        <f t="shared" si="125"/>
        <v>0</v>
      </c>
      <c r="O226" s="172">
        <f t="shared" si="126"/>
        <v>0</v>
      </c>
    </row>
    <row r="227" spans="1:15" ht="16.5" customHeight="1" x14ac:dyDescent="0.2">
      <c r="A227" s="173" t="s">
        <v>480</v>
      </c>
      <c r="B227" s="199" t="s">
        <v>68</v>
      </c>
      <c r="C227" s="197" t="s">
        <v>55</v>
      </c>
      <c r="D227" s="210">
        <v>8.5</v>
      </c>
      <c r="E227" s="168"/>
      <c r="F227" s="169"/>
      <c r="G227" s="169"/>
      <c r="H227" s="169"/>
      <c r="I227" s="169"/>
      <c r="J227" s="169">
        <f t="shared" si="121"/>
        <v>0</v>
      </c>
      <c r="K227" s="170">
        <f t="shared" si="122"/>
        <v>0</v>
      </c>
      <c r="L227" s="171">
        <f t="shared" si="123"/>
        <v>0</v>
      </c>
      <c r="M227" s="171">
        <f t="shared" si="124"/>
        <v>0</v>
      </c>
      <c r="N227" s="171">
        <f t="shared" si="125"/>
        <v>0</v>
      </c>
      <c r="O227" s="172">
        <f t="shared" si="126"/>
        <v>0</v>
      </c>
    </row>
    <row r="228" spans="1:15" ht="16.5" customHeight="1" x14ac:dyDescent="0.2">
      <c r="A228" s="173" t="s">
        <v>481</v>
      </c>
      <c r="B228" s="198" t="s">
        <v>67</v>
      </c>
      <c r="C228" s="194" t="s">
        <v>65</v>
      </c>
      <c r="D228" s="210">
        <v>29.85</v>
      </c>
      <c r="E228" s="168"/>
      <c r="F228" s="169"/>
      <c r="G228" s="169"/>
      <c r="H228" s="169"/>
      <c r="I228" s="169"/>
      <c r="J228" s="169">
        <f>ROUND(G228+H228+I228,2)</f>
        <v>0</v>
      </c>
      <c r="K228" s="170">
        <f t="shared" si="122"/>
        <v>0</v>
      </c>
      <c r="L228" s="171">
        <f t="shared" si="123"/>
        <v>0</v>
      </c>
      <c r="M228" s="171">
        <f t="shared" si="124"/>
        <v>0</v>
      </c>
      <c r="N228" s="171">
        <f t="shared" si="125"/>
        <v>0</v>
      </c>
      <c r="O228" s="172">
        <f t="shared" si="126"/>
        <v>0</v>
      </c>
    </row>
    <row r="229" spans="1:15" ht="16.5" customHeight="1" x14ac:dyDescent="0.2">
      <c r="A229" s="173" t="s">
        <v>482</v>
      </c>
      <c r="B229" s="196" t="s">
        <v>64</v>
      </c>
      <c r="C229" s="194" t="s">
        <v>65</v>
      </c>
      <c r="D229" s="210">
        <v>29.85</v>
      </c>
      <c r="E229" s="168"/>
      <c r="F229" s="169"/>
      <c r="G229" s="169"/>
      <c r="H229" s="169"/>
      <c r="I229" s="169"/>
      <c r="J229" s="169">
        <f>ROUND(G229+H229+I229,2)</f>
        <v>0</v>
      </c>
      <c r="K229" s="170">
        <f t="shared" si="122"/>
        <v>0</v>
      </c>
      <c r="L229" s="171">
        <f t="shared" si="123"/>
        <v>0</v>
      </c>
      <c r="M229" s="171">
        <f t="shared" si="124"/>
        <v>0</v>
      </c>
      <c r="N229" s="171">
        <f t="shared" si="125"/>
        <v>0</v>
      </c>
      <c r="O229" s="172">
        <f t="shared" si="126"/>
        <v>0</v>
      </c>
    </row>
    <row r="230" spans="1:15" ht="25.5" customHeight="1" x14ac:dyDescent="0.2">
      <c r="A230" s="173" t="s">
        <v>483</v>
      </c>
      <c r="B230" s="219" t="s">
        <v>150</v>
      </c>
      <c r="C230" s="197" t="s">
        <v>65</v>
      </c>
      <c r="D230" s="209">
        <v>20.170000000000002</v>
      </c>
      <c r="E230" s="168"/>
      <c r="F230" s="169"/>
      <c r="G230" s="169"/>
      <c r="H230" s="169"/>
      <c r="I230" s="169"/>
      <c r="J230" s="169">
        <f>ROUND(G230+H230+I230,2)</f>
        <v>0</v>
      </c>
      <c r="K230" s="170">
        <f t="shared" si="122"/>
        <v>0</v>
      </c>
      <c r="L230" s="171">
        <f t="shared" si="123"/>
        <v>0</v>
      </c>
      <c r="M230" s="171">
        <f t="shared" si="124"/>
        <v>0</v>
      </c>
      <c r="N230" s="171">
        <f t="shared" si="125"/>
        <v>0</v>
      </c>
      <c r="O230" s="172">
        <f t="shared" si="126"/>
        <v>0</v>
      </c>
    </row>
    <row r="231" spans="1:15" ht="16.5" customHeight="1" x14ac:dyDescent="0.2">
      <c r="A231" s="173"/>
      <c r="B231" s="193" t="s">
        <v>242</v>
      </c>
      <c r="C231" s="197"/>
      <c r="D231" s="210"/>
      <c r="E231" s="168"/>
      <c r="F231" s="169"/>
      <c r="G231" s="169"/>
      <c r="H231" s="169"/>
      <c r="I231" s="169"/>
      <c r="J231" s="169">
        <f t="shared" ref="J231:J236" si="127">ROUND(G231+H231+I231,2)</f>
        <v>0</v>
      </c>
      <c r="K231" s="170">
        <f t="shared" si="122"/>
        <v>0</v>
      </c>
      <c r="L231" s="171">
        <f t="shared" si="123"/>
        <v>0</v>
      </c>
      <c r="M231" s="171">
        <f t="shared" si="124"/>
        <v>0</v>
      </c>
      <c r="N231" s="171">
        <f t="shared" si="125"/>
        <v>0</v>
      </c>
      <c r="O231" s="172">
        <f t="shared" si="126"/>
        <v>0</v>
      </c>
    </row>
    <row r="232" spans="1:15" ht="16.5" customHeight="1" x14ac:dyDescent="0.2">
      <c r="A232" s="173" t="s">
        <v>484</v>
      </c>
      <c r="B232" s="196" t="s">
        <v>149</v>
      </c>
      <c r="C232" s="197" t="s">
        <v>65</v>
      </c>
      <c r="D232" s="209">
        <v>6.46</v>
      </c>
      <c r="E232" s="168"/>
      <c r="F232" s="169"/>
      <c r="G232" s="169"/>
      <c r="H232" s="169"/>
      <c r="I232" s="169"/>
      <c r="J232" s="169">
        <f t="shared" si="127"/>
        <v>0</v>
      </c>
      <c r="K232" s="170">
        <f t="shared" si="122"/>
        <v>0</v>
      </c>
      <c r="L232" s="171">
        <f t="shared" si="123"/>
        <v>0</v>
      </c>
      <c r="M232" s="171">
        <f t="shared" si="124"/>
        <v>0</v>
      </c>
      <c r="N232" s="171">
        <f t="shared" si="125"/>
        <v>0</v>
      </c>
      <c r="O232" s="172">
        <f t="shared" si="126"/>
        <v>0</v>
      </c>
    </row>
    <row r="233" spans="1:15" ht="16.5" customHeight="1" x14ac:dyDescent="0.2">
      <c r="A233" s="173" t="s">
        <v>485</v>
      </c>
      <c r="B233" s="199" t="s">
        <v>77</v>
      </c>
      <c r="C233" s="203" t="s">
        <v>65</v>
      </c>
      <c r="D233" s="209">
        <v>6.46</v>
      </c>
      <c r="E233" s="168"/>
      <c r="F233" s="169"/>
      <c r="G233" s="169"/>
      <c r="H233" s="169"/>
      <c r="I233" s="169"/>
      <c r="J233" s="169">
        <f t="shared" si="127"/>
        <v>0</v>
      </c>
      <c r="K233" s="170">
        <f t="shared" si="122"/>
        <v>0</v>
      </c>
      <c r="L233" s="171">
        <f t="shared" si="123"/>
        <v>0</v>
      </c>
      <c r="M233" s="171">
        <f t="shared" si="124"/>
        <v>0</v>
      </c>
      <c r="N233" s="171">
        <f t="shared" si="125"/>
        <v>0</v>
      </c>
      <c r="O233" s="172">
        <f t="shared" si="126"/>
        <v>0</v>
      </c>
    </row>
    <row r="234" spans="1:15" ht="16.5" customHeight="1" x14ac:dyDescent="0.2">
      <c r="A234" s="173" t="s">
        <v>486</v>
      </c>
      <c r="B234" s="199" t="s">
        <v>78</v>
      </c>
      <c r="C234" s="200" t="s">
        <v>65</v>
      </c>
      <c r="D234" s="209">
        <v>6.46</v>
      </c>
      <c r="E234" s="168"/>
      <c r="F234" s="169"/>
      <c r="G234" s="169"/>
      <c r="H234" s="169"/>
      <c r="I234" s="169"/>
      <c r="J234" s="169">
        <f t="shared" si="127"/>
        <v>0</v>
      </c>
      <c r="K234" s="170">
        <f t="shared" si="122"/>
        <v>0</v>
      </c>
      <c r="L234" s="171">
        <f t="shared" si="123"/>
        <v>0</v>
      </c>
      <c r="M234" s="171">
        <f t="shared" si="124"/>
        <v>0</v>
      </c>
      <c r="N234" s="171">
        <f t="shared" si="125"/>
        <v>0</v>
      </c>
      <c r="O234" s="172">
        <f t="shared" si="126"/>
        <v>0</v>
      </c>
    </row>
    <row r="235" spans="1:15" ht="16.5" customHeight="1" x14ac:dyDescent="0.2">
      <c r="A235" s="173" t="s">
        <v>487</v>
      </c>
      <c r="B235" s="204" t="s">
        <v>148</v>
      </c>
      <c r="C235" s="200" t="s">
        <v>65</v>
      </c>
      <c r="D235" s="209">
        <v>6.46</v>
      </c>
      <c r="E235" s="168"/>
      <c r="F235" s="169"/>
      <c r="G235" s="169"/>
      <c r="H235" s="169"/>
      <c r="I235" s="169"/>
      <c r="J235" s="169">
        <f t="shared" si="127"/>
        <v>0</v>
      </c>
      <c r="K235" s="170">
        <f t="shared" si="122"/>
        <v>0</v>
      </c>
      <c r="L235" s="171">
        <f t="shared" si="123"/>
        <v>0</v>
      </c>
      <c r="M235" s="171">
        <f t="shared" si="124"/>
        <v>0</v>
      </c>
      <c r="N235" s="171">
        <f t="shared" si="125"/>
        <v>0</v>
      </c>
      <c r="O235" s="172">
        <f t="shared" si="126"/>
        <v>0</v>
      </c>
    </row>
    <row r="236" spans="1:15" ht="16.5" customHeight="1" x14ac:dyDescent="0.2">
      <c r="A236" s="173" t="s">
        <v>488</v>
      </c>
      <c r="B236" s="199" t="s">
        <v>68</v>
      </c>
      <c r="C236" s="197" t="s">
        <v>55</v>
      </c>
      <c r="D236" s="210">
        <v>6.14</v>
      </c>
      <c r="E236" s="168"/>
      <c r="F236" s="169"/>
      <c r="G236" s="169"/>
      <c r="H236" s="169"/>
      <c r="I236" s="169"/>
      <c r="J236" s="169">
        <f t="shared" si="127"/>
        <v>0</v>
      </c>
      <c r="K236" s="170">
        <f t="shared" si="122"/>
        <v>0</v>
      </c>
      <c r="L236" s="171">
        <f t="shared" si="123"/>
        <v>0</v>
      </c>
      <c r="M236" s="171">
        <f t="shared" si="124"/>
        <v>0</v>
      </c>
      <c r="N236" s="171">
        <f t="shared" si="125"/>
        <v>0</v>
      </c>
      <c r="O236" s="172">
        <f t="shared" si="126"/>
        <v>0</v>
      </c>
    </row>
    <row r="237" spans="1:15" ht="16.5" customHeight="1" x14ac:dyDescent="0.2">
      <c r="A237" s="173" t="s">
        <v>489</v>
      </c>
      <c r="B237" s="198" t="s">
        <v>67</v>
      </c>
      <c r="C237" s="194" t="s">
        <v>65</v>
      </c>
      <c r="D237" s="210">
        <v>16.8</v>
      </c>
      <c r="E237" s="168"/>
      <c r="F237" s="169"/>
      <c r="G237" s="169"/>
      <c r="H237" s="169"/>
      <c r="I237" s="169"/>
      <c r="J237" s="169">
        <f>ROUND(G237+H237+I237,2)</f>
        <v>0</v>
      </c>
      <c r="K237" s="170">
        <f t="shared" si="122"/>
        <v>0</v>
      </c>
      <c r="L237" s="171">
        <f t="shared" si="123"/>
        <v>0</v>
      </c>
      <c r="M237" s="171">
        <f t="shared" si="124"/>
        <v>0</v>
      </c>
      <c r="N237" s="171">
        <f t="shared" si="125"/>
        <v>0</v>
      </c>
      <c r="O237" s="172">
        <f t="shared" si="126"/>
        <v>0</v>
      </c>
    </row>
    <row r="238" spans="1:15" ht="16.5" customHeight="1" x14ac:dyDescent="0.2">
      <c r="A238" s="173" t="s">
        <v>490</v>
      </c>
      <c r="B238" s="196" t="s">
        <v>64</v>
      </c>
      <c r="C238" s="194" t="s">
        <v>65</v>
      </c>
      <c r="D238" s="210">
        <v>16.8</v>
      </c>
      <c r="E238" s="168"/>
      <c r="F238" s="169"/>
      <c r="G238" s="169"/>
      <c r="H238" s="169"/>
      <c r="I238" s="169"/>
      <c r="J238" s="169">
        <f>ROUND(G238+H238+I238,2)</f>
        <v>0</v>
      </c>
      <c r="K238" s="170">
        <f t="shared" si="122"/>
        <v>0</v>
      </c>
      <c r="L238" s="171">
        <f t="shared" si="123"/>
        <v>0</v>
      </c>
      <c r="M238" s="171">
        <f t="shared" si="124"/>
        <v>0</v>
      </c>
      <c r="N238" s="171">
        <f t="shared" si="125"/>
        <v>0</v>
      </c>
      <c r="O238" s="172">
        <f t="shared" si="126"/>
        <v>0</v>
      </c>
    </row>
    <row r="239" spans="1:15" ht="25.5" customHeight="1" x14ac:dyDescent="0.2">
      <c r="A239" s="173" t="s">
        <v>491</v>
      </c>
      <c r="B239" s="219" t="s">
        <v>150</v>
      </c>
      <c r="C239" s="197" t="s">
        <v>65</v>
      </c>
      <c r="D239" s="209">
        <v>6.04</v>
      </c>
      <c r="E239" s="168"/>
      <c r="F239" s="169"/>
      <c r="G239" s="169"/>
      <c r="H239" s="169"/>
      <c r="I239" s="169"/>
      <c r="J239" s="169">
        <f>ROUND(G239+H239+I239,2)</f>
        <v>0</v>
      </c>
      <c r="K239" s="170">
        <f t="shared" si="122"/>
        <v>0</v>
      </c>
      <c r="L239" s="171">
        <f t="shared" si="123"/>
        <v>0</v>
      </c>
      <c r="M239" s="171">
        <f t="shared" si="124"/>
        <v>0</v>
      </c>
      <c r="N239" s="171">
        <f t="shared" si="125"/>
        <v>0</v>
      </c>
      <c r="O239" s="172">
        <f t="shared" si="126"/>
        <v>0</v>
      </c>
    </row>
    <row r="240" spans="1:15" ht="24" x14ac:dyDescent="0.2">
      <c r="A240" s="173" t="s">
        <v>492</v>
      </c>
      <c r="B240" s="236" t="s">
        <v>318</v>
      </c>
      <c r="C240" s="197" t="s">
        <v>54</v>
      </c>
      <c r="D240" s="211">
        <v>1</v>
      </c>
      <c r="E240" s="168"/>
      <c r="F240" s="169"/>
      <c r="G240" s="169"/>
      <c r="H240" s="169"/>
      <c r="I240" s="169"/>
      <c r="J240" s="169">
        <f>ROUND(G240+H240+I240,2)</f>
        <v>0</v>
      </c>
      <c r="K240" s="170">
        <f t="shared" si="122"/>
        <v>0</v>
      </c>
      <c r="L240" s="171">
        <f t="shared" si="123"/>
        <v>0</v>
      </c>
      <c r="M240" s="171">
        <f t="shared" si="124"/>
        <v>0</v>
      </c>
      <c r="N240" s="171">
        <f t="shared" si="125"/>
        <v>0</v>
      </c>
      <c r="O240" s="172">
        <f t="shared" si="126"/>
        <v>0</v>
      </c>
    </row>
    <row r="241" spans="1:15" ht="16.5" customHeight="1" x14ac:dyDescent="0.2">
      <c r="A241" s="173"/>
      <c r="B241" s="193" t="s">
        <v>243</v>
      </c>
      <c r="C241" s="197"/>
      <c r="D241" s="210"/>
      <c r="E241" s="168"/>
      <c r="F241" s="169"/>
      <c r="G241" s="169"/>
      <c r="H241" s="169"/>
      <c r="I241" s="169"/>
      <c r="J241" s="169">
        <f t="shared" ref="J241:J243" si="128">ROUND(G241+H241+I241,2)</f>
        <v>0</v>
      </c>
      <c r="K241" s="170">
        <f t="shared" si="122"/>
        <v>0</v>
      </c>
      <c r="L241" s="171">
        <f t="shared" si="123"/>
        <v>0</v>
      </c>
      <c r="M241" s="171">
        <f t="shared" si="124"/>
        <v>0</v>
      </c>
      <c r="N241" s="171">
        <f t="shared" si="125"/>
        <v>0</v>
      </c>
      <c r="O241" s="172">
        <f t="shared" ref="O241:O244" si="129">ROUND(L241+M241+N241,2)</f>
        <v>0</v>
      </c>
    </row>
    <row r="242" spans="1:15" ht="16.5" customHeight="1" x14ac:dyDescent="0.2">
      <c r="A242" s="173" t="s">
        <v>493</v>
      </c>
      <c r="B242" s="202" t="s">
        <v>209</v>
      </c>
      <c r="C242" s="197" t="s">
        <v>65</v>
      </c>
      <c r="D242" s="210">
        <v>1.83</v>
      </c>
      <c r="E242" s="168"/>
      <c r="F242" s="169"/>
      <c r="G242" s="169"/>
      <c r="H242" s="169"/>
      <c r="I242" s="169"/>
      <c r="J242" s="169">
        <f t="shared" si="128"/>
        <v>0</v>
      </c>
      <c r="K242" s="170">
        <f t="shared" si="122"/>
        <v>0</v>
      </c>
      <c r="L242" s="171">
        <f t="shared" si="123"/>
        <v>0</v>
      </c>
      <c r="M242" s="171">
        <f t="shared" si="124"/>
        <v>0</v>
      </c>
      <c r="N242" s="171">
        <f t="shared" si="125"/>
        <v>0</v>
      </c>
      <c r="O242" s="172">
        <f t="shared" si="129"/>
        <v>0</v>
      </c>
    </row>
    <row r="243" spans="1:15" ht="24.75" customHeight="1" x14ac:dyDescent="0.2">
      <c r="A243" s="173" t="s">
        <v>494</v>
      </c>
      <c r="B243" s="219" t="s">
        <v>210</v>
      </c>
      <c r="C243" s="200" t="s">
        <v>65</v>
      </c>
      <c r="D243" s="210">
        <v>1.83</v>
      </c>
      <c r="E243" s="168"/>
      <c r="F243" s="169"/>
      <c r="G243" s="169"/>
      <c r="H243" s="169"/>
      <c r="I243" s="169"/>
      <c r="J243" s="169">
        <f t="shared" si="128"/>
        <v>0</v>
      </c>
      <c r="K243" s="170">
        <f t="shared" si="122"/>
        <v>0</v>
      </c>
      <c r="L243" s="171">
        <f t="shared" si="123"/>
        <v>0</v>
      </c>
      <c r="M243" s="171">
        <f t="shared" si="124"/>
        <v>0</v>
      </c>
      <c r="N243" s="171">
        <f t="shared" si="125"/>
        <v>0</v>
      </c>
      <c r="O243" s="172">
        <f t="shared" si="129"/>
        <v>0</v>
      </c>
    </row>
    <row r="244" spans="1:15" ht="15" customHeight="1" x14ac:dyDescent="0.2">
      <c r="A244" s="173" t="s">
        <v>495</v>
      </c>
      <c r="B244" s="202" t="s">
        <v>211</v>
      </c>
      <c r="C244" s="197" t="s">
        <v>65</v>
      </c>
      <c r="D244" s="210">
        <v>1.83</v>
      </c>
      <c r="E244" s="168"/>
      <c r="F244" s="169"/>
      <c r="G244" s="169"/>
      <c r="H244" s="169"/>
      <c r="I244" s="169"/>
      <c r="J244" s="169">
        <f>ROUND(G244+H244+I244,2)</f>
        <v>0</v>
      </c>
      <c r="K244" s="170">
        <f t="shared" si="122"/>
        <v>0</v>
      </c>
      <c r="L244" s="171">
        <f t="shared" si="123"/>
        <v>0</v>
      </c>
      <c r="M244" s="171">
        <f t="shared" si="124"/>
        <v>0</v>
      </c>
      <c r="N244" s="171">
        <f t="shared" si="125"/>
        <v>0</v>
      </c>
      <c r="O244" s="172">
        <f t="shared" si="129"/>
        <v>0</v>
      </c>
    </row>
    <row r="245" spans="1:15" ht="16.5" customHeight="1" x14ac:dyDescent="0.2">
      <c r="A245" s="220"/>
      <c r="B245" s="221" t="s">
        <v>72</v>
      </c>
      <c r="C245" s="226"/>
      <c r="D245" s="227"/>
      <c r="E245" s="215"/>
      <c r="F245" s="216"/>
      <c r="G245" s="216"/>
      <c r="H245" s="216"/>
      <c r="I245" s="216"/>
      <c r="J245" s="216">
        <f t="shared" ref="J245:J246" si="130">ROUND(G245+H245+I245,2)</f>
        <v>0</v>
      </c>
      <c r="K245" s="216">
        <f t="shared" si="122"/>
        <v>0</v>
      </c>
      <c r="L245" s="217">
        <f t="shared" si="123"/>
        <v>0</v>
      </c>
      <c r="M245" s="217">
        <f t="shared" si="124"/>
        <v>0</v>
      </c>
      <c r="N245" s="217">
        <f t="shared" si="125"/>
        <v>0</v>
      </c>
      <c r="O245" s="218">
        <f t="shared" ref="O245:O246" si="131">ROUND(L245+M245+N245,2)</f>
        <v>0</v>
      </c>
    </row>
    <row r="246" spans="1:15" ht="16.5" customHeight="1" x14ac:dyDescent="0.2">
      <c r="A246" s="173"/>
      <c r="B246" s="193" t="s">
        <v>245</v>
      </c>
      <c r="C246" s="197"/>
      <c r="D246" s="210"/>
      <c r="E246" s="168"/>
      <c r="F246" s="169"/>
      <c r="G246" s="169"/>
      <c r="H246" s="169"/>
      <c r="I246" s="169"/>
      <c r="J246" s="169">
        <f t="shared" si="130"/>
        <v>0</v>
      </c>
      <c r="K246" s="170">
        <f t="shared" si="122"/>
        <v>0</v>
      </c>
      <c r="L246" s="171">
        <f t="shared" si="123"/>
        <v>0</v>
      </c>
      <c r="M246" s="171">
        <f t="shared" si="124"/>
        <v>0</v>
      </c>
      <c r="N246" s="171">
        <f t="shared" si="125"/>
        <v>0</v>
      </c>
      <c r="O246" s="172">
        <f t="shared" si="131"/>
        <v>0</v>
      </c>
    </row>
    <row r="247" spans="1:15" ht="16.5" customHeight="1" x14ac:dyDescent="0.2">
      <c r="A247" s="173" t="s">
        <v>496</v>
      </c>
      <c r="B247" s="198" t="s">
        <v>246</v>
      </c>
      <c r="C247" s="197" t="s">
        <v>65</v>
      </c>
      <c r="D247" s="211">
        <v>47.32</v>
      </c>
      <c r="E247" s="168"/>
      <c r="F247" s="169"/>
      <c r="G247" s="169"/>
      <c r="H247" s="169"/>
      <c r="I247" s="169"/>
      <c r="J247" s="169">
        <f t="shared" ref="J247:J250" si="132">ROUND(G247+H247+I247,2)</f>
        <v>0</v>
      </c>
      <c r="K247" s="170">
        <f t="shared" si="122"/>
        <v>0</v>
      </c>
      <c r="L247" s="171">
        <f t="shared" si="123"/>
        <v>0</v>
      </c>
      <c r="M247" s="171">
        <f t="shared" si="124"/>
        <v>0</v>
      </c>
      <c r="N247" s="171">
        <f t="shared" si="125"/>
        <v>0</v>
      </c>
      <c r="O247" s="172">
        <f t="shared" ref="O247:O250" si="133">ROUND(L247+M247+N247,2)</f>
        <v>0</v>
      </c>
    </row>
    <row r="248" spans="1:15" ht="16.5" customHeight="1" x14ac:dyDescent="0.2">
      <c r="A248" s="173" t="s">
        <v>497</v>
      </c>
      <c r="B248" s="238" t="s">
        <v>262</v>
      </c>
      <c r="C248" s="197" t="s">
        <v>65</v>
      </c>
      <c r="D248" s="209">
        <v>17.3</v>
      </c>
      <c r="E248" s="168"/>
      <c r="F248" s="169"/>
      <c r="G248" s="169"/>
      <c r="H248" s="169"/>
      <c r="I248" s="169"/>
      <c r="J248" s="169">
        <f t="shared" si="132"/>
        <v>0</v>
      </c>
      <c r="K248" s="169">
        <f t="shared" si="122"/>
        <v>0</v>
      </c>
      <c r="L248" s="234">
        <f t="shared" si="123"/>
        <v>0</v>
      </c>
      <c r="M248" s="234">
        <f t="shared" si="124"/>
        <v>0</v>
      </c>
      <c r="N248" s="234">
        <f t="shared" si="125"/>
        <v>0</v>
      </c>
      <c r="O248" s="235">
        <f t="shared" si="133"/>
        <v>0</v>
      </c>
    </row>
    <row r="249" spans="1:15" ht="16.5" customHeight="1" x14ac:dyDescent="0.2">
      <c r="A249" s="173" t="s">
        <v>498</v>
      </c>
      <c r="B249" s="267" t="s">
        <v>938</v>
      </c>
      <c r="C249" s="203" t="s">
        <v>65</v>
      </c>
      <c r="D249" s="211">
        <v>40.799999999999997</v>
      </c>
      <c r="E249" s="268"/>
      <c r="F249" s="269"/>
      <c r="G249" s="269"/>
      <c r="H249" s="269"/>
      <c r="I249" s="269"/>
      <c r="J249" s="269">
        <f t="shared" si="132"/>
        <v>0</v>
      </c>
      <c r="K249" s="269">
        <f t="shared" si="122"/>
        <v>0</v>
      </c>
      <c r="L249" s="270">
        <f t="shared" si="123"/>
        <v>0</v>
      </c>
      <c r="M249" s="270">
        <f t="shared" si="124"/>
        <v>0</v>
      </c>
      <c r="N249" s="270">
        <f t="shared" si="125"/>
        <v>0</v>
      </c>
      <c r="O249" s="271">
        <f t="shared" si="133"/>
        <v>0</v>
      </c>
    </row>
    <row r="250" spans="1:15" ht="16.5" customHeight="1" x14ac:dyDescent="0.2">
      <c r="A250" s="173" t="s">
        <v>499</v>
      </c>
      <c r="B250" s="198" t="s">
        <v>247</v>
      </c>
      <c r="C250" s="197" t="s">
        <v>65</v>
      </c>
      <c r="D250" s="211">
        <v>47.32</v>
      </c>
      <c r="E250" s="168"/>
      <c r="F250" s="169"/>
      <c r="G250" s="169"/>
      <c r="H250" s="169"/>
      <c r="I250" s="169"/>
      <c r="J250" s="169">
        <f t="shared" si="132"/>
        <v>0</v>
      </c>
      <c r="K250" s="170">
        <f t="shared" si="122"/>
        <v>0</v>
      </c>
      <c r="L250" s="171">
        <f t="shared" si="123"/>
        <v>0</v>
      </c>
      <c r="M250" s="171">
        <f t="shared" si="124"/>
        <v>0</v>
      </c>
      <c r="N250" s="171">
        <f t="shared" si="125"/>
        <v>0</v>
      </c>
      <c r="O250" s="172">
        <f t="shared" si="133"/>
        <v>0</v>
      </c>
    </row>
    <row r="251" spans="1:15" ht="16.5" customHeight="1" x14ac:dyDescent="0.2">
      <c r="A251" s="173" t="s">
        <v>500</v>
      </c>
      <c r="B251" s="198" t="s">
        <v>248</v>
      </c>
      <c r="C251" s="197" t="s">
        <v>65</v>
      </c>
      <c r="D251" s="211">
        <v>47.32</v>
      </c>
      <c r="E251" s="168"/>
      <c r="F251" s="169"/>
      <c r="G251" s="169"/>
      <c r="H251" s="169"/>
      <c r="I251" s="169"/>
      <c r="J251" s="169">
        <f t="shared" ref="J251" si="134">ROUND(G251+H251+I251,2)</f>
        <v>0</v>
      </c>
      <c r="K251" s="170">
        <f t="shared" ref="K251:K338" si="135">ROUND(D251*E251,2)</f>
        <v>0</v>
      </c>
      <c r="L251" s="171">
        <f t="shared" ref="L251:L338" si="136">ROUND(D251*G251,2)</f>
        <v>0</v>
      </c>
      <c r="M251" s="171">
        <f t="shared" ref="M251:M338" si="137">ROUND(D251*H251,2)</f>
        <v>0</v>
      </c>
      <c r="N251" s="171">
        <f t="shared" ref="N251:N338" si="138">ROUND(D251*I251,2)</f>
        <v>0</v>
      </c>
      <c r="O251" s="172">
        <f t="shared" ref="O251" si="139">ROUND(L251+M251+N251,2)</f>
        <v>0</v>
      </c>
    </row>
    <row r="252" spans="1:15" ht="16.5" customHeight="1" x14ac:dyDescent="0.2">
      <c r="A252" s="173" t="s">
        <v>501</v>
      </c>
      <c r="B252" s="198" t="s">
        <v>249</v>
      </c>
      <c r="C252" s="197" t="s">
        <v>65</v>
      </c>
      <c r="D252" s="211">
        <v>47.32</v>
      </c>
      <c r="E252" s="168"/>
      <c r="F252" s="169"/>
      <c r="G252" s="169"/>
      <c r="H252" s="169"/>
      <c r="I252" s="169"/>
      <c r="J252" s="169">
        <f t="shared" ref="J252" si="140">ROUND(G252+H252+I252,2)</f>
        <v>0</v>
      </c>
      <c r="K252" s="170">
        <f t="shared" si="135"/>
        <v>0</v>
      </c>
      <c r="L252" s="171">
        <f t="shared" si="136"/>
        <v>0</v>
      </c>
      <c r="M252" s="171">
        <f t="shared" si="137"/>
        <v>0</v>
      </c>
      <c r="N252" s="171">
        <f t="shared" si="138"/>
        <v>0</v>
      </c>
      <c r="O252" s="172">
        <f t="shared" ref="O252" si="141">ROUND(L252+M252+N252,2)</f>
        <v>0</v>
      </c>
    </row>
    <row r="253" spans="1:15" ht="16.5" customHeight="1" x14ac:dyDescent="0.2">
      <c r="A253" s="173" t="s">
        <v>502</v>
      </c>
      <c r="B253" s="198" t="s">
        <v>250</v>
      </c>
      <c r="C253" s="197" t="s">
        <v>65</v>
      </c>
      <c r="D253" s="211">
        <v>47.32</v>
      </c>
      <c r="E253" s="168"/>
      <c r="F253" s="169"/>
      <c r="G253" s="169"/>
      <c r="H253" s="169"/>
      <c r="I253" s="169"/>
      <c r="J253" s="169">
        <f t="shared" ref="J253" si="142">ROUND(G253+H253+I253,2)</f>
        <v>0</v>
      </c>
      <c r="K253" s="170">
        <f t="shared" si="135"/>
        <v>0</v>
      </c>
      <c r="L253" s="171">
        <f t="shared" si="136"/>
        <v>0</v>
      </c>
      <c r="M253" s="171">
        <f t="shared" si="137"/>
        <v>0</v>
      </c>
      <c r="N253" s="171">
        <f t="shared" si="138"/>
        <v>0</v>
      </c>
      <c r="O253" s="172">
        <f t="shared" ref="O253" si="143">ROUND(L253+M253+N253,2)</f>
        <v>0</v>
      </c>
    </row>
    <row r="254" spans="1:15" ht="24" x14ac:dyDescent="0.2">
      <c r="A254" s="173" t="s">
        <v>503</v>
      </c>
      <c r="B254" s="241" t="s">
        <v>251</v>
      </c>
      <c r="C254" s="197" t="s">
        <v>65</v>
      </c>
      <c r="D254" s="211">
        <v>47.32</v>
      </c>
      <c r="E254" s="168"/>
      <c r="F254" s="169"/>
      <c r="G254" s="169"/>
      <c r="H254" s="169"/>
      <c r="I254" s="169"/>
      <c r="J254" s="169">
        <f t="shared" ref="J254" si="144">ROUND(G254+H254+I254,2)</f>
        <v>0</v>
      </c>
      <c r="K254" s="170">
        <f t="shared" si="135"/>
        <v>0</v>
      </c>
      <c r="L254" s="171">
        <f t="shared" si="136"/>
        <v>0</v>
      </c>
      <c r="M254" s="171">
        <f t="shared" si="137"/>
        <v>0</v>
      </c>
      <c r="N254" s="171">
        <f t="shared" si="138"/>
        <v>0</v>
      </c>
      <c r="O254" s="172">
        <f t="shared" ref="O254" si="145">ROUND(L254+M254+N254,2)</f>
        <v>0</v>
      </c>
    </row>
    <row r="255" spans="1:15" ht="24" x14ac:dyDescent="0.2">
      <c r="A255" s="173" t="s">
        <v>504</v>
      </c>
      <c r="B255" s="241" t="s">
        <v>252</v>
      </c>
      <c r="C255" s="197" t="s">
        <v>65</v>
      </c>
      <c r="D255" s="211">
        <v>47.32</v>
      </c>
      <c r="E255" s="168"/>
      <c r="F255" s="169"/>
      <c r="G255" s="169"/>
      <c r="H255" s="169"/>
      <c r="I255" s="169"/>
      <c r="J255" s="169">
        <f t="shared" ref="J255" si="146">ROUND(G255+H255+I255,2)</f>
        <v>0</v>
      </c>
      <c r="K255" s="170">
        <f t="shared" si="135"/>
        <v>0</v>
      </c>
      <c r="L255" s="171">
        <f t="shared" si="136"/>
        <v>0</v>
      </c>
      <c r="M255" s="171">
        <f t="shared" si="137"/>
        <v>0</v>
      </c>
      <c r="N255" s="171">
        <f t="shared" si="138"/>
        <v>0</v>
      </c>
      <c r="O255" s="172">
        <f t="shared" ref="O255" si="147">ROUND(L255+M255+N255,2)</f>
        <v>0</v>
      </c>
    </row>
    <row r="256" spans="1:15" ht="24" x14ac:dyDescent="0.2">
      <c r="A256" s="173" t="s">
        <v>505</v>
      </c>
      <c r="B256" s="241" t="s">
        <v>253</v>
      </c>
      <c r="C256" s="197" t="s">
        <v>65</v>
      </c>
      <c r="D256" s="211">
        <v>47.32</v>
      </c>
      <c r="E256" s="168"/>
      <c r="F256" s="169"/>
      <c r="G256" s="169"/>
      <c r="H256" s="169"/>
      <c r="I256" s="169"/>
      <c r="J256" s="169">
        <f t="shared" ref="J256" si="148">ROUND(G256+H256+I256,2)</f>
        <v>0</v>
      </c>
      <c r="K256" s="170">
        <f t="shared" si="135"/>
        <v>0</v>
      </c>
      <c r="L256" s="171">
        <f t="shared" si="136"/>
        <v>0</v>
      </c>
      <c r="M256" s="171">
        <f t="shared" si="137"/>
        <v>0</v>
      </c>
      <c r="N256" s="171">
        <f t="shared" si="138"/>
        <v>0</v>
      </c>
      <c r="O256" s="172">
        <f t="shared" ref="O256:O273" si="149">ROUND(L256+M256+N256,2)</f>
        <v>0</v>
      </c>
    </row>
    <row r="257" spans="1:15" ht="15" customHeight="1" x14ac:dyDescent="0.2">
      <c r="A257" s="173" t="s">
        <v>506</v>
      </c>
      <c r="B257" s="202" t="s">
        <v>211</v>
      </c>
      <c r="C257" s="197" t="s">
        <v>65</v>
      </c>
      <c r="D257" s="211">
        <v>47.32</v>
      </c>
      <c r="E257" s="168"/>
      <c r="F257" s="169"/>
      <c r="G257" s="169"/>
      <c r="H257" s="169"/>
      <c r="I257" s="169"/>
      <c r="J257" s="169">
        <f>ROUND(G257+H257+I257,2)</f>
        <v>0</v>
      </c>
      <c r="K257" s="170">
        <f t="shared" si="135"/>
        <v>0</v>
      </c>
      <c r="L257" s="171">
        <f t="shared" si="136"/>
        <v>0</v>
      </c>
      <c r="M257" s="171">
        <f t="shared" si="137"/>
        <v>0</v>
      </c>
      <c r="N257" s="171">
        <f t="shared" si="138"/>
        <v>0</v>
      </c>
      <c r="O257" s="172">
        <f t="shared" si="149"/>
        <v>0</v>
      </c>
    </row>
    <row r="258" spans="1:15" ht="15" customHeight="1" x14ac:dyDescent="0.2">
      <c r="A258" s="173" t="s">
        <v>507</v>
      </c>
      <c r="B258" s="198" t="s">
        <v>263</v>
      </c>
      <c r="C258" s="194" t="s">
        <v>65</v>
      </c>
      <c r="D258" s="210">
        <v>67.2</v>
      </c>
      <c r="E258" s="168"/>
      <c r="F258" s="169"/>
      <c r="G258" s="169"/>
      <c r="H258" s="169"/>
      <c r="I258" s="169"/>
      <c r="J258" s="169">
        <f>ROUND(G258+H258+I258,2)</f>
        <v>0</v>
      </c>
      <c r="K258" s="170">
        <f t="shared" si="135"/>
        <v>0</v>
      </c>
      <c r="L258" s="171">
        <f t="shared" si="136"/>
        <v>0</v>
      </c>
      <c r="M258" s="171">
        <f t="shared" si="137"/>
        <v>0</v>
      </c>
      <c r="N258" s="171">
        <f t="shared" si="138"/>
        <v>0</v>
      </c>
      <c r="O258" s="172">
        <f t="shared" si="149"/>
        <v>0</v>
      </c>
    </row>
    <row r="259" spans="1:15" ht="15" customHeight="1" x14ac:dyDescent="0.2">
      <c r="A259" s="173" t="s">
        <v>508</v>
      </c>
      <c r="B259" s="198" t="s">
        <v>67</v>
      </c>
      <c r="C259" s="194" t="s">
        <v>65</v>
      </c>
      <c r="D259" s="210">
        <v>67.2</v>
      </c>
      <c r="E259" s="168"/>
      <c r="F259" s="169"/>
      <c r="G259" s="169"/>
      <c r="H259" s="169"/>
      <c r="I259" s="169"/>
      <c r="J259" s="169">
        <f>ROUND(G259+H259+I259,2)</f>
        <v>0</v>
      </c>
      <c r="K259" s="170">
        <f t="shared" si="135"/>
        <v>0</v>
      </c>
      <c r="L259" s="171">
        <f t="shared" si="136"/>
        <v>0</v>
      </c>
      <c r="M259" s="171">
        <f t="shared" si="137"/>
        <v>0</v>
      </c>
      <c r="N259" s="171">
        <f t="shared" si="138"/>
        <v>0</v>
      </c>
      <c r="O259" s="172">
        <f t="shared" si="149"/>
        <v>0</v>
      </c>
    </row>
    <row r="260" spans="1:15" ht="15" customHeight="1" x14ac:dyDescent="0.2">
      <c r="A260" s="173" t="s">
        <v>509</v>
      </c>
      <c r="B260" s="196" t="s">
        <v>64</v>
      </c>
      <c r="C260" s="194" t="s">
        <v>65</v>
      </c>
      <c r="D260" s="210">
        <v>67.2</v>
      </c>
      <c r="E260" s="168"/>
      <c r="F260" s="169"/>
      <c r="G260" s="169"/>
      <c r="H260" s="169"/>
      <c r="I260" s="169"/>
      <c r="J260" s="169">
        <f>ROUND(G260+H260+I260,2)</f>
        <v>0</v>
      </c>
      <c r="K260" s="170">
        <f t="shared" si="135"/>
        <v>0</v>
      </c>
      <c r="L260" s="171">
        <f t="shared" si="136"/>
        <v>0</v>
      </c>
      <c r="M260" s="171">
        <f t="shared" si="137"/>
        <v>0</v>
      </c>
      <c r="N260" s="171">
        <f t="shared" si="138"/>
        <v>0</v>
      </c>
      <c r="O260" s="172">
        <f t="shared" si="149"/>
        <v>0</v>
      </c>
    </row>
    <row r="261" spans="1:15" ht="15" customHeight="1" x14ac:dyDescent="0.2">
      <c r="A261" s="173" t="s">
        <v>510</v>
      </c>
      <c r="B261" s="198" t="s">
        <v>271</v>
      </c>
      <c r="C261" s="197" t="s">
        <v>65</v>
      </c>
      <c r="D261" s="211">
        <v>47.3</v>
      </c>
      <c r="E261" s="168"/>
      <c r="F261" s="169"/>
      <c r="G261" s="169"/>
      <c r="H261" s="169"/>
      <c r="I261" s="169"/>
      <c r="J261" s="169">
        <f t="shared" ref="J261:J262" si="150">ROUND(G261+H261+I261,2)</f>
        <v>0</v>
      </c>
      <c r="K261" s="170">
        <f t="shared" si="135"/>
        <v>0</v>
      </c>
      <c r="L261" s="171">
        <f t="shared" si="136"/>
        <v>0</v>
      </c>
      <c r="M261" s="171">
        <f t="shared" si="137"/>
        <v>0</v>
      </c>
      <c r="N261" s="171">
        <f t="shared" si="138"/>
        <v>0</v>
      </c>
      <c r="O261" s="172">
        <f t="shared" si="149"/>
        <v>0</v>
      </c>
    </row>
    <row r="262" spans="1:15" ht="15" customHeight="1" x14ac:dyDescent="0.2">
      <c r="A262" s="173" t="s">
        <v>511</v>
      </c>
      <c r="B262" s="199" t="s">
        <v>239</v>
      </c>
      <c r="C262" s="200" t="s">
        <v>65</v>
      </c>
      <c r="D262" s="211">
        <v>47.3</v>
      </c>
      <c r="E262" s="168"/>
      <c r="F262" s="169"/>
      <c r="G262" s="169"/>
      <c r="H262" s="169"/>
      <c r="I262" s="169"/>
      <c r="J262" s="169">
        <f t="shared" si="150"/>
        <v>0</v>
      </c>
      <c r="K262" s="170">
        <f t="shared" si="135"/>
        <v>0</v>
      </c>
      <c r="L262" s="171">
        <f t="shared" si="136"/>
        <v>0</v>
      </c>
      <c r="M262" s="171">
        <f t="shared" si="137"/>
        <v>0</v>
      </c>
      <c r="N262" s="171">
        <f t="shared" si="138"/>
        <v>0</v>
      </c>
      <c r="O262" s="172">
        <f t="shared" si="149"/>
        <v>0</v>
      </c>
    </row>
    <row r="263" spans="1:15" ht="15" customHeight="1" x14ac:dyDescent="0.2">
      <c r="A263" s="173" t="s">
        <v>512</v>
      </c>
      <c r="B263" s="202" t="s">
        <v>189</v>
      </c>
      <c r="C263" s="203" t="s">
        <v>65</v>
      </c>
      <c r="D263" s="211">
        <v>47.3</v>
      </c>
      <c r="E263" s="168"/>
      <c r="F263" s="169"/>
      <c r="G263" s="169"/>
      <c r="H263" s="169"/>
      <c r="I263" s="169"/>
      <c r="J263" s="169">
        <f>ROUND(G263+H263+I263,2)</f>
        <v>0</v>
      </c>
      <c r="K263" s="170">
        <f t="shared" si="135"/>
        <v>0</v>
      </c>
      <c r="L263" s="171">
        <f t="shared" si="136"/>
        <v>0</v>
      </c>
      <c r="M263" s="171">
        <f t="shared" si="137"/>
        <v>0</v>
      </c>
      <c r="N263" s="171">
        <f t="shared" si="138"/>
        <v>0</v>
      </c>
      <c r="O263" s="172">
        <f t="shared" si="149"/>
        <v>0</v>
      </c>
    </row>
    <row r="264" spans="1:15" ht="16.5" customHeight="1" x14ac:dyDescent="0.2">
      <c r="A264" s="173"/>
      <c r="B264" s="193" t="s">
        <v>254</v>
      </c>
      <c r="C264" s="197"/>
      <c r="D264" s="210"/>
      <c r="E264" s="168"/>
      <c r="F264" s="169"/>
      <c r="G264" s="169"/>
      <c r="H264" s="169"/>
      <c r="I264" s="169"/>
      <c r="J264" s="169">
        <f t="shared" ref="J264:J274" si="151">ROUND(G264+H264+I264,2)</f>
        <v>0</v>
      </c>
      <c r="K264" s="170">
        <f t="shared" si="135"/>
        <v>0</v>
      </c>
      <c r="L264" s="171">
        <f t="shared" si="136"/>
        <v>0</v>
      </c>
      <c r="M264" s="171">
        <f t="shared" si="137"/>
        <v>0</v>
      </c>
      <c r="N264" s="171">
        <f t="shared" si="138"/>
        <v>0</v>
      </c>
      <c r="O264" s="172">
        <f t="shared" si="149"/>
        <v>0</v>
      </c>
    </row>
    <row r="265" spans="1:15" ht="16.5" customHeight="1" x14ac:dyDescent="0.2">
      <c r="A265" s="173" t="s">
        <v>513</v>
      </c>
      <c r="B265" s="196" t="s">
        <v>85</v>
      </c>
      <c r="C265" s="197" t="s">
        <v>54</v>
      </c>
      <c r="D265" s="209">
        <v>2</v>
      </c>
      <c r="E265" s="168"/>
      <c r="F265" s="169"/>
      <c r="G265" s="169"/>
      <c r="H265" s="169"/>
      <c r="I265" s="169"/>
      <c r="J265" s="169">
        <f t="shared" si="151"/>
        <v>0</v>
      </c>
      <c r="K265" s="170">
        <f t="shared" si="135"/>
        <v>0</v>
      </c>
      <c r="L265" s="171">
        <f t="shared" si="136"/>
        <v>0</v>
      </c>
      <c r="M265" s="171">
        <f t="shared" si="137"/>
        <v>0</v>
      </c>
      <c r="N265" s="171">
        <f t="shared" si="138"/>
        <v>0</v>
      </c>
      <c r="O265" s="172">
        <f t="shared" si="149"/>
        <v>0</v>
      </c>
    </row>
    <row r="266" spans="1:15" ht="16.5" customHeight="1" x14ac:dyDescent="0.2">
      <c r="A266" s="173" t="s">
        <v>514</v>
      </c>
      <c r="B266" s="198" t="s">
        <v>246</v>
      </c>
      <c r="C266" s="197" t="s">
        <v>65</v>
      </c>
      <c r="D266" s="211">
        <v>9.33</v>
      </c>
      <c r="E266" s="168"/>
      <c r="F266" s="169"/>
      <c r="G266" s="169"/>
      <c r="H266" s="169"/>
      <c r="I266" s="169"/>
      <c r="J266" s="169">
        <f t="shared" si="151"/>
        <v>0</v>
      </c>
      <c r="K266" s="170">
        <f t="shared" si="135"/>
        <v>0</v>
      </c>
      <c r="L266" s="171">
        <f t="shared" si="136"/>
        <v>0</v>
      </c>
      <c r="M266" s="171">
        <f t="shared" si="137"/>
        <v>0</v>
      </c>
      <c r="N266" s="171">
        <f t="shared" si="138"/>
        <v>0</v>
      </c>
      <c r="O266" s="172">
        <f t="shared" si="149"/>
        <v>0</v>
      </c>
    </row>
    <row r="267" spans="1:15" ht="16.5" customHeight="1" x14ac:dyDescent="0.2">
      <c r="A267" s="173" t="s">
        <v>515</v>
      </c>
      <c r="B267" s="238" t="s">
        <v>262</v>
      </c>
      <c r="C267" s="197" t="s">
        <v>65</v>
      </c>
      <c r="D267" s="209">
        <v>27.36</v>
      </c>
      <c r="E267" s="168"/>
      <c r="F267" s="169"/>
      <c r="G267" s="169"/>
      <c r="H267" s="169"/>
      <c r="I267" s="169"/>
      <c r="J267" s="169">
        <f t="shared" si="151"/>
        <v>0</v>
      </c>
      <c r="K267" s="169">
        <f t="shared" si="135"/>
        <v>0</v>
      </c>
      <c r="L267" s="234">
        <f t="shared" si="136"/>
        <v>0</v>
      </c>
      <c r="M267" s="234">
        <f t="shared" si="137"/>
        <v>0</v>
      </c>
      <c r="N267" s="234">
        <f t="shared" si="138"/>
        <v>0</v>
      </c>
      <c r="O267" s="235">
        <f t="shared" si="149"/>
        <v>0</v>
      </c>
    </row>
    <row r="268" spans="1:15" ht="16.5" customHeight="1" x14ac:dyDescent="0.2">
      <c r="A268" s="173" t="s">
        <v>516</v>
      </c>
      <c r="B268" s="198" t="s">
        <v>247</v>
      </c>
      <c r="C268" s="197" t="s">
        <v>65</v>
      </c>
      <c r="D268" s="211">
        <v>9.33</v>
      </c>
      <c r="E268" s="168"/>
      <c r="F268" s="169"/>
      <c r="G268" s="169"/>
      <c r="H268" s="169"/>
      <c r="I268" s="169"/>
      <c r="J268" s="169">
        <f t="shared" si="151"/>
        <v>0</v>
      </c>
      <c r="K268" s="170">
        <f t="shared" si="135"/>
        <v>0</v>
      </c>
      <c r="L268" s="171">
        <f t="shared" si="136"/>
        <v>0</v>
      </c>
      <c r="M268" s="171">
        <f t="shared" si="137"/>
        <v>0</v>
      </c>
      <c r="N268" s="171">
        <f t="shared" si="138"/>
        <v>0</v>
      </c>
      <c r="O268" s="172">
        <f t="shared" si="149"/>
        <v>0</v>
      </c>
    </row>
    <row r="269" spans="1:15" ht="16.5" customHeight="1" x14ac:dyDescent="0.2">
      <c r="A269" s="173" t="s">
        <v>517</v>
      </c>
      <c r="B269" s="198" t="s">
        <v>248</v>
      </c>
      <c r="C269" s="197" t="s">
        <v>65</v>
      </c>
      <c r="D269" s="211">
        <v>9.33</v>
      </c>
      <c r="E269" s="168"/>
      <c r="F269" s="169"/>
      <c r="G269" s="169"/>
      <c r="H269" s="169"/>
      <c r="I269" s="169"/>
      <c r="J269" s="169">
        <f t="shared" si="151"/>
        <v>0</v>
      </c>
      <c r="K269" s="170">
        <f t="shared" si="135"/>
        <v>0</v>
      </c>
      <c r="L269" s="171">
        <f t="shared" si="136"/>
        <v>0</v>
      </c>
      <c r="M269" s="171">
        <f t="shared" si="137"/>
        <v>0</v>
      </c>
      <c r="N269" s="171">
        <f t="shared" si="138"/>
        <v>0</v>
      </c>
      <c r="O269" s="172">
        <f t="shared" si="149"/>
        <v>0</v>
      </c>
    </row>
    <row r="270" spans="1:15" ht="16.5" customHeight="1" x14ac:dyDescent="0.2">
      <c r="A270" s="173" t="s">
        <v>518</v>
      </c>
      <c r="B270" s="198" t="s">
        <v>249</v>
      </c>
      <c r="C270" s="197" t="s">
        <v>65</v>
      </c>
      <c r="D270" s="211">
        <v>9.33</v>
      </c>
      <c r="E270" s="168"/>
      <c r="F270" s="169"/>
      <c r="G270" s="169"/>
      <c r="H270" s="169"/>
      <c r="I270" s="169"/>
      <c r="J270" s="169">
        <f t="shared" si="151"/>
        <v>0</v>
      </c>
      <c r="K270" s="170">
        <f t="shared" si="135"/>
        <v>0</v>
      </c>
      <c r="L270" s="171">
        <f t="shared" si="136"/>
        <v>0</v>
      </c>
      <c r="M270" s="171">
        <f t="shared" si="137"/>
        <v>0</v>
      </c>
      <c r="N270" s="171">
        <f t="shared" si="138"/>
        <v>0</v>
      </c>
      <c r="O270" s="172">
        <f t="shared" si="149"/>
        <v>0</v>
      </c>
    </row>
    <row r="271" spans="1:15" ht="16.5" customHeight="1" x14ac:dyDescent="0.2">
      <c r="A271" s="173" t="s">
        <v>519</v>
      </c>
      <c r="B271" s="198" t="s">
        <v>250</v>
      </c>
      <c r="C271" s="197" t="s">
        <v>65</v>
      </c>
      <c r="D271" s="211">
        <v>9.33</v>
      </c>
      <c r="E271" s="168"/>
      <c r="F271" s="169"/>
      <c r="G271" s="169"/>
      <c r="H271" s="169"/>
      <c r="I271" s="169"/>
      <c r="J271" s="169">
        <f t="shared" si="151"/>
        <v>0</v>
      </c>
      <c r="K271" s="170">
        <f t="shared" si="135"/>
        <v>0</v>
      </c>
      <c r="L271" s="171">
        <f t="shared" si="136"/>
        <v>0</v>
      </c>
      <c r="M271" s="171">
        <f t="shared" si="137"/>
        <v>0</v>
      </c>
      <c r="N271" s="171">
        <f t="shared" si="138"/>
        <v>0</v>
      </c>
      <c r="O271" s="172">
        <f t="shared" si="149"/>
        <v>0</v>
      </c>
    </row>
    <row r="272" spans="1:15" ht="24" x14ac:dyDescent="0.2">
      <c r="A272" s="173" t="s">
        <v>520</v>
      </c>
      <c r="B272" s="241" t="s">
        <v>251</v>
      </c>
      <c r="C272" s="197" t="s">
        <v>65</v>
      </c>
      <c r="D272" s="211">
        <v>9.33</v>
      </c>
      <c r="E272" s="168"/>
      <c r="F272" s="169"/>
      <c r="G272" s="169"/>
      <c r="H272" s="169"/>
      <c r="I272" s="169"/>
      <c r="J272" s="169">
        <f t="shared" si="151"/>
        <v>0</v>
      </c>
      <c r="K272" s="170">
        <f t="shared" si="135"/>
        <v>0</v>
      </c>
      <c r="L272" s="171">
        <f t="shared" si="136"/>
        <v>0</v>
      </c>
      <c r="M272" s="171">
        <f t="shared" si="137"/>
        <v>0</v>
      </c>
      <c r="N272" s="171">
        <f t="shared" si="138"/>
        <v>0</v>
      </c>
      <c r="O272" s="172">
        <f t="shared" si="149"/>
        <v>0</v>
      </c>
    </row>
    <row r="273" spans="1:15" ht="24" x14ac:dyDescent="0.2">
      <c r="A273" s="173" t="s">
        <v>521</v>
      </c>
      <c r="B273" s="241" t="s">
        <v>252</v>
      </c>
      <c r="C273" s="197" t="s">
        <v>65</v>
      </c>
      <c r="D273" s="211">
        <v>9.33</v>
      </c>
      <c r="E273" s="168"/>
      <c r="F273" s="169"/>
      <c r="G273" s="169"/>
      <c r="H273" s="169"/>
      <c r="I273" s="169"/>
      <c r="J273" s="169">
        <f t="shared" si="151"/>
        <v>0</v>
      </c>
      <c r="K273" s="170">
        <f t="shared" si="135"/>
        <v>0</v>
      </c>
      <c r="L273" s="171">
        <f t="shared" si="136"/>
        <v>0</v>
      </c>
      <c r="M273" s="171">
        <f t="shared" si="137"/>
        <v>0</v>
      </c>
      <c r="N273" s="171">
        <f t="shared" si="138"/>
        <v>0</v>
      </c>
      <c r="O273" s="172">
        <f t="shared" si="149"/>
        <v>0</v>
      </c>
    </row>
    <row r="274" spans="1:15" ht="24" x14ac:dyDescent="0.2">
      <c r="A274" s="173" t="s">
        <v>522</v>
      </c>
      <c r="B274" s="241" t="s">
        <v>253</v>
      </c>
      <c r="C274" s="197" t="s">
        <v>65</v>
      </c>
      <c r="D274" s="211">
        <v>9.33</v>
      </c>
      <c r="E274" s="168"/>
      <c r="F274" s="169"/>
      <c r="G274" s="169"/>
      <c r="H274" s="169"/>
      <c r="I274" s="169"/>
      <c r="J274" s="169">
        <f t="shared" si="151"/>
        <v>0</v>
      </c>
      <c r="K274" s="170">
        <f t="shared" si="135"/>
        <v>0</v>
      </c>
      <c r="L274" s="171">
        <f t="shared" si="136"/>
        <v>0</v>
      </c>
      <c r="M274" s="171">
        <f t="shared" si="137"/>
        <v>0</v>
      </c>
      <c r="N274" s="171">
        <f t="shared" si="138"/>
        <v>0</v>
      </c>
      <c r="O274" s="172">
        <f t="shared" ref="O274:O290" si="152">ROUND(L274+M274+N274,2)</f>
        <v>0</v>
      </c>
    </row>
    <row r="275" spans="1:15" ht="15" customHeight="1" x14ac:dyDescent="0.2">
      <c r="A275" s="173" t="s">
        <v>523</v>
      </c>
      <c r="B275" s="202" t="s">
        <v>211</v>
      </c>
      <c r="C275" s="197" t="s">
        <v>65</v>
      </c>
      <c r="D275" s="211">
        <v>9.33</v>
      </c>
      <c r="E275" s="168"/>
      <c r="F275" s="169"/>
      <c r="G275" s="169"/>
      <c r="H275" s="169"/>
      <c r="I275" s="169"/>
      <c r="J275" s="169">
        <f>ROUND(G275+H275+I275,2)</f>
        <v>0</v>
      </c>
      <c r="K275" s="170">
        <f t="shared" si="135"/>
        <v>0</v>
      </c>
      <c r="L275" s="171">
        <f t="shared" si="136"/>
        <v>0</v>
      </c>
      <c r="M275" s="171">
        <f t="shared" si="137"/>
        <v>0</v>
      </c>
      <c r="N275" s="171">
        <f t="shared" si="138"/>
        <v>0</v>
      </c>
      <c r="O275" s="172">
        <f t="shared" si="152"/>
        <v>0</v>
      </c>
    </row>
    <row r="276" spans="1:15" ht="15" customHeight="1" x14ac:dyDescent="0.2">
      <c r="A276" s="173" t="s">
        <v>524</v>
      </c>
      <c r="B276" s="198" t="s">
        <v>263</v>
      </c>
      <c r="C276" s="194" t="s">
        <v>65</v>
      </c>
      <c r="D276" s="210">
        <v>27.36</v>
      </c>
      <c r="E276" s="168"/>
      <c r="F276" s="169"/>
      <c r="G276" s="169"/>
      <c r="H276" s="169"/>
      <c r="I276" s="169"/>
      <c r="J276" s="169">
        <f>ROUND(G276+H276+I276,2)</f>
        <v>0</v>
      </c>
      <c r="K276" s="170">
        <f t="shared" ref="K276:K281" si="153">ROUND(D276*E276,2)</f>
        <v>0</v>
      </c>
      <c r="L276" s="171">
        <f t="shared" ref="L276:L281" si="154">ROUND(D276*G276,2)</f>
        <v>0</v>
      </c>
      <c r="M276" s="171">
        <f t="shared" ref="M276:M281" si="155">ROUND(D276*H276,2)</f>
        <v>0</v>
      </c>
      <c r="N276" s="171">
        <f t="shared" ref="N276:N281" si="156">ROUND(D276*I276,2)</f>
        <v>0</v>
      </c>
      <c r="O276" s="172">
        <f t="shared" si="152"/>
        <v>0</v>
      </c>
    </row>
    <row r="277" spans="1:15" ht="15" customHeight="1" x14ac:dyDescent="0.2">
      <c r="A277" s="173" t="s">
        <v>525</v>
      </c>
      <c r="B277" s="198" t="s">
        <v>67</v>
      </c>
      <c r="C277" s="194" t="s">
        <v>65</v>
      </c>
      <c r="D277" s="210">
        <v>27.36</v>
      </c>
      <c r="E277" s="168"/>
      <c r="F277" s="169"/>
      <c r="G277" s="169"/>
      <c r="H277" s="169"/>
      <c r="I277" s="169"/>
      <c r="J277" s="169">
        <f>ROUND(G277+H277+I277,2)</f>
        <v>0</v>
      </c>
      <c r="K277" s="170">
        <f t="shared" si="153"/>
        <v>0</v>
      </c>
      <c r="L277" s="171">
        <f t="shared" si="154"/>
        <v>0</v>
      </c>
      <c r="M277" s="171">
        <f t="shared" si="155"/>
        <v>0</v>
      </c>
      <c r="N277" s="171">
        <f t="shared" si="156"/>
        <v>0</v>
      </c>
      <c r="O277" s="172">
        <f t="shared" si="152"/>
        <v>0</v>
      </c>
    </row>
    <row r="278" spans="1:15" ht="15" customHeight="1" x14ac:dyDescent="0.2">
      <c r="A278" s="173" t="s">
        <v>526</v>
      </c>
      <c r="B278" s="196" t="s">
        <v>64</v>
      </c>
      <c r="C278" s="194" t="s">
        <v>65</v>
      </c>
      <c r="D278" s="210">
        <v>27.36</v>
      </c>
      <c r="E278" s="168"/>
      <c r="F278" s="169"/>
      <c r="G278" s="169"/>
      <c r="H278" s="169"/>
      <c r="I278" s="169"/>
      <c r="J278" s="169">
        <f>ROUND(G278+H278+I278,2)</f>
        <v>0</v>
      </c>
      <c r="K278" s="170">
        <f t="shared" si="153"/>
        <v>0</v>
      </c>
      <c r="L278" s="171">
        <f t="shared" si="154"/>
        <v>0</v>
      </c>
      <c r="M278" s="171">
        <f t="shared" si="155"/>
        <v>0</v>
      </c>
      <c r="N278" s="171">
        <f t="shared" si="156"/>
        <v>0</v>
      </c>
      <c r="O278" s="172">
        <f t="shared" si="152"/>
        <v>0</v>
      </c>
    </row>
    <row r="279" spans="1:15" ht="15" customHeight="1" x14ac:dyDescent="0.2">
      <c r="A279" s="173" t="s">
        <v>527</v>
      </c>
      <c r="B279" s="198" t="s">
        <v>271</v>
      </c>
      <c r="C279" s="197" t="s">
        <v>65</v>
      </c>
      <c r="D279" s="211">
        <v>9.33</v>
      </c>
      <c r="E279" s="168"/>
      <c r="F279" s="169"/>
      <c r="G279" s="169"/>
      <c r="H279" s="169"/>
      <c r="I279" s="169"/>
      <c r="J279" s="169">
        <f t="shared" ref="J279:J280" si="157">ROUND(G279+H279+I279,2)</f>
        <v>0</v>
      </c>
      <c r="K279" s="170">
        <f t="shared" si="153"/>
        <v>0</v>
      </c>
      <c r="L279" s="171">
        <f t="shared" si="154"/>
        <v>0</v>
      </c>
      <c r="M279" s="171">
        <f t="shared" si="155"/>
        <v>0</v>
      </c>
      <c r="N279" s="171">
        <f t="shared" si="156"/>
        <v>0</v>
      </c>
      <c r="O279" s="172">
        <f t="shared" si="152"/>
        <v>0</v>
      </c>
    </row>
    <row r="280" spans="1:15" ht="15" customHeight="1" x14ac:dyDescent="0.2">
      <c r="A280" s="173" t="s">
        <v>528</v>
      </c>
      <c r="B280" s="199" t="s">
        <v>239</v>
      </c>
      <c r="C280" s="200" t="s">
        <v>65</v>
      </c>
      <c r="D280" s="211">
        <v>9.33</v>
      </c>
      <c r="E280" s="168"/>
      <c r="F280" s="169"/>
      <c r="G280" s="169"/>
      <c r="H280" s="169"/>
      <c r="I280" s="169"/>
      <c r="J280" s="169">
        <f t="shared" si="157"/>
        <v>0</v>
      </c>
      <c r="K280" s="170">
        <f t="shared" si="153"/>
        <v>0</v>
      </c>
      <c r="L280" s="171">
        <f t="shared" si="154"/>
        <v>0</v>
      </c>
      <c r="M280" s="171">
        <f t="shared" si="155"/>
        <v>0</v>
      </c>
      <c r="N280" s="171">
        <f t="shared" si="156"/>
        <v>0</v>
      </c>
      <c r="O280" s="172">
        <f t="shared" si="152"/>
        <v>0</v>
      </c>
    </row>
    <row r="281" spans="1:15" ht="15" customHeight="1" x14ac:dyDescent="0.2">
      <c r="A281" s="173" t="s">
        <v>529</v>
      </c>
      <c r="B281" s="202" t="s">
        <v>189</v>
      </c>
      <c r="C281" s="203" t="s">
        <v>65</v>
      </c>
      <c r="D281" s="211">
        <v>9.33</v>
      </c>
      <c r="E281" s="168"/>
      <c r="F281" s="169"/>
      <c r="G281" s="169"/>
      <c r="H281" s="169"/>
      <c r="I281" s="169"/>
      <c r="J281" s="169">
        <f>ROUND(G281+H281+I281,2)</f>
        <v>0</v>
      </c>
      <c r="K281" s="170">
        <f t="shared" si="153"/>
        <v>0</v>
      </c>
      <c r="L281" s="171">
        <f t="shared" si="154"/>
        <v>0</v>
      </c>
      <c r="M281" s="171">
        <f t="shared" si="155"/>
        <v>0</v>
      </c>
      <c r="N281" s="171">
        <f t="shared" si="156"/>
        <v>0</v>
      </c>
      <c r="O281" s="172">
        <f t="shared" si="152"/>
        <v>0</v>
      </c>
    </row>
    <row r="282" spans="1:15" ht="16.5" customHeight="1" x14ac:dyDescent="0.2">
      <c r="A282" s="173" t="s">
        <v>530</v>
      </c>
      <c r="B282" s="198" t="s">
        <v>300</v>
      </c>
      <c r="C282" s="197" t="s">
        <v>54</v>
      </c>
      <c r="D282" s="210">
        <v>2</v>
      </c>
      <c r="E282" s="168"/>
      <c r="F282" s="169"/>
      <c r="G282" s="169"/>
      <c r="H282" s="169"/>
      <c r="I282" s="169"/>
      <c r="J282" s="169">
        <f t="shared" ref="J282" si="158">ROUND(G282+H282+I282,2)</f>
        <v>0</v>
      </c>
      <c r="K282" s="170">
        <f t="shared" si="135"/>
        <v>0</v>
      </c>
      <c r="L282" s="171">
        <f t="shared" si="136"/>
        <v>0</v>
      </c>
      <c r="M282" s="171">
        <f t="shared" si="137"/>
        <v>0</v>
      </c>
      <c r="N282" s="171">
        <f t="shared" si="138"/>
        <v>0</v>
      </c>
      <c r="O282" s="172">
        <f t="shared" si="152"/>
        <v>0</v>
      </c>
    </row>
    <row r="283" spans="1:15" ht="16.5" customHeight="1" x14ac:dyDescent="0.2">
      <c r="A283" s="173"/>
      <c r="B283" s="193" t="s">
        <v>255</v>
      </c>
      <c r="C283" s="197"/>
      <c r="D283" s="210"/>
      <c r="E283" s="168"/>
      <c r="F283" s="169"/>
      <c r="G283" s="169"/>
      <c r="H283" s="169"/>
      <c r="I283" s="169"/>
      <c r="J283" s="169">
        <f t="shared" ref="J283:J291" si="159">ROUND(G283+H283+I283,2)</f>
        <v>0</v>
      </c>
      <c r="K283" s="170">
        <f t="shared" si="135"/>
        <v>0</v>
      </c>
      <c r="L283" s="171">
        <f t="shared" si="136"/>
        <v>0</v>
      </c>
      <c r="M283" s="171">
        <f t="shared" si="137"/>
        <v>0</v>
      </c>
      <c r="N283" s="171">
        <f t="shared" si="138"/>
        <v>0</v>
      </c>
      <c r="O283" s="172">
        <f t="shared" si="152"/>
        <v>0</v>
      </c>
    </row>
    <row r="284" spans="1:15" ht="16.5" customHeight="1" x14ac:dyDescent="0.2">
      <c r="A284" s="173" t="s">
        <v>531</v>
      </c>
      <c r="B284" s="198" t="s">
        <v>246</v>
      </c>
      <c r="C284" s="197" t="s">
        <v>65</v>
      </c>
      <c r="D284" s="211">
        <v>4.07</v>
      </c>
      <c r="E284" s="168"/>
      <c r="F284" s="169"/>
      <c r="G284" s="169"/>
      <c r="H284" s="169"/>
      <c r="I284" s="169"/>
      <c r="J284" s="169">
        <f t="shared" si="159"/>
        <v>0</v>
      </c>
      <c r="K284" s="170">
        <f t="shared" si="135"/>
        <v>0</v>
      </c>
      <c r="L284" s="171">
        <f t="shared" si="136"/>
        <v>0</v>
      </c>
      <c r="M284" s="171">
        <f t="shared" si="137"/>
        <v>0</v>
      </c>
      <c r="N284" s="171">
        <f t="shared" si="138"/>
        <v>0</v>
      </c>
      <c r="O284" s="172">
        <f t="shared" si="152"/>
        <v>0</v>
      </c>
    </row>
    <row r="285" spans="1:15" ht="16.5" customHeight="1" x14ac:dyDescent="0.2">
      <c r="A285" s="173" t="s">
        <v>532</v>
      </c>
      <c r="B285" s="198" t="s">
        <v>247</v>
      </c>
      <c r="C285" s="197" t="s">
        <v>65</v>
      </c>
      <c r="D285" s="211">
        <v>4.07</v>
      </c>
      <c r="E285" s="168"/>
      <c r="F285" s="169"/>
      <c r="G285" s="169"/>
      <c r="H285" s="169"/>
      <c r="I285" s="169"/>
      <c r="J285" s="169">
        <f t="shared" si="159"/>
        <v>0</v>
      </c>
      <c r="K285" s="170">
        <f t="shared" si="135"/>
        <v>0</v>
      </c>
      <c r="L285" s="171">
        <f t="shared" si="136"/>
        <v>0</v>
      </c>
      <c r="M285" s="171">
        <f t="shared" si="137"/>
        <v>0</v>
      </c>
      <c r="N285" s="171">
        <f t="shared" si="138"/>
        <v>0</v>
      </c>
      <c r="O285" s="172">
        <f t="shared" si="152"/>
        <v>0</v>
      </c>
    </row>
    <row r="286" spans="1:15" ht="16.5" customHeight="1" x14ac:dyDescent="0.2">
      <c r="A286" s="173" t="s">
        <v>533</v>
      </c>
      <c r="B286" s="198" t="s">
        <v>248</v>
      </c>
      <c r="C286" s="197" t="s">
        <v>65</v>
      </c>
      <c r="D286" s="211">
        <v>4.07</v>
      </c>
      <c r="E286" s="168"/>
      <c r="F286" s="169"/>
      <c r="G286" s="169"/>
      <c r="H286" s="169"/>
      <c r="I286" s="169"/>
      <c r="J286" s="169">
        <f t="shared" si="159"/>
        <v>0</v>
      </c>
      <c r="K286" s="170">
        <f t="shared" si="135"/>
        <v>0</v>
      </c>
      <c r="L286" s="171">
        <f t="shared" si="136"/>
        <v>0</v>
      </c>
      <c r="M286" s="171">
        <f t="shared" si="137"/>
        <v>0</v>
      </c>
      <c r="N286" s="171">
        <f t="shared" si="138"/>
        <v>0</v>
      </c>
      <c r="O286" s="172">
        <f t="shared" si="152"/>
        <v>0</v>
      </c>
    </row>
    <row r="287" spans="1:15" ht="16.5" customHeight="1" x14ac:dyDescent="0.2">
      <c r="A287" s="173" t="s">
        <v>534</v>
      </c>
      <c r="B287" s="198" t="s">
        <v>249</v>
      </c>
      <c r="C287" s="197" t="s">
        <v>65</v>
      </c>
      <c r="D287" s="211">
        <v>4.07</v>
      </c>
      <c r="E287" s="168"/>
      <c r="F287" s="169"/>
      <c r="G287" s="169"/>
      <c r="H287" s="169"/>
      <c r="I287" s="169"/>
      <c r="J287" s="169">
        <f t="shared" si="159"/>
        <v>0</v>
      </c>
      <c r="K287" s="170">
        <f t="shared" si="135"/>
        <v>0</v>
      </c>
      <c r="L287" s="171">
        <f t="shared" si="136"/>
        <v>0</v>
      </c>
      <c r="M287" s="171">
        <f t="shared" si="137"/>
        <v>0</v>
      </c>
      <c r="N287" s="171">
        <f t="shared" si="138"/>
        <v>0</v>
      </c>
      <c r="O287" s="172">
        <f t="shared" si="152"/>
        <v>0</v>
      </c>
    </row>
    <row r="288" spans="1:15" ht="16.5" customHeight="1" x14ac:dyDescent="0.2">
      <c r="A288" s="173" t="s">
        <v>535</v>
      </c>
      <c r="B288" s="198" t="s">
        <v>250</v>
      </c>
      <c r="C288" s="197" t="s">
        <v>65</v>
      </c>
      <c r="D288" s="211">
        <v>4.07</v>
      </c>
      <c r="E288" s="168"/>
      <c r="F288" s="169"/>
      <c r="G288" s="169"/>
      <c r="H288" s="169"/>
      <c r="I288" s="169"/>
      <c r="J288" s="169">
        <f t="shared" si="159"/>
        <v>0</v>
      </c>
      <c r="K288" s="170">
        <f t="shared" si="135"/>
        <v>0</v>
      </c>
      <c r="L288" s="171">
        <f t="shared" si="136"/>
        <v>0</v>
      </c>
      <c r="M288" s="171">
        <f t="shared" si="137"/>
        <v>0</v>
      </c>
      <c r="N288" s="171">
        <f t="shared" si="138"/>
        <v>0</v>
      </c>
      <c r="O288" s="172">
        <f t="shared" si="152"/>
        <v>0</v>
      </c>
    </row>
    <row r="289" spans="1:15" ht="24" x14ac:dyDescent="0.2">
      <c r="A289" s="173" t="s">
        <v>536</v>
      </c>
      <c r="B289" s="241" t="s">
        <v>251</v>
      </c>
      <c r="C289" s="197" t="s">
        <v>65</v>
      </c>
      <c r="D289" s="211">
        <v>4.07</v>
      </c>
      <c r="E289" s="168"/>
      <c r="F289" s="169"/>
      <c r="G289" s="169"/>
      <c r="H289" s="169"/>
      <c r="I289" s="169"/>
      <c r="J289" s="169">
        <f t="shared" si="159"/>
        <v>0</v>
      </c>
      <c r="K289" s="170">
        <f t="shared" si="135"/>
        <v>0</v>
      </c>
      <c r="L289" s="171">
        <f t="shared" si="136"/>
        <v>0</v>
      </c>
      <c r="M289" s="171">
        <f t="shared" si="137"/>
        <v>0</v>
      </c>
      <c r="N289" s="171">
        <f t="shared" si="138"/>
        <v>0</v>
      </c>
      <c r="O289" s="172">
        <f t="shared" si="152"/>
        <v>0</v>
      </c>
    </row>
    <row r="290" spans="1:15" ht="24" x14ac:dyDescent="0.2">
      <c r="A290" s="173" t="s">
        <v>537</v>
      </c>
      <c r="B290" s="241" t="s">
        <v>252</v>
      </c>
      <c r="C290" s="197" t="s">
        <v>65</v>
      </c>
      <c r="D290" s="211">
        <v>4.07</v>
      </c>
      <c r="E290" s="168"/>
      <c r="F290" s="169"/>
      <c r="G290" s="169"/>
      <c r="H290" s="169"/>
      <c r="I290" s="169"/>
      <c r="J290" s="169">
        <f t="shared" si="159"/>
        <v>0</v>
      </c>
      <c r="K290" s="170">
        <f t="shared" si="135"/>
        <v>0</v>
      </c>
      <c r="L290" s="171">
        <f t="shared" si="136"/>
        <v>0</v>
      </c>
      <c r="M290" s="171">
        <f t="shared" si="137"/>
        <v>0</v>
      </c>
      <c r="N290" s="171">
        <f t="shared" si="138"/>
        <v>0</v>
      </c>
      <c r="O290" s="172">
        <f t="shared" si="152"/>
        <v>0</v>
      </c>
    </row>
    <row r="291" spans="1:15" ht="24" x14ac:dyDescent="0.2">
      <c r="A291" s="173" t="s">
        <v>538</v>
      </c>
      <c r="B291" s="241" t="s">
        <v>253</v>
      </c>
      <c r="C291" s="197" t="s">
        <v>65</v>
      </c>
      <c r="D291" s="211">
        <v>4.07</v>
      </c>
      <c r="E291" s="168"/>
      <c r="F291" s="169"/>
      <c r="G291" s="169"/>
      <c r="H291" s="169"/>
      <c r="I291" s="169"/>
      <c r="J291" s="169">
        <f t="shared" si="159"/>
        <v>0</v>
      </c>
      <c r="K291" s="170">
        <f t="shared" si="135"/>
        <v>0</v>
      </c>
      <c r="L291" s="171">
        <f t="shared" si="136"/>
        <v>0</v>
      </c>
      <c r="M291" s="171">
        <f t="shared" si="137"/>
        <v>0</v>
      </c>
      <c r="N291" s="171">
        <f t="shared" si="138"/>
        <v>0</v>
      </c>
      <c r="O291" s="172">
        <f t="shared" ref="O291:O306" si="160">ROUND(L291+M291+N291,2)</f>
        <v>0</v>
      </c>
    </row>
    <row r="292" spans="1:15" x14ac:dyDescent="0.2">
      <c r="A292" s="173" t="s">
        <v>539</v>
      </c>
      <c r="B292" s="198" t="s">
        <v>263</v>
      </c>
      <c r="C292" s="194" t="s">
        <v>65</v>
      </c>
      <c r="D292" s="210">
        <v>19.2</v>
      </c>
      <c r="E292" s="168"/>
      <c r="F292" s="169"/>
      <c r="G292" s="169"/>
      <c r="H292" s="169"/>
      <c r="I292" s="169"/>
      <c r="J292" s="169">
        <f>ROUND(G292+H292+I292,2)</f>
        <v>0</v>
      </c>
      <c r="K292" s="170">
        <f t="shared" si="135"/>
        <v>0</v>
      </c>
      <c r="L292" s="171">
        <f t="shared" si="136"/>
        <v>0</v>
      </c>
      <c r="M292" s="171">
        <f t="shared" si="137"/>
        <v>0</v>
      </c>
      <c r="N292" s="171">
        <f t="shared" si="138"/>
        <v>0</v>
      </c>
      <c r="O292" s="172">
        <f t="shared" si="160"/>
        <v>0</v>
      </c>
    </row>
    <row r="293" spans="1:15" x14ac:dyDescent="0.2">
      <c r="A293" s="173" t="s">
        <v>540</v>
      </c>
      <c r="B293" s="198" t="s">
        <v>67</v>
      </c>
      <c r="C293" s="194" t="s">
        <v>65</v>
      </c>
      <c r="D293" s="210">
        <v>19.2</v>
      </c>
      <c r="E293" s="168"/>
      <c r="F293" s="169"/>
      <c r="G293" s="169"/>
      <c r="H293" s="169"/>
      <c r="I293" s="169"/>
      <c r="J293" s="169">
        <f>ROUND(G293+H293+I293,2)</f>
        <v>0</v>
      </c>
      <c r="K293" s="170">
        <f t="shared" si="135"/>
        <v>0</v>
      </c>
      <c r="L293" s="171">
        <f t="shared" si="136"/>
        <v>0</v>
      </c>
      <c r="M293" s="171">
        <f t="shared" si="137"/>
        <v>0</v>
      </c>
      <c r="N293" s="171">
        <f t="shared" si="138"/>
        <v>0</v>
      </c>
      <c r="O293" s="172">
        <f t="shared" si="160"/>
        <v>0</v>
      </c>
    </row>
    <row r="294" spans="1:15" x14ac:dyDescent="0.2">
      <c r="A294" s="173" t="s">
        <v>541</v>
      </c>
      <c r="B294" s="196" t="s">
        <v>64</v>
      </c>
      <c r="C294" s="194" t="s">
        <v>65</v>
      </c>
      <c r="D294" s="210">
        <v>19.2</v>
      </c>
      <c r="E294" s="168"/>
      <c r="F294" s="169"/>
      <c r="G294" s="169"/>
      <c r="H294" s="169"/>
      <c r="I294" s="169"/>
      <c r="J294" s="169">
        <f>ROUND(G294+H294+I294,2)</f>
        <v>0</v>
      </c>
      <c r="K294" s="170">
        <f t="shared" si="135"/>
        <v>0</v>
      </c>
      <c r="L294" s="171">
        <f t="shared" si="136"/>
        <v>0</v>
      </c>
      <c r="M294" s="171">
        <f t="shared" si="137"/>
        <v>0</v>
      </c>
      <c r="N294" s="171">
        <f t="shared" si="138"/>
        <v>0</v>
      </c>
      <c r="O294" s="172">
        <f t="shared" si="160"/>
        <v>0</v>
      </c>
    </row>
    <row r="295" spans="1:15" x14ac:dyDescent="0.2">
      <c r="A295" s="173" t="s">
        <v>542</v>
      </c>
      <c r="B295" s="198" t="s">
        <v>271</v>
      </c>
      <c r="C295" s="197" t="s">
        <v>65</v>
      </c>
      <c r="D295" s="211">
        <v>4.07</v>
      </c>
      <c r="E295" s="168"/>
      <c r="F295" s="169"/>
      <c r="G295" s="169"/>
      <c r="H295" s="169"/>
      <c r="I295" s="169"/>
      <c r="J295" s="169">
        <f t="shared" ref="J295:J296" si="161">ROUND(G295+H295+I295,2)</f>
        <v>0</v>
      </c>
      <c r="K295" s="170">
        <f t="shared" si="135"/>
        <v>0</v>
      </c>
      <c r="L295" s="171">
        <f t="shared" si="136"/>
        <v>0</v>
      </c>
      <c r="M295" s="171">
        <f t="shared" si="137"/>
        <v>0</v>
      </c>
      <c r="N295" s="171">
        <f t="shared" si="138"/>
        <v>0</v>
      </c>
      <c r="O295" s="172">
        <f t="shared" si="160"/>
        <v>0</v>
      </c>
    </row>
    <row r="296" spans="1:15" x14ac:dyDescent="0.2">
      <c r="A296" s="173" t="s">
        <v>543</v>
      </c>
      <c r="B296" s="199" t="s">
        <v>239</v>
      </c>
      <c r="C296" s="200" t="s">
        <v>65</v>
      </c>
      <c r="D296" s="211">
        <v>4.07</v>
      </c>
      <c r="E296" s="168"/>
      <c r="F296" s="169"/>
      <c r="G296" s="169"/>
      <c r="H296" s="169"/>
      <c r="I296" s="169"/>
      <c r="J296" s="169">
        <f t="shared" si="161"/>
        <v>0</v>
      </c>
      <c r="K296" s="170">
        <f t="shared" si="135"/>
        <v>0</v>
      </c>
      <c r="L296" s="171">
        <f t="shared" si="136"/>
        <v>0</v>
      </c>
      <c r="M296" s="171">
        <f t="shared" si="137"/>
        <v>0</v>
      </c>
      <c r="N296" s="171">
        <f t="shared" si="138"/>
        <v>0</v>
      </c>
      <c r="O296" s="172">
        <f t="shared" si="160"/>
        <v>0</v>
      </c>
    </row>
    <row r="297" spans="1:15" x14ac:dyDescent="0.2">
      <c r="A297" s="173" t="s">
        <v>544</v>
      </c>
      <c r="B297" s="202" t="s">
        <v>189</v>
      </c>
      <c r="C297" s="203" t="s">
        <v>65</v>
      </c>
      <c r="D297" s="211">
        <v>4.07</v>
      </c>
      <c r="E297" s="168"/>
      <c r="F297" s="169"/>
      <c r="G297" s="169"/>
      <c r="H297" s="169"/>
      <c r="I297" s="169"/>
      <c r="J297" s="169">
        <f>ROUND(G297+H297+I297,2)</f>
        <v>0</v>
      </c>
      <c r="K297" s="170">
        <f t="shared" si="135"/>
        <v>0</v>
      </c>
      <c r="L297" s="171">
        <f t="shared" si="136"/>
        <v>0</v>
      </c>
      <c r="M297" s="171">
        <f t="shared" si="137"/>
        <v>0</v>
      </c>
      <c r="N297" s="171">
        <f t="shared" si="138"/>
        <v>0</v>
      </c>
      <c r="O297" s="172">
        <f t="shared" si="160"/>
        <v>0</v>
      </c>
    </row>
    <row r="298" spans="1:15" ht="15" customHeight="1" x14ac:dyDescent="0.2">
      <c r="A298" s="173" t="s">
        <v>545</v>
      </c>
      <c r="B298" s="202" t="s">
        <v>211</v>
      </c>
      <c r="C298" s="197" t="s">
        <v>65</v>
      </c>
      <c r="D298" s="211">
        <v>4.07</v>
      </c>
      <c r="E298" s="168"/>
      <c r="F298" s="169"/>
      <c r="G298" s="169"/>
      <c r="H298" s="169"/>
      <c r="I298" s="169"/>
      <c r="J298" s="169">
        <f>ROUND(G298+H298+I298,2)</f>
        <v>0</v>
      </c>
      <c r="K298" s="170">
        <f t="shared" si="135"/>
        <v>0</v>
      </c>
      <c r="L298" s="171">
        <f t="shared" si="136"/>
        <v>0</v>
      </c>
      <c r="M298" s="171">
        <f t="shared" si="137"/>
        <v>0</v>
      </c>
      <c r="N298" s="171">
        <f t="shared" si="138"/>
        <v>0</v>
      </c>
      <c r="O298" s="172">
        <f t="shared" si="160"/>
        <v>0</v>
      </c>
    </row>
    <row r="299" spans="1:15" ht="16.5" customHeight="1" x14ac:dyDescent="0.2">
      <c r="A299" s="173"/>
      <c r="B299" s="193" t="s">
        <v>256</v>
      </c>
      <c r="C299" s="197"/>
      <c r="D299" s="210"/>
      <c r="E299" s="168"/>
      <c r="F299" s="169"/>
      <c r="G299" s="169"/>
      <c r="H299" s="169"/>
      <c r="I299" s="169"/>
      <c r="J299" s="169">
        <f t="shared" ref="J299:J307" si="162">ROUND(G299+H299+I299,2)</f>
        <v>0</v>
      </c>
      <c r="K299" s="170">
        <f t="shared" si="135"/>
        <v>0</v>
      </c>
      <c r="L299" s="171">
        <f t="shared" si="136"/>
        <v>0</v>
      </c>
      <c r="M299" s="171">
        <f t="shared" si="137"/>
        <v>0</v>
      </c>
      <c r="N299" s="171">
        <f t="shared" si="138"/>
        <v>0</v>
      </c>
      <c r="O299" s="172">
        <f t="shared" si="160"/>
        <v>0</v>
      </c>
    </row>
    <row r="300" spans="1:15" ht="16.5" customHeight="1" x14ac:dyDescent="0.2">
      <c r="A300" s="173" t="s">
        <v>546</v>
      </c>
      <c r="B300" s="198" t="s">
        <v>246</v>
      </c>
      <c r="C300" s="197" t="s">
        <v>65</v>
      </c>
      <c r="D300" s="211">
        <v>0.48</v>
      </c>
      <c r="E300" s="168"/>
      <c r="F300" s="169"/>
      <c r="G300" s="169"/>
      <c r="H300" s="169"/>
      <c r="I300" s="169"/>
      <c r="J300" s="169">
        <f t="shared" si="162"/>
        <v>0</v>
      </c>
      <c r="K300" s="170">
        <f t="shared" si="135"/>
        <v>0</v>
      </c>
      <c r="L300" s="171">
        <f t="shared" si="136"/>
        <v>0</v>
      </c>
      <c r="M300" s="171">
        <f t="shared" si="137"/>
        <v>0</v>
      </c>
      <c r="N300" s="171">
        <f t="shared" si="138"/>
        <v>0</v>
      </c>
      <c r="O300" s="172">
        <f t="shared" si="160"/>
        <v>0</v>
      </c>
    </row>
    <row r="301" spans="1:15" ht="16.5" customHeight="1" x14ac:dyDescent="0.2">
      <c r="A301" s="173" t="s">
        <v>547</v>
      </c>
      <c r="B301" s="198" t="s">
        <v>247</v>
      </c>
      <c r="C301" s="197" t="s">
        <v>65</v>
      </c>
      <c r="D301" s="211">
        <v>0.48</v>
      </c>
      <c r="E301" s="168"/>
      <c r="F301" s="169"/>
      <c r="G301" s="169"/>
      <c r="H301" s="169"/>
      <c r="I301" s="169"/>
      <c r="J301" s="169">
        <f t="shared" si="162"/>
        <v>0</v>
      </c>
      <c r="K301" s="170">
        <f t="shared" si="135"/>
        <v>0</v>
      </c>
      <c r="L301" s="171">
        <f t="shared" si="136"/>
        <v>0</v>
      </c>
      <c r="M301" s="171">
        <f t="shared" si="137"/>
        <v>0</v>
      </c>
      <c r="N301" s="171">
        <f t="shared" si="138"/>
        <v>0</v>
      </c>
      <c r="O301" s="172">
        <f t="shared" si="160"/>
        <v>0</v>
      </c>
    </row>
    <row r="302" spans="1:15" ht="16.5" customHeight="1" x14ac:dyDescent="0.2">
      <c r="A302" s="173" t="s">
        <v>548</v>
      </c>
      <c r="B302" s="198" t="s">
        <v>248</v>
      </c>
      <c r="C302" s="197" t="s">
        <v>65</v>
      </c>
      <c r="D302" s="211">
        <v>0.48</v>
      </c>
      <c r="E302" s="168"/>
      <c r="F302" s="169"/>
      <c r="G302" s="169"/>
      <c r="H302" s="169"/>
      <c r="I302" s="169"/>
      <c r="J302" s="169">
        <f t="shared" si="162"/>
        <v>0</v>
      </c>
      <c r="K302" s="170">
        <f t="shared" si="135"/>
        <v>0</v>
      </c>
      <c r="L302" s="171">
        <f t="shared" si="136"/>
        <v>0</v>
      </c>
      <c r="M302" s="171">
        <f t="shared" si="137"/>
        <v>0</v>
      </c>
      <c r="N302" s="171">
        <f t="shared" si="138"/>
        <v>0</v>
      </c>
      <c r="O302" s="172">
        <f t="shared" si="160"/>
        <v>0</v>
      </c>
    </row>
    <row r="303" spans="1:15" ht="16.5" customHeight="1" x14ac:dyDescent="0.2">
      <c r="A303" s="173" t="s">
        <v>549</v>
      </c>
      <c r="B303" s="198" t="s">
        <v>249</v>
      </c>
      <c r="C303" s="197" t="s">
        <v>65</v>
      </c>
      <c r="D303" s="211">
        <v>0.48</v>
      </c>
      <c r="E303" s="168"/>
      <c r="F303" s="169"/>
      <c r="G303" s="169"/>
      <c r="H303" s="169"/>
      <c r="I303" s="169"/>
      <c r="J303" s="169">
        <f t="shared" si="162"/>
        <v>0</v>
      </c>
      <c r="K303" s="170">
        <f t="shared" si="135"/>
        <v>0</v>
      </c>
      <c r="L303" s="171">
        <f t="shared" si="136"/>
        <v>0</v>
      </c>
      <c r="M303" s="171">
        <f t="shared" si="137"/>
        <v>0</v>
      </c>
      <c r="N303" s="171">
        <f t="shared" si="138"/>
        <v>0</v>
      </c>
      <c r="O303" s="172">
        <f t="shared" si="160"/>
        <v>0</v>
      </c>
    </row>
    <row r="304" spans="1:15" ht="16.5" customHeight="1" x14ac:dyDescent="0.2">
      <c r="A304" s="173" t="s">
        <v>550</v>
      </c>
      <c r="B304" s="198" t="s">
        <v>250</v>
      </c>
      <c r="C304" s="197" t="s">
        <v>65</v>
      </c>
      <c r="D304" s="211">
        <v>0.48</v>
      </c>
      <c r="E304" s="168"/>
      <c r="F304" s="169"/>
      <c r="G304" s="169"/>
      <c r="H304" s="169"/>
      <c r="I304" s="169"/>
      <c r="J304" s="169">
        <f t="shared" si="162"/>
        <v>0</v>
      </c>
      <c r="K304" s="170">
        <f t="shared" si="135"/>
        <v>0</v>
      </c>
      <c r="L304" s="171">
        <f t="shared" si="136"/>
        <v>0</v>
      </c>
      <c r="M304" s="171">
        <f t="shared" si="137"/>
        <v>0</v>
      </c>
      <c r="N304" s="171">
        <f t="shared" si="138"/>
        <v>0</v>
      </c>
      <c r="O304" s="172">
        <f t="shared" si="160"/>
        <v>0</v>
      </c>
    </row>
    <row r="305" spans="1:15" ht="24" x14ac:dyDescent="0.2">
      <c r="A305" s="173" t="s">
        <v>551</v>
      </c>
      <c r="B305" s="241" t="s">
        <v>251</v>
      </c>
      <c r="C305" s="197" t="s">
        <v>65</v>
      </c>
      <c r="D305" s="211">
        <v>0.48</v>
      </c>
      <c r="E305" s="168"/>
      <c r="F305" s="169"/>
      <c r="G305" s="169"/>
      <c r="H305" s="169"/>
      <c r="I305" s="169"/>
      <c r="J305" s="169">
        <f t="shared" si="162"/>
        <v>0</v>
      </c>
      <c r="K305" s="170">
        <f t="shared" si="135"/>
        <v>0</v>
      </c>
      <c r="L305" s="171">
        <f t="shared" si="136"/>
        <v>0</v>
      </c>
      <c r="M305" s="171">
        <f t="shared" si="137"/>
        <v>0</v>
      </c>
      <c r="N305" s="171">
        <f t="shared" si="138"/>
        <v>0</v>
      </c>
      <c r="O305" s="172">
        <f t="shared" si="160"/>
        <v>0</v>
      </c>
    </row>
    <row r="306" spans="1:15" ht="24" x14ac:dyDescent="0.2">
      <c r="A306" s="173" t="s">
        <v>552</v>
      </c>
      <c r="B306" s="241" t="s">
        <v>252</v>
      </c>
      <c r="C306" s="197" t="s">
        <v>65</v>
      </c>
      <c r="D306" s="211">
        <v>0.48</v>
      </c>
      <c r="E306" s="168"/>
      <c r="F306" s="169"/>
      <c r="G306" s="169"/>
      <c r="H306" s="169"/>
      <c r="I306" s="169"/>
      <c r="J306" s="169">
        <f t="shared" si="162"/>
        <v>0</v>
      </c>
      <c r="K306" s="170">
        <f t="shared" si="135"/>
        <v>0</v>
      </c>
      <c r="L306" s="171">
        <f t="shared" si="136"/>
        <v>0</v>
      </c>
      <c r="M306" s="171">
        <f t="shared" si="137"/>
        <v>0</v>
      </c>
      <c r="N306" s="171">
        <f t="shared" si="138"/>
        <v>0</v>
      </c>
      <c r="O306" s="172">
        <f t="shared" si="160"/>
        <v>0</v>
      </c>
    </row>
    <row r="307" spans="1:15" ht="24" x14ac:dyDescent="0.2">
      <c r="A307" s="173" t="s">
        <v>553</v>
      </c>
      <c r="B307" s="241" t="s">
        <v>253</v>
      </c>
      <c r="C307" s="197" t="s">
        <v>65</v>
      </c>
      <c r="D307" s="211">
        <v>0.48</v>
      </c>
      <c r="E307" s="168"/>
      <c r="F307" s="169"/>
      <c r="G307" s="169"/>
      <c r="H307" s="169"/>
      <c r="I307" s="169"/>
      <c r="J307" s="169">
        <f t="shared" si="162"/>
        <v>0</v>
      </c>
      <c r="K307" s="170">
        <f t="shared" si="135"/>
        <v>0</v>
      </c>
      <c r="L307" s="171">
        <f t="shared" si="136"/>
        <v>0</v>
      </c>
      <c r="M307" s="171">
        <f t="shared" si="137"/>
        <v>0</v>
      </c>
      <c r="N307" s="171">
        <f t="shared" si="138"/>
        <v>0</v>
      </c>
      <c r="O307" s="172">
        <f t="shared" ref="O307:O316" si="163">ROUND(L307+M307+N307,2)</f>
        <v>0</v>
      </c>
    </row>
    <row r="308" spans="1:15" ht="15" customHeight="1" x14ac:dyDescent="0.2">
      <c r="A308" s="173" t="s">
        <v>554</v>
      </c>
      <c r="B308" s="202" t="s">
        <v>211</v>
      </c>
      <c r="C308" s="197" t="s">
        <v>65</v>
      </c>
      <c r="D308" s="211">
        <v>0.48</v>
      </c>
      <c r="E308" s="168"/>
      <c r="F308" s="169"/>
      <c r="G308" s="169"/>
      <c r="H308" s="169"/>
      <c r="I308" s="169"/>
      <c r="J308" s="169">
        <f>ROUND(G308+H308+I308,2)</f>
        <v>0</v>
      </c>
      <c r="K308" s="170">
        <f t="shared" si="135"/>
        <v>0</v>
      </c>
      <c r="L308" s="171">
        <f t="shared" si="136"/>
        <v>0</v>
      </c>
      <c r="M308" s="171">
        <f t="shared" si="137"/>
        <v>0</v>
      </c>
      <c r="N308" s="171">
        <f t="shared" si="138"/>
        <v>0</v>
      </c>
      <c r="O308" s="172">
        <f t="shared" si="163"/>
        <v>0</v>
      </c>
    </row>
    <row r="309" spans="1:15" ht="16.5" customHeight="1" x14ac:dyDescent="0.2">
      <c r="A309" s="173"/>
      <c r="B309" s="193" t="s">
        <v>257</v>
      </c>
      <c r="C309" s="197"/>
      <c r="D309" s="210"/>
      <c r="E309" s="168"/>
      <c r="F309" s="169"/>
      <c r="G309" s="169"/>
      <c r="H309" s="169"/>
      <c r="I309" s="169"/>
      <c r="J309" s="169">
        <f t="shared" ref="J309:J317" si="164">ROUND(G309+H309+I309,2)</f>
        <v>0</v>
      </c>
      <c r="K309" s="170">
        <f t="shared" si="135"/>
        <v>0</v>
      </c>
      <c r="L309" s="171">
        <f t="shared" si="136"/>
        <v>0</v>
      </c>
      <c r="M309" s="171">
        <f t="shared" si="137"/>
        <v>0</v>
      </c>
      <c r="N309" s="171">
        <f t="shared" si="138"/>
        <v>0</v>
      </c>
      <c r="O309" s="172">
        <f t="shared" si="163"/>
        <v>0</v>
      </c>
    </row>
    <row r="310" spans="1:15" ht="16.5" customHeight="1" x14ac:dyDescent="0.2">
      <c r="A310" s="173" t="s">
        <v>555</v>
      </c>
      <c r="B310" s="198" t="s">
        <v>246</v>
      </c>
      <c r="C310" s="197" t="s">
        <v>65</v>
      </c>
      <c r="D310" s="211">
        <v>0.8</v>
      </c>
      <c r="E310" s="168"/>
      <c r="F310" s="169"/>
      <c r="G310" s="169"/>
      <c r="H310" s="169"/>
      <c r="I310" s="169"/>
      <c r="J310" s="169">
        <f t="shared" si="164"/>
        <v>0</v>
      </c>
      <c r="K310" s="170">
        <f t="shared" si="135"/>
        <v>0</v>
      </c>
      <c r="L310" s="171">
        <f t="shared" si="136"/>
        <v>0</v>
      </c>
      <c r="M310" s="171">
        <f t="shared" si="137"/>
        <v>0</v>
      </c>
      <c r="N310" s="171">
        <f t="shared" si="138"/>
        <v>0</v>
      </c>
      <c r="O310" s="172">
        <f t="shared" si="163"/>
        <v>0</v>
      </c>
    </row>
    <row r="311" spans="1:15" ht="16.5" customHeight="1" x14ac:dyDescent="0.2">
      <c r="A311" s="173" t="s">
        <v>556</v>
      </c>
      <c r="B311" s="198" t="s">
        <v>247</v>
      </c>
      <c r="C311" s="197" t="s">
        <v>65</v>
      </c>
      <c r="D311" s="211">
        <v>0.8</v>
      </c>
      <c r="E311" s="168"/>
      <c r="F311" s="169"/>
      <c r="G311" s="169"/>
      <c r="H311" s="169"/>
      <c r="I311" s="169"/>
      <c r="J311" s="169">
        <f t="shared" si="164"/>
        <v>0</v>
      </c>
      <c r="K311" s="170">
        <f t="shared" si="135"/>
        <v>0</v>
      </c>
      <c r="L311" s="171">
        <f t="shared" si="136"/>
        <v>0</v>
      </c>
      <c r="M311" s="171">
        <f t="shared" si="137"/>
        <v>0</v>
      </c>
      <c r="N311" s="171">
        <f t="shared" si="138"/>
        <v>0</v>
      </c>
      <c r="O311" s="172">
        <f t="shared" si="163"/>
        <v>0</v>
      </c>
    </row>
    <row r="312" spans="1:15" ht="16.5" customHeight="1" x14ac:dyDescent="0.2">
      <c r="A312" s="173" t="s">
        <v>557</v>
      </c>
      <c r="B312" s="198" t="s">
        <v>248</v>
      </c>
      <c r="C312" s="197" t="s">
        <v>65</v>
      </c>
      <c r="D312" s="211">
        <v>0.8</v>
      </c>
      <c r="E312" s="168"/>
      <c r="F312" s="169"/>
      <c r="G312" s="169"/>
      <c r="H312" s="169"/>
      <c r="I312" s="169"/>
      <c r="J312" s="169">
        <f t="shared" si="164"/>
        <v>0</v>
      </c>
      <c r="K312" s="170">
        <f t="shared" si="135"/>
        <v>0</v>
      </c>
      <c r="L312" s="171">
        <f t="shared" si="136"/>
        <v>0</v>
      </c>
      <c r="M312" s="171">
        <f t="shared" si="137"/>
        <v>0</v>
      </c>
      <c r="N312" s="171">
        <f t="shared" si="138"/>
        <v>0</v>
      </c>
      <c r="O312" s="172">
        <f t="shared" si="163"/>
        <v>0</v>
      </c>
    </row>
    <row r="313" spans="1:15" ht="16.5" customHeight="1" x14ac:dyDescent="0.2">
      <c r="A313" s="173" t="s">
        <v>558</v>
      </c>
      <c r="B313" s="198" t="s">
        <v>249</v>
      </c>
      <c r="C313" s="197" t="s">
        <v>65</v>
      </c>
      <c r="D313" s="211">
        <v>0.8</v>
      </c>
      <c r="E313" s="168"/>
      <c r="F313" s="169"/>
      <c r="G313" s="169"/>
      <c r="H313" s="169"/>
      <c r="I313" s="169"/>
      <c r="J313" s="169">
        <f t="shared" si="164"/>
        <v>0</v>
      </c>
      <c r="K313" s="170">
        <f t="shared" si="135"/>
        <v>0</v>
      </c>
      <c r="L313" s="171">
        <f t="shared" si="136"/>
        <v>0</v>
      </c>
      <c r="M313" s="171">
        <f t="shared" si="137"/>
        <v>0</v>
      </c>
      <c r="N313" s="171">
        <f t="shared" si="138"/>
        <v>0</v>
      </c>
      <c r="O313" s="172">
        <f t="shared" si="163"/>
        <v>0</v>
      </c>
    </row>
    <row r="314" spans="1:15" ht="16.5" customHeight="1" x14ac:dyDescent="0.2">
      <c r="A314" s="173" t="s">
        <v>559</v>
      </c>
      <c r="B314" s="198" t="s">
        <v>250</v>
      </c>
      <c r="C314" s="197" t="s">
        <v>65</v>
      </c>
      <c r="D314" s="211">
        <v>0.8</v>
      </c>
      <c r="E314" s="168"/>
      <c r="F314" s="169"/>
      <c r="G314" s="169"/>
      <c r="H314" s="169"/>
      <c r="I314" s="169"/>
      <c r="J314" s="169">
        <f t="shared" si="164"/>
        <v>0</v>
      </c>
      <c r="K314" s="170">
        <f t="shared" si="135"/>
        <v>0</v>
      </c>
      <c r="L314" s="171">
        <f t="shared" si="136"/>
        <v>0</v>
      </c>
      <c r="M314" s="171">
        <f t="shared" si="137"/>
        <v>0</v>
      </c>
      <c r="N314" s="171">
        <f t="shared" si="138"/>
        <v>0</v>
      </c>
      <c r="O314" s="172">
        <f t="shared" si="163"/>
        <v>0</v>
      </c>
    </row>
    <row r="315" spans="1:15" ht="24" x14ac:dyDescent="0.2">
      <c r="A315" s="173" t="s">
        <v>560</v>
      </c>
      <c r="B315" s="241" t="s">
        <v>251</v>
      </c>
      <c r="C315" s="197" t="s">
        <v>65</v>
      </c>
      <c r="D315" s="211">
        <v>0.8</v>
      </c>
      <c r="E315" s="168"/>
      <c r="F315" s="169"/>
      <c r="G315" s="169"/>
      <c r="H315" s="169"/>
      <c r="I315" s="169"/>
      <c r="J315" s="169">
        <f t="shared" si="164"/>
        <v>0</v>
      </c>
      <c r="K315" s="170">
        <f t="shared" si="135"/>
        <v>0</v>
      </c>
      <c r="L315" s="171">
        <f t="shared" si="136"/>
        <v>0</v>
      </c>
      <c r="M315" s="171">
        <f t="shared" si="137"/>
        <v>0</v>
      </c>
      <c r="N315" s="171">
        <f t="shared" si="138"/>
        <v>0</v>
      </c>
      <c r="O315" s="172">
        <f t="shared" si="163"/>
        <v>0</v>
      </c>
    </row>
    <row r="316" spans="1:15" ht="24" x14ac:dyDescent="0.2">
      <c r="A316" s="173" t="s">
        <v>561</v>
      </c>
      <c r="B316" s="241" t="s">
        <v>252</v>
      </c>
      <c r="C316" s="197" t="s">
        <v>65</v>
      </c>
      <c r="D316" s="211">
        <v>0.8</v>
      </c>
      <c r="E316" s="168"/>
      <c r="F316" s="169"/>
      <c r="G316" s="169"/>
      <c r="H316" s="169"/>
      <c r="I316" s="169"/>
      <c r="J316" s="169">
        <f t="shared" si="164"/>
        <v>0</v>
      </c>
      <c r="K316" s="170">
        <f t="shared" si="135"/>
        <v>0</v>
      </c>
      <c r="L316" s="171">
        <f t="shared" si="136"/>
        <v>0</v>
      </c>
      <c r="M316" s="171">
        <f t="shared" si="137"/>
        <v>0</v>
      </c>
      <c r="N316" s="171">
        <f t="shared" si="138"/>
        <v>0</v>
      </c>
      <c r="O316" s="172">
        <f t="shared" si="163"/>
        <v>0</v>
      </c>
    </row>
    <row r="317" spans="1:15" ht="24" x14ac:dyDescent="0.2">
      <c r="A317" s="173" t="s">
        <v>562</v>
      </c>
      <c r="B317" s="241" t="s">
        <v>253</v>
      </c>
      <c r="C317" s="197" t="s">
        <v>65</v>
      </c>
      <c r="D317" s="211">
        <v>0.8</v>
      </c>
      <c r="E317" s="168"/>
      <c r="F317" s="169"/>
      <c r="G317" s="169"/>
      <c r="H317" s="169"/>
      <c r="I317" s="169"/>
      <c r="J317" s="169">
        <f t="shared" si="164"/>
        <v>0</v>
      </c>
      <c r="K317" s="170">
        <f t="shared" si="135"/>
        <v>0</v>
      </c>
      <c r="L317" s="171">
        <f t="shared" si="136"/>
        <v>0</v>
      </c>
      <c r="M317" s="171">
        <f t="shared" si="137"/>
        <v>0</v>
      </c>
      <c r="N317" s="171">
        <f t="shared" si="138"/>
        <v>0</v>
      </c>
      <c r="O317" s="172">
        <f t="shared" ref="O317:O326" si="165">ROUND(L317+M317+N317,2)</f>
        <v>0</v>
      </c>
    </row>
    <row r="318" spans="1:15" ht="15" customHeight="1" x14ac:dyDescent="0.2">
      <c r="A318" s="173" t="s">
        <v>563</v>
      </c>
      <c r="B318" s="202" t="s">
        <v>211</v>
      </c>
      <c r="C318" s="197" t="s">
        <v>65</v>
      </c>
      <c r="D318" s="211">
        <v>0.8</v>
      </c>
      <c r="E318" s="168"/>
      <c r="F318" s="169"/>
      <c r="G318" s="169"/>
      <c r="H318" s="169"/>
      <c r="I318" s="169"/>
      <c r="J318" s="169">
        <f>ROUND(G318+H318+I318,2)</f>
        <v>0</v>
      </c>
      <c r="K318" s="170">
        <f t="shared" si="135"/>
        <v>0</v>
      </c>
      <c r="L318" s="171">
        <f t="shared" si="136"/>
        <v>0</v>
      </c>
      <c r="M318" s="171">
        <f t="shared" si="137"/>
        <v>0</v>
      </c>
      <c r="N318" s="171">
        <f t="shared" si="138"/>
        <v>0</v>
      </c>
      <c r="O318" s="172">
        <f t="shared" si="165"/>
        <v>0</v>
      </c>
    </row>
    <row r="319" spans="1:15" ht="16.5" customHeight="1" x14ac:dyDescent="0.2">
      <c r="A319" s="173"/>
      <c r="B319" s="193" t="s">
        <v>277</v>
      </c>
      <c r="C319" s="197"/>
      <c r="D319" s="210"/>
      <c r="E319" s="168"/>
      <c r="F319" s="169"/>
      <c r="G319" s="169"/>
      <c r="H319" s="169"/>
      <c r="I319" s="169"/>
      <c r="J319" s="169">
        <f t="shared" ref="J319:J329" si="166">ROUND(G319+H319+I319,2)</f>
        <v>0</v>
      </c>
      <c r="K319" s="170">
        <f t="shared" si="135"/>
        <v>0</v>
      </c>
      <c r="L319" s="171">
        <f t="shared" si="136"/>
        <v>0</v>
      </c>
      <c r="M319" s="171">
        <f t="shared" si="137"/>
        <v>0</v>
      </c>
      <c r="N319" s="171">
        <f t="shared" si="138"/>
        <v>0</v>
      </c>
      <c r="O319" s="172">
        <f t="shared" si="165"/>
        <v>0</v>
      </c>
    </row>
    <row r="320" spans="1:15" ht="16.5" customHeight="1" x14ac:dyDescent="0.2">
      <c r="A320" s="173" t="s">
        <v>564</v>
      </c>
      <c r="B320" s="198" t="s">
        <v>246</v>
      </c>
      <c r="C320" s="197" t="s">
        <v>65</v>
      </c>
      <c r="D320" s="211">
        <v>1.76</v>
      </c>
      <c r="E320" s="168"/>
      <c r="F320" s="169"/>
      <c r="G320" s="169"/>
      <c r="H320" s="169"/>
      <c r="I320" s="169"/>
      <c r="J320" s="169">
        <f t="shared" si="166"/>
        <v>0</v>
      </c>
      <c r="K320" s="170">
        <f t="shared" si="135"/>
        <v>0</v>
      </c>
      <c r="L320" s="171">
        <f t="shared" si="136"/>
        <v>0</v>
      </c>
      <c r="M320" s="171">
        <f t="shared" si="137"/>
        <v>0</v>
      </c>
      <c r="N320" s="171">
        <f t="shared" si="138"/>
        <v>0</v>
      </c>
      <c r="O320" s="172">
        <f t="shared" si="165"/>
        <v>0</v>
      </c>
    </row>
    <row r="321" spans="1:15" ht="16.5" customHeight="1" x14ac:dyDescent="0.2">
      <c r="A321" s="173" t="s">
        <v>565</v>
      </c>
      <c r="B321" s="198" t="s">
        <v>247</v>
      </c>
      <c r="C321" s="197" t="s">
        <v>65</v>
      </c>
      <c r="D321" s="211">
        <v>1.76</v>
      </c>
      <c r="E321" s="168"/>
      <c r="F321" s="169"/>
      <c r="G321" s="169"/>
      <c r="H321" s="169"/>
      <c r="I321" s="169"/>
      <c r="J321" s="169">
        <f t="shared" si="166"/>
        <v>0</v>
      </c>
      <c r="K321" s="170">
        <f t="shared" si="135"/>
        <v>0</v>
      </c>
      <c r="L321" s="171">
        <f t="shared" si="136"/>
        <v>0</v>
      </c>
      <c r="M321" s="171">
        <f t="shared" si="137"/>
        <v>0</v>
      </c>
      <c r="N321" s="171">
        <f t="shared" si="138"/>
        <v>0</v>
      </c>
      <c r="O321" s="172">
        <f t="shared" si="165"/>
        <v>0</v>
      </c>
    </row>
    <row r="322" spans="1:15" ht="16.5" customHeight="1" x14ac:dyDescent="0.2">
      <c r="A322" s="173" t="s">
        <v>566</v>
      </c>
      <c r="B322" s="198" t="s">
        <v>248</v>
      </c>
      <c r="C322" s="197" t="s">
        <v>65</v>
      </c>
      <c r="D322" s="211">
        <v>1.76</v>
      </c>
      <c r="E322" s="168"/>
      <c r="F322" s="169"/>
      <c r="G322" s="169"/>
      <c r="H322" s="169"/>
      <c r="I322" s="169"/>
      <c r="J322" s="169">
        <f t="shared" si="166"/>
        <v>0</v>
      </c>
      <c r="K322" s="170">
        <f t="shared" si="135"/>
        <v>0</v>
      </c>
      <c r="L322" s="171">
        <f t="shared" si="136"/>
        <v>0</v>
      </c>
      <c r="M322" s="171">
        <f t="shared" si="137"/>
        <v>0</v>
      </c>
      <c r="N322" s="171">
        <f t="shared" si="138"/>
        <v>0</v>
      </c>
      <c r="O322" s="172">
        <f t="shared" si="165"/>
        <v>0</v>
      </c>
    </row>
    <row r="323" spans="1:15" ht="16.5" customHeight="1" x14ac:dyDescent="0.2">
      <c r="A323" s="173" t="s">
        <v>567</v>
      </c>
      <c r="B323" s="198" t="s">
        <v>249</v>
      </c>
      <c r="C323" s="197" t="s">
        <v>65</v>
      </c>
      <c r="D323" s="211">
        <v>1.76</v>
      </c>
      <c r="E323" s="168"/>
      <c r="F323" s="169"/>
      <c r="G323" s="169"/>
      <c r="H323" s="169"/>
      <c r="I323" s="169"/>
      <c r="J323" s="169">
        <f t="shared" si="166"/>
        <v>0</v>
      </c>
      <c r="K323" s="170">
        <f t="shared" si="135"/>
        <v>0</v>
      </c>
      <c r="L323" s="171">
        <f t="shared" si="136"/>
        <v>0</v>
      </c>
      <c r="M323" s="171">
        <f t="shared" si="137"/>
        <v>0</v>
      </c>
      <c r="N323" s="171">
        <f t="shared" si="138"/>
        <v>0</v>
      </c>
      <c r="O323" s="172">
        <f t="shared" si="165"/>
        <v>0</v>
      </c>
    </row>
    <row r="324" spans="1:15" ht="16.5" customHeight="1" x14ac:dyDescent="0.2">
      <c r="A324" s="173" t="s">
        <v>568</v>
      </c>
      <c r="B324" s="198" t="s">
        <v>250</v>
      </c>
      <c r="C324" s="197" t="s">
        <v>65</v>
      </c>
      <c r="D324" s="211">
        <v>1.76</v>
      </c>
      <c r="E324" s="168"/>
      <c r="F324" s="169"/>
      <c r="G324" s="169"/>
      <c r="H324" s="169"/>
      <c r="I324" s="169"/>
      <c r="J324" s="169">
        <f t="shared" si="166"/>
        <v>0</v>
      </c>
      <c r="K324" s="170">
        <f t="shared" si="135"/>
        <v>0</v>
      </c>
      <c r="L324" s="171">
        <f t="shared" si="136"/>
        <v>0</v>
      </c>
      <c r="M324" s="171">
        <f t="shared" si="137"/>
        <v>0</v>
      </c>
      <c r="N324" s="171">
        <f t="shared" si="138"/>
        <v>0</v>
      </c>
      <c r="O324" s="172">
        <f t="shared" si="165"/>
        <v>0</v>
      </c>
    </row>
    <row r="325" spans="1:15" ht="24" x14ac:dyDescent="0.2">
      <c r="A325" s="173" t="s">
        <v>569</v>
      </c>
      <c r="B325" s="241" t="s">
        <v>251</v>
      </c>
      <c r="C325" s="197" t="s">
        <v>65</v>
      </c>
      <c r="D325" s="211">
        <v>1.76</v>
      </c>
      <c r="E325" s="168"/>
      <c r="F325" s="169"/>
      <c r="G325" s="169"/>
      <c r="H325" s="169"/>
      <c r="I325" s="169"/>
      <c r="J325" s="169">
        <f t="shared" si="166"/>
        <v>0</v>
      </c>
      <c r="K325" s="170">
        <f t="shared" si="135"/>
        <v>0</v>
      </c>
      <c r="L325" s="171">
        <f t="shared" si="136"/>
        <v>0</v>
      </c>
      <c r="M325" s="171">
        <f t="shared" si="137"/>
        <v>0</v>
      </c>
      <c r="N325" s="171">
        <f t="shared" si="138"/>
        <v>0</v>
      </c>
      <c r="O325" s="172">
        <f t="shared" si="165"/>
        <v>0</v>
      </c>
    </row>
    <row r="326" spans="1:15" ht="24" x14ac:dyDescent="0.2">
      <c r="A326" s="173" t="s">
        <v>570</v>
      </c>
      <c r="B326" s="241" t="s">
        <v>252</v>
      </c>
      <c r="C326" s="197" t="s">
        <v>65</v>
      </c>
      <c r="D326" s="211">
        <v>1.76</v>
      </c>
      <c r="E326" s="168"/>
      <c r="F326" s="169"/>
      <c r="G326" s="169"/>
      <c r="H326" s="169"/>
      <c r="I326" s="169"/>
      <c r="J326" s="169">
        <f t="shared" si="166"/>
        <v>0</v>
      </c>
      <c r="K326" s="170">
        <f t="shared" si="135"/>
        <v>0</v>
      </c>
      <c r="L326" s="171">
        <f t="shared" si="136"/>
        <v>0</v>
      </c>
      <c r="M326" s="171">
        <f t="shared" si="137"/>
        <v>0</v>
      </c>
      <c r="N326" s="171">
        <f t="shared" si="138"/>
        <v>0</v>
      </c>
      <c r="O326" s="172">
        <f t="shared" si="165"/>
        <v>0</v>
      </c>
    </row>
    <row r="327" spans="1:15" ht="24" x14ac:dyDescent="0.2">
      <c r="A327" s="173" t="s">
        <v>571</v>
      </c>
      <c r="B327" s="241" t="s">
        <v>253</v>
      </c>
      <c r="C327" s="197" t="s">
        <v>65</v>
      </c>
      <c r="D327" s="211">
        <v>1.76</v>
      </c>
      <c r="E327" s="168"/>
      <c r="F327" s="169"/>
      <c r="G327" s="169"/>
      <c r="H327" s="169"/>
      <c r="I327" s="169"/>
      <c r="J327" s="169">
        <f t="shared" si="166"/>
        <v>0</v>
      </c>
      <c r="K327" s="170">
        <f t="shared" si="135"/>
        <v>0</v>
      </c>
      <c r="L327" s="171">
        <f t="shared" si="136"/>
        <v>0</v>
      </c>
      <c r="M327" s="171">
        <f t="shared" si="137"/>
        <v>0</v>
      </c>
      <c r="N327" s="171">
        <f t="shared" si="138"/>
        <v>0</v>
      </c>
      <c r="O327" s="172">
        <f t="shared" ref="O327:O343" si="167">ROUND(L327+M327+N327,2)</f>
        <v>0</v>
      </c>
    </row>
    <row r="328" spans="1:15" x14ac:dyDescent="0.2">
      <c r="A328" s="173" t="s">
        <v>572</v>
      </c>
      <c r="B328" s="198" t="s">
        <v>271</v>
      </c>
      <c r="C328" s="197" t="s">
        <v>65</v>
      </c>
      <c r="D328" s="211">
        <v>1.76</v>
      </c>
      <c r="E328" s="168"/>
      <c r="F328" s="169"/>
      <c r="G328" s="169"/>
      <c r="H328" s="169"/>
      <c r="I328" s="169"/>
      <c r="J328" s="169">
        <f t="shared" si="166"/>
        <v>0</v>
      </c>
      <c r="K328" s="170">
        <f t="shared" ref="K328:K333" si="168">ROUND(D328*E328,2)</f>
        <v>0</v>
      </c>
      <c r="L328" s="171">
        <f t="shared" ref="L328:L333" si="169">ROUND(D328*G328,2)</f>
        <v>0</v>
      </c>
      <c r="M328" s="171">
        <f t="shared" ref="M328:M333" si="170">ROUND(D328*H328,2)</f>
        <v>0</v>
      </c>
      <c r="N328" s="171">
        <f t="shared" ref="N328:N333" si="171">ROUND(D328*I328,2)</f>
        <v>0</v>
      </c>
      <c r="O328" s="172">
        <f t="shared" si="167"/>
        <v>0</v>
      </c>
    </row>
    <row r="329" spans="1:15" x14ac:dyDescent="0.2">
      <c r="A329" s="173" t="s">
        <v>573</v>
      </c>
      <c r="B329" s="199" t="s">
        <v>239</v>
      </c>
      <c r="C329" s="200" t="s">
        <v>65</v>
      </c>
      <c r="D329" s="211">
        <v>1.76</v>
      </c>
      <c r="E329" s="168"/>
      <c r="F329" s="169"/>
      <c r="G329" s="169"/>
      <c r="H329" s="169"/>
      <c r="I329" s="169"/>
      <c r="J329" s="169">
        <f t="shared" si="166"/>
        <v>0</v>
      </c>
      <c r="K329" s="170">
        <f t="shared" si="168"/>
        <v>0</v>
      </c>
      <c r="L329" s="171">
        <f t="shared" si="169"/>
        <v>0</v>
      </c>
      <c r="M329" s="171">
        <f t="shared" si="170"/>
        <v>0</v>
      </c>
      <c r="N329" s="171">
        <f t="shared" si="171"/>
        <v>0</v>
      </c>
      <c r="O329" s="172">
        <f t="shared" si="167"/>
        <v>0</v>
      </c>
    </row>
    <row r="330" spans="1:15" x14ac:dyDescent="0.2">
      <c r="A330" s="173" t="s">
        <v>574</v>
      </c>
      <c r="B330" s="202" t="s">
        <v>189</v>
      </c>
      <c r="C330" s="203" t="s">
        <v>65</v>
      </c>
      <c r="D330" s="211">
        <v>1.76</v>
      </c>
      <c r="E330" s="168"/>
      <c r="F330" s="169"/>
      <c r="G330" s="169"/>
      <c r="H330" s="169"/>
      <c r="I330" s="169"/>
      <c r="J330" s="169">
        <f>ROUND(G330+H330+I330,2)</f>
        <v>0</v>
      </c>
      <c r="K330" s="170">
        <f t="shared" si="168"/>
        <v>0</v>
      </c>
      <c r="L330" s="171">
        <f t="shared" si="169"/>
        <v>0</v>
      </c>
      <c r="M330" s="171">
        <f t="shared" si="170"/>
        <v>0</v>
      </c>
      <c r="N330" s="171">
        <f t="shared" si="171"/>
        <v>0</v>
      </c>
      <c r="O330" s="172">
        <f t="shared" si="167"/>
        <v>0</v>
      </c>
    </row>
    <row r="331" spans="1:15" x14ac:dyDescent="0.2">
      <c r="A331" s="173" t="s">
        <v>575</v>
      </c>
      <c r="B331" s="196" t="s">
        <v>208</v>
      </c>
      <c r="C331" s="197" t="s">
        <v>65</v>
      </c>
      <c r="D331" s="211">
        <v>2.2000000000000002</v>
      </c>
      <c r="E331" s="168"/>
      <c r="F331" s="169"/>
      <c r="G331" s="169"/>
      <c r="H331" s="169"/>
      <c r="I331" s="169"/>
      <c r="J331" s="169">
        <f t="shared" ref="J331" si="172">ROUND(G331+H331+I331,2)</f>
        <v>0</v>
      </c>
      <c r="K331" s="170">
        <f t="shared" si="168"/>
        <v>0</v>
      </c>
      <c r="L331" s="171">
        <f t="shared" si="169"/>
        <v>0</v>
      </c>
      <c r="M331" s="171">
        <f t="shared" si="170"/>
        <v>0</v>
      </c>
      <c r="N331" s="171">
        <f t="shared" si="171"/>
        <v>0</v>
      </c>
      <c r="O331" s="172">
        <f t="shared" si="167"/>
        <v>0</v>
      </c>
    </row>
    <row r="332" spans="1:15" ht="24" x14ac:dyDescent="0.2">
      <c r="A332" s="173" t="s">
        <v>576</v>
      </c>
      <c r="B332" s="219" t="s">
        <v>212</v>
      </c>
      <c r="C332" s="200" t="s">
        <v>65</v>
      </c>
      <c r="D332" s="210">
        <v>11.4</v>
      </c>
      <c r="E332" s="168"/>
      <c r="F332" s="169"/>
      <c r="G332" s="169"/>
      <c r="H332" s="169"/>
      <c r="I332" s="169"/>
      <c r="J332" s="169">
        <f t="shared" ref="J332:J333" si="173">ROUND(G332+H332+I332,2)</f>
        <v>0</v>
      </c>
      <c r="K332" s="170">
        <f t="shared" si="168"/>
        <v>0</v>
      </c>
      <c r="L332" s="171">
        <f t="shared" si="169"/>
        <v>0</v>
      </c>
      <c r="M332" s="171">
        <f t="shared" si="170"/>
        <v>0</v>
      </c>
      <c r="N332" s="171">
        <f t="shared" si="171"/>
        <v>0</v>
      </c>
      <c r="O332" s="172">
        <f t="shared" si="167"/>
        <v>0</v>
      </c>
    </row>
    <row r="333" spans="1:15" x14ac:dyDescent="0.2">
      <c r="A333" s="173" t="s">
        <v>577</v>
      </c>
      <c r="B333" s="202" t="s">
        <v>213</v>
      </c>
      <c r="C333" s="197" t="s">
        <v>65</v>
      </c>
      <c r="D333" s="210">
        <v>11.4</v>
      </c>
      <c r="E333" s="168"/>
      <c r="F333" s="169"/>
      <c r="G333" s="169"/>
      <c r="H333" s="169"/>
      <c r="I333" s="169"/>
      <c r="J333" s="169">
        <f t="shared" si="173"/>
        <v>0</v>
      </c>
      <c r="K333" s="170">
        <f t="shared" si="168"/>
        <v>0</v>
      </c>
      <c r="L333" s="171">
        <f t="shared" si="169"/>
        <v>0</v>
      </c>
      <c r="M333" s="171">
        <f t="shared" si="170"/>
        <v>0</v>
      </c>
      <c r="N333" s="171">
        <f t="shared" si="171"/>
        <v>0</v>
      </c>
      <c r="O333" s="172">
        <f t="shared" si="167"/>
        <v>0</v>
      </c>
    </row>
    <row r="334" spans="1:15" ht="15" customHeight="1" x14ac:dyDescent="0.2">
      <c r="A334" s="173" t="s">
        <v>578</v>
      </c>
      <c r="B334" s="202" t="s">
        <v>211</v>
      </c>
      <c r="C334" s="197" t="s">
        <v>65</v>
      </c>
      <c r="D334" s="211">
        <v>1.76</v>
      </c>
      <c r="E334" s="168"/>
      <c r="F334" s="169"/>
      <c r="G334" s="169"/>
      <c r="H334" s="169"/>
      <c r="I334" s="169"/>
      <c r="J334" s="169">
        <f>ROUND(G334+H334+I334,2)</f>
        <v>0</v>
      </c>
      <c r="K334" s="170">
        <f t="shared" si="135"/>
        <v>0</v>
      </c>
      <c r="L334" s="171">
        <f t="shared" si="136"/>
        <v>0</v>
      </c>
      <c r="M334" s="171">
        <f t="shared" si="137"/>
        <v>0</v>
      </c>
      <c r="N334" s="171">
        <f t="shared" si="138"/>
        <v>0</v>
      </c>
      <c r="O334" s="172">
        <f t="shared" si="167"/>
        <v>0</v>
      </c>
    </row>
    <row r="335" spans="1:15" ht="15" customHeight="1" x14ac:dyDescent="0.2">
      <c r="A335" s="173" t="s">
        <v>579</v>
      </c>
      <c r="B335" s="198" t="s">
        <v>305</v>
      </c>
      <c r="C335" s="197" t="s">
        <v>54</v>
      </c>
      <c r="D335" s="210">
        <v>1</v>
      </c>
      <c r="E335" s="168"/>
      <c r="F335" s="169"/>
      <c r="G335" s="169"/>
      <c r="H335" s="169"/>
      <c r="I335" s="169"/>
      <c r="J335" s="169">
        <f t="shared" ref="J335" si="174">ROUND(G335+H335+I335,2)</f>
        <v>0</v>
      </c>
      <c r="K335" s="170">
        <f t="shared" si="135"/>
        <v>0</v>
      </c>
      <c r="L335" s="171">
        <f t="shared" si="136"/>
        <v>0</v>
      </c>
      <c r="M335" s="171">
        <f t="shared" si="137"/>
        <v>0</v>
      </c>
      <c r="N335" s="171">
        <f t="shared" si="138"/>
        <v>0</v>
      </c>
      <c r="O335" s="172">
        <f t="shared" si="167"/>
        <v>0</v>
      </c>
    </row>
    <row r="336" spans="1:15" ht="16.5" customHeight="1" x14ac:dyDescent="0.2">
      <c r="A336" s="173"/>
      <c r="B336" s="193" t="s">
        <v>258</v>
      </c>
      <c r="C336" s="197"/>
      <c r="D336" s="210"/>
      <c r="E336" s="168"/>
      <c r="F336" s="169"/>
      <c r="G336" s="169"/>
      <c r="H336" s="169"/>
      <c r="I336" s="169"/>
      <c r="J336" s="169">
        <f t="shared" ref="J336:J349" si="175">ROUND(G336+H336+I336,2)</f>
        <v>0</v>
      </c>
      <c r="K336" s="170">
        <f t="shared" si="135"/>
        <v>0</v>
      </c>
      <c r="L336" s="171">
        <f t="shared" si="136"/>
        <v>0</v>
      </c>
      <c r="M336" s="171">
        <f t="shared" si="137"/>
        <v>0</v>
      </c>
      <c r="N336" s="171">
        <f t="shared" si="138"/>
        <v>0</v>
      </c>
      <c r="O336" s="172">
        <f t="shared" si="167"/>
        <v>0</v>
      </c>
    </row>
    <row r="337" spans="1:15" ht="16.5" customHeight="1" x14ac:dyDescent="0.2">
      <c r="A337" s="173" t="s">
        <v>580</v>
      </c>
      <c r="B337" s="198" t="s">
        <v>246</v>
      </c>
      <c r="C337" s="197" t="s">
        <v>65</v>
      </c>
      <c r="D337" s="211">
        <v>1.72</v>
      </c>
      <c r="E337" s="168"/>
      <c r="F337" s="169"/>
      <c r="G337" s="169"/>
      <c r="H337" s="169"/>
      <c r="I337" s="169"/>
      <c r="J337" s="169">
        <f t="shared" si="175"/>
        <v>0</v>
      </c>
      <c r="K337" s="170">
        <f t="shared" si="135"/>
        <v>0</v>
      </c>
      <c r="L337" s="171">
        <f t="shared" si="136"/>
        <v>0</v>
      </c>
      <c r="M337" s="171">
        <f t="shared" si="137"/>
        <v>0</v>
      </c>
      <c r="N337" s="171">
        <f t="shared" si="138"/>
        <v>0</v>
      </c>
      <c r="O337" s="172">
        <f t="shared" si="167"/>
        <v>0</v>
      </c>
    </row>
    <row r="338" spans="1:15" ht="16.5" customHeight="1" x14ac:dyDescent="0.2">
      <c r="A338" s="173" t="s">
        <v>581</v>
      </c>
      <c r="B338" s="198" t="s">
        <v>247</v>
      </c>
      <c r="C338" s="197" t="s">
        <v>65</v>
      </c>
      <c r="D338" s="211">
        <v>1.72</v>
      </c>
      <c r="E338" s="168"/>
      <c r="F338" s="169"/>
      <c r="G338" s="169"/>
      <c r="H338" s="169"/>
      <c r="I338" s="169"/>
      <c r="J338" s="169">
        <f t="shared" si="175"/>
        <v>0</v>
      </c>
      <c r="K338" s="170">
        <f t="shared" si="135"/>
        <v>0</v>
      </c>
      <c r="L338" s="171">
        <f t="shared" si="136"/>
        <v>0</v>
      </c>
      <c r="M338" s="171">
        <f t="shared" si="137"/>
        <v>0</v>
      </c>
      <c r="N338" s="171">
        <f t="shared" si="138"/>
        <v>0</v>
      </c>
      <c r="O338" s="172">
        <f t="shared" si="167"/>
        <v>0</v>
      </c>
    </row>
    <row r="339" spans="1:15" ht="16.5" customHeight="1" x14ac:dyDescent="0.2">
      <c r="A339" s="173" t="s">
        <v>582</v>
      </c>
      <c r="B339" s="198" t="s">
        <v>248</v>
      </c>
      <c r="C339" s="197" t="s">
        <v>65</v>
      </c>
      <c r="D339" s="211">
        <v>1.72</v>
      </c>
      <c r="E339" s="168"/>
      <c r="F339" s="169"/>
      <c r="G339" s="169"/>
      <c r="H339" s="169"/>
      <c r="I339" s="169"/>
      <c r="J339" s="169">
        <f t="shared" si="175"/>
        <v>0</v>
      </c>
      <c r="K339" s="170">
        <f t="shared" ref="K339:K396" si="176">ROUND(D339*E339,2)</f>
        <v>0</v>
      </c>
      <c r="L339" s="171">
        <f t="shared" ref="L339:L396" si="177">ROUND(D339*G339,2)</f>
        <v>0</v>
      </c>
      <c r="M339" s="171">
        <f t="shared" ref="M339:M396" si="178">ROUND(D339*H339,2)</f>
        <v>0</v>
      </c>
      <c r="N339" s="171">
        <f t="shared" ref="N339:N396" si="179">ROUND(D339*I339,2)</f>
        <v>0</v>
      </c>
      <c r="O339" s="172">
        <f t="shared" si="167"/>
        <v>0</v>
      </c>
    </row>
    <row r="340" spans="1:15" ht="16.5" customHeight="1" x14ac:dyDescent="0.2">
      <c r="A340" s="173" t="s">
        <v>583</v>
      </c>
      <c r="B340" s="198" t="s">
        <v>249</v>
      </c>
      <c r="C340" s="197" t="s">
        <v>65</v>
      </c>
      <c r="D340" s="211">
        <v>1.72</v>
      </c>
      <c r="E340" s="168"/>
      <c r="F340" s="169"/>
      <c r="G340" s="169"/>
      <c r="H340" s="169"/>
      <c r="I340" s="169"/>
      <c r="J340" s="169">
        <f t="shared" si="175"/>
        <v>0</v>
      </c>
      <c r="K340" s="170">
        <f t="shared" si="176"/>
        <v>0</v>
      </c>
      <c r="L340" s="171">
        <f t="shared" si="177"/>
        <v>0</v>
      </c>
      <c r="M340" s="171">
        <f t="shared" si="178"/>
        <v>0</v>
      </c>
      <c r="N340" s="171">
        <f t="shared" si="179"/>
        <v>0</v>
      </c>
      <c r="O340" s="172">
        <f t="shared" si="167"/>
        <v>0</v>
      </c>
    </row>
    <row r="341" spans="1:15" ht="16.5" customHeight="1" x14ac:dyDescent="0.2">
      <c r="A341" s="173" t="s">
        <v>584</v>
      </c>
      <c r="B341" s="198" t="s">
        <v>250</v>
      </c>
      <c r="C341" s="197" t="s">
        <v>65</v>
      </c>
      <c r="D341" s="211">
        <v>1.72</v>
      </c>
      <c r="E341" s="168"/>
      <c r="F341" s="169"/>
      <c r="G341" s="169"/>
      <c r="H341" s="169"/>
      <c r="I341" s="169"/>
      <c r="J341" s="169">
        <f t="shared" si="175"/>
        <v>0</v>
      </c>
      <c r="K341" s="170">
        <f t="shared" si="176"/>
        <v>0</v>
      </c>
      <c r="L341" s="171">
        <f t="shared" si="177"/>
        <v>0</v>
      </c>
      <c r="M341" s="171">
        <f t="shared" si="178"/>
        <v>0</v>
      </c>
      <c r="N341" s="171">
        <f t="shared" si="179"/>
        <v>0</v>
      </c>
      <c r="O341" s="172">
        <f t="shared" si="167"/>
        <v>0</v>
      </c>
    </row>
    <row r="342" spans="1:15" ht="24" x14ac:dyDescent="0.2">
      <c r="A342" s="173" t="s">
        <v>585</v>
      </c>
      <c r="B342" s="241" t="s">
        <v>251</v>
      </c>
      <c r="C342" s="197" t="s">
        <v>65</v>
      </c>
      <c r="D342" s="211">
        <v>1.72</v>
      </c>
      <c r="E342" s="168"/>
      <c r="F342" s="169"/>
      <c r="G342" s="169"/>
      <c r="H342" s="169"/>
      <c r="I342" s="169"/>
      <c r="J342" s="169">
        <f t="shared" si="175"/>
        <v>0</v>
      </c>
      <c r="K342" s="170">
        <f t="shared" si="176"/>
        <v>0</v>
      </c>
      <c r="L342" s="171">
        <f t="shared" si="177"/>
        <v>0</v>
      </c>
      <c r="M342" s="171">
        <f t="shared" si="178"/>
        <v>0</v>
      </c>
      <c r="N342" s="171">
        <f t="shared" si="179"/>
        <v>0</v>
      </c>
      <c r="O342" s="172">
        <f t="shared" si="167"/>
        <v>0</v>
      </c>
    </row>
    <row r="343" spans="1:15" ht="24" x14ac:dyDescent="0.2">
      <c r="A343" s="173" t="s">
        <v>586</v>
      </c>
      <c r="B343" s="241" t="s">
        <v>252</v>
      </c>
      <c r="C343" s="197" t="s">
        <v>65</v>
      </c>
      <c r="D343" s="211">
        <v>1.72</v>
      </c>
      <c r="E343" s="168"/>
      <c r="F343" s="169"/>
      <c r="G343" s="169"/>
      <c r="H343" s="169"/>
      <c r="I343" s="169"/>
      <c r="J343" s="169">
        <f t="shared" si="175"/>
        <v>0</v>
      </c>
      <c r="K343" s="170">
        <f t="shared" si="176"/>
        <v>0</v>
      </c>
      <c r="L343" s="171">
        <f t="shared" si="177"/>
        <v>0</v>
      </c>
      <c r="M343" s="171">
        <f t="shared" si="178"/>
        <v>0</v>
      </c>
      <c r="N343" s="171">
        <f t="shared" si="179"/>
        <v>0</v>
      </c>
      <c r="O343" s="172">
        <f t="shared" si="167"/>
        <v>0</v>
      </c>
    </row>
    <row r="344" spans="1:15" ht="24" x14ac:dyDescent="0.2">
      <c r="A344" s="173" t="s">
        <v>587</v>
      </c>
      <c r="B344" s="241" t="s">
        <v>253</v>
      </c>
      <c r="C344" s="197" t="s">
        <v>65</v>
      </c>
      <c r="D344" s="211">
        <v>1.72</v>
      </c>
      <c r="E344" s="168"/>
      <c r="F344" s="169"/>
      <c r="G344" s="169"/>
      <c r="H344" s="169"/>
      <c r="I344" s="169"/>
      <c r="J344" s="169">
        <f t="shared" si="175"/>
        <v>0</v>
      </c>
      <c r="K344" s="170">
        <f t="shared" si="176"/>
        <v>0</v>
      </c>
      <c r="L344" s="171">
        <f t="shared" si="177"/>
        <v>0</v>
      </c>
      <c r="M344" s="171">
        <f t="shared" si="178"/>
        <v>0</v>
      </c>
      <c r="N344" s="171">
        <f t="shared" si="179"/>
        <v>0</v>
      </c>
      <c r="O344" s="172">
        <f t="shared" ref="O344:O363" si="180">ROUND(L344+M344+N344,2)</f>
        <v>0</v>
      </c>
    </row>
    <row r="345" spans="1:15" x14ac:dyDescent="0.2">
      <c r="A345" s="173" t="s">
        <v>588</v>
      </c>
      <c r="B345" s="196" t="s">
        <v>208</v>
      </c>
      <c r="C345" s="197" t="s">
        <v>65</v>
      </c>
      <c r="D345" s="211">
        <v>2.4</v>
      </c>
      <c r="E345" s="168"/>
      <c r="F345" s="169"/>
      <c r="G345" s="169"/>
      <c r="H345" s="169"/>
      <c r="I345" s="169"/>
      <c r="J345" s="169">
        <f t="shared" si="175"/>
        <v>0</v>
      </c>
      <c r="K345" s="170">
        <f t="shared" si="176"/>
        <v>0</v>
      </c>
      <c r="L345" s="171">
        <f t="shared" si="177"/>
        <v>0</v>
      </c>
      <c r="M345" s="171">
        <f t="shared" si="178"/>
        <v>0</v>
      </c>
      <c r="N345" s="171">
        <f t="shared" si="179"/>
        <v>0</v>
      </c>
      <c r="O345" s="172">
        <f t="shared" si="180"/>
        <v>0</v>
      </c>
    </row>
    <row r="346" spans="1:15" ht="24" x14ac:dyDescent="0.2">
      <c r="A346" s="173" t="s">
        <v>589</v>
      </c>
      <c r="B346" s="219" t="s">
        <v>212</v>
      </c>
      <c r="C346" s="200" t="s">
        <v>65</v>
      </c>
      <c r="D346" s="210">
        <v>10.199999999999999</v>
      </c>
      <c r="E346" s="168"/>
      <c r="F346" s="169"/>
      <c r="G346" s="169"/>
      <c r="H346" s="169"/>
      <c r="I346" s="169"/>
      <c r="J346" s="169">
        <f t="shared" si="175"/>
        <v>0</v>
      </c>
      <c r="K346" s="170">
        <f t="shared" si="176"/>
        <v>0</v>
      </c>
      <c r="L346" s="171">
        <f t="shared" si="177"/>
        <v>0</v>
      </c>
      <c r="M346" s="171">
        <f t="shared" si="178"/>
        <v>0</v>
      </c>
      <c r="N346" s="171">
        <f t="shared" si="179"/>
        <v>0</v>
      </c>
      <c r="O346" s="172">
        <f t="shared" si="180"/>
        <v>0</v>
      </c>
    </row>
    <row r="347" spans="1:15" x14ac:dyDescent="0.2">
      <c r="A347" s="173" t="s">
        <v>590</v>
      </c>
      <c r="B347" s="202" t="s">
        <v>213</v>
      </c>
      <c r="C347" s="197" t="s">
        <v>65</v>
      </c>
      <c r="D347" s="210">
        <v>10.199999999999999</v>
      </c>
      <c r="E347" s="168"/>
      <c r="F347" s="169"/>
      <c r="G347" s="169"/>
      <c r="H347" s="169"/>
      <c r="I347" s="169"/>
      <c r="J347" s="169">
        <f t="shared" si="175"/>
        <v>0</v>
      </c>
      <c r="K347" s="170">
        <f t="shared" si="176"/>
        <v>0</v>
      </c>
      <c r="L347" s="171">
        <f t="shared" si="177"/>
        <v>0</v>
      </c>
      <c r="M347" s="171">
        <f t="shared" si="178"/>
        <v>0</v>
      </c>
      <c r="N347" s="171">
        <f t="shared" si="179"/>
        <v>0</v>
      </c>
      <c r="O347" s="172">
        <f t="shared" si="180"/>
        <v>0</v>
      </c>
    </row>
    <row r="348" spans="1:15" x14ac:dyDescent="0.2">
      <c r="A348" s="173" t="s">
        <v>591</v>
      </c>
      <c r="B348" s="198" t="s">
        <v>271</v>
      </c>
      <c r="C348" s="197" t="s">
        <v>65</v>
      </c>
      <c r="D348" s="211">
        <v>1.72</v>
      </c>
      <c r="E348" s="168"/>
      <c r="F348" s="169"/>
      <c r="G348" s="169"/>
      <c r="H348" s="169"/>
      <c r="I348" s="169"/>
      <c r="J348" s="169">
        <f t="shared" si="175"/>
        <v>0</v>
      </c>
      <c r="K348" s="170">
        <f t="shared" si="176"/>
        <v>0</v>
      </c>
      <c r="L348" s="171">
        <f t="shared" si="177"/>
        <v>0</v>
      </c>
      <c r="M348" s="171">
        <f t="shared" si="178"/>
        <v>0</v>
      </c>
      <c r="N348" s="171">
        <f t="shared" si="179"/>
        <v>0</v>
      </c>
      <c r="O348" s="172">
        <f t="shared" si="180"/>
        <v>0</v>
      </c>
    </row>
    <row r="349" spans="1:15" x14ac:dyDescent="0.2">
      <c r="A349" s="173" t="s">
        <v>592</v>
      </c>
      <c r="B349" s="199" t="s">
        <v>239</v>
      </c>
      <c r="C349" s="200" t="s">
        <v>65</v>
      </c>
      <c r="D349" s="211">
        <v>1.72</v>
      </c>
      <c r="E349" s="168"/>
      <c r="F349" s="169"/>
      <c r="G349" s="169"/>
      <c r="H349" s="169"/>
      <c r="I349" s="169"/>
      <c r="J349" s="169">
        <f t="shared" si="175"/>
        <v>0</v>
      </c>
      <c r="K349" s="170">
        <f t="shared" si="176"/>
        <v>0</v>
      </c>
      <c r="L349" s="171">
        <f t="shared" si="177"/>
        <v>0</v>
      </c>
      <c r="M349" s="171">
        <f t="shared" si="178"/>
        <v>0</v>
      </c>
      <c r="N349" s="171">
        <f t="shared" si="179"/>
        <v>0</v>
      </c>
      <c r="O349" s="172">
        <f t="shared" si="180"/>
        <v>0</v>
      </c>
    </row>
    <row r="350" spans="1:15" x14ac:dyDescent="0.2">
      <c r="A350" s="173" t="s">
        <v>593</v>
      </c>
      <c r="B350" s="202" t="s">
        <v>189</v>
      </c>
      <c r="C350" s="203" t="s">
        <v>65</v>
      </c>
      <c r="D350" s="211">
        <v>1.72</v>
      </c>
      <c r="E350" s="168"/>
      <c r="F350" s="169"/>
      <c r="G350" s="169"/>
      <c r="H350" s="169"/>
      <c r="I350" s="169"/>
      <c r="J350" s="169">
        <f>ROUND(G350+H350+I350,2)</f>
        <v>0</v>
      </c>
      <c r="K350" s="170">
        <f t="shared" si="176"/>
        <v>0</v>
      </c>
      <c r="L350" s="171">
        <f t="shared" si="177"/>
        <v>0</v>
      </c>
      <c r="M350" s="171">
        <f t="shared" si="178"/>
        <v>0</v>
      </c>
      <c r="N350" s="171">
        <f t="shared" si="179"/>
        <v>0</v>
      </c>
      <c r="O350" s="172">
        <f t="shared" si="180"/>
        <v>0</v>
      </c>
    </row>
    <row r="351" spans="1:15" ht="15" customHeight="1" x14ac:dyDescent="0.2">
      <c r="A351" s="173" t="s">
        <v>594</v>
      </c>
      <c r="B351" s="202" t="s">
        <v>211</v>
      </c>
      <c r="C351" s="197" t="s">
        <v>65</v>
      </c>
      <c r="D351" s="211">
        <v>1.72</v>
      </c>
      <c r="E351" s="168"/>
      <c r="F351" s="169"/>
      <c r="G351" s="169"/>
      <c r="H351" s="169"/>
      <c r="I351" s="169"/>
      <c r="J351" s="169">
        <f>ROUND(G351+H351+I351,2)</f>
        <v>0</v>
      </c>
      <c r="K351" s="170">
        <f t="shared" si="176"/>
        <v>0</v>
      </c>
      <c r="L351" s="171">
        <f t="shared" si="177"/>
        <v>0</v>
      </c>
      <c r="M351" s="171">
        <f t="shared" si="178"/>
        <v>0</v>
      </c>
      <c r="N351" s="171">
        <f t="shared" si="179"/>
        <v>0</v>
      </c>
      <c r="O351" s="172">
        <f t="shared" si="180"/>
        <v>0</v>
      </c>
    </row>
    <row r="352" spans="1:15" ht="15" customHeight="1" x14ac:dyDescent="0.2">
      <c r="A352" s="173" t="s">
        <v>595</v>
      </c>
      <c r="B352" s="198" t="s">
        <v>305</v>
      </c>
      <c r="C352" s="197" t="s">
        <v>54</v>
      </c>
      <c r="D352" s="210">
        <v>1</v>
      </c>
      <c r="E352" s="168"/>
      <c r="F352" s="169"/>
      <c r="G352" s="169"/>
      <c r="H352" s="169"/>
      <c r="I352" s="169"/>
      <c r="J352" s="169">
        <f t="shared" ref="J352" si="181">ROUND(G352+H352+I352,2)</f>
        <v>0</v>
      </c>
      <c r="K352" s="170">
        <f t="shared" si="176"/>
        <v>0</v>
      </c>
      <c r="L352" s="171">
        <f t="shared" si="177"/>
        <v>0</v>
      </c>
      <c r="M352" s="171">
        <f t="shared" si="178"/>
        <v>0</v>
      </c>
      <c r="N352" s="171">
        <f t="shared" si="179"/>
        <v>0</v>
      </c>
      <c r="O352" s="172">
        <f t="shared" si="180"/>
        <v>0</v>
      </c>
    </row>
    <row r="353" spans="1:15" ht="16.5" customHeight="1" x14ac:dyDescent="0.2">
      <c r="A353" s="173"/>
      <c r="B353" s="193" t="s">
        <v>259</v>
      </c>
      <c r="C353" s="197"/>
      <c r="D353" s="210"/>
      <c r="E353" s="168"/>
      <c r="F353" s="169"/>
      <c r="G353" s="169"/>
      <c r="H353" s="169"/>
      <c r="I353" s="169"/>
      <c r="J353" s="169">
        <f t="shared" ref="J353:J364" si="182">ROUND(G353+H353+I353,2)</f>
        <v>0</v>
      </c>
      <c r="K353" s="170">
        <f t="shared" si="176"/>
        <v>0</v>
      </c>
      <c r="L353" s="171">
        <f t="shared" si="177"/>
        <v>0</v>
      </c>
      <c r="M353" s="171">
        <f t="shared" si="178"/>
        <v>0</v>
      </c>
      <c r="N353" s="171">
        <f t="shared" si="179"/>
        <v>0</v>
      </c>
      <c r="O353" s="172">
        <f t="shared" si="180"/>
        <v>0</v>
      </c>
    </row>
    <row r="354" spans="1:15" ht="16.5" customHeight="1" x14ac:dyDescent="0.2">
      <c r="A354" s="173" t="s">
        <v>596</v>
      </c>
      <c r="B354" s="196" t="s">
        <v>74</v>
      </c>
      <c r="C354" s="197" t="s">
        <v>54</v>
      </c>
      <c r="D354" s="209">
        <v>4</v>
      </c>
      <c r="E354" s="168"/>
      <c r="F354" s="169"/>
      <c r="G354" s="169"/>
      <c r="H354" s="169"/>
      <c r="I354" s="169"/>
      <c r="J354" s="169">
        <f t="shared" si="182"/>
        <v>0</v>
      </c>
      <c r="K354" s="170">
        <f t="shared" si="176"/>
        <v>0</v>
      </c>
      <c r="L354" s="171">
        <f t="shared" si="177"/>
        <v>0</v>
      </c>
      <c r="M354" s="171">
        <f t="shared" si="178"/>
        <v>0</v>
      </c>
      <c r="N354" s="171">
        <f t="shared" si="179"/>
        <v>0</v>
      </c>
      <c r="O354" s="172">
        <f t="shared" si="180"/>
        <v>0</v>
      </c>
    </row>
    <row r="355" spans="1:15" ht="16.5" customHeight="1" x14ac:dyDescent="0.2">
      <c r="A355" s="173" t="s">
        <v>597</v>
      </c>
      <c r="B355" s="267" t="s">
        <v>939</v>
      </c>
      <c r="C355" s="203" t="s">
        <v>65</v>
      </c>
      <c r="D355" s="211">
        <v>37.6</v>
      </c>
      <c r="E355" s="268"/>
      <c r="F355" s="269"/>
      <c r="G355" s="269"/>
      <c r="H355" s="269"/>
      <c r="I355" s="269"/>
      <c r="J355" s="269">
        <f t="shared" si="182"/>
        <v>0</v>
      </c>
      <c r="K355" s="269">
        <f t="shared" ref="K355:K356" si="183">ROUND(D355*E355,2)</f>
        <v>0</v>
      </c>
      <c r="L355" s="270">
        <f t="shared" ref="L355:L356" si="184">ROUND(D355*G355,2)</f>
        <v>0</v>
      </c>
      <c r="M355" s="270">
        <f t="shared" ref="M355:M356" si="185">ROUND(D355*H355,2)</f>
        <v>0</v>
      </c>
      <c r="N355" s="270">
        <f t="shared" ref="N355:N356" si="186">ROUND(D355*I355,2)</f>
        <v>0</v>
      </c>
      <c r="O355" s="271">
        <f t="shared" si="180"/>
        <v>0</v>
      </c>
    </row>
    <row r="356" spans="1:15" ht="16.5" customHeight="1" x14ac:dyDescent="0.2">
      <c r="A356" s="173" t="s">
        <v>598</v>
      </c>
      <c r="B356" s="267" t="s">
        <v>262</v>
      </c>
      <c r="C356" s="203" t="s">
        <v>65</v>
      </c>
      <c r="D356" s="211">
        <v>30.8</v>
      </c>
      <c r="E356" s="268"/>
      <c r="F356" s="269"/>
      <c r="G356" s="269"/>
      <c r="H356" s="269"/>
      <c r="I356" s="269"/>
      <c r="J356" s="269">
        <f t="shared" si="182"/>
        <v>0</v>
      </c>
      <c r="K356" s="269">
        <f t="shared" si="183"/>
        <v>0</v>
      </c>
      <c r="L356" s="270">
        <f t="shared" si="184"/>
        <v>0</v>
      </c>
      <c r="M356" s="270">
        <f t="shared" si="185"/>
        <v>0</v>
      </c>
      <c r="N356" s="270">
        <f t="shared" si="186"/>
        <v>0</v>
      </c>
      <c r="O356" s="271">
        <f t="shared" si="180"/>
        <v>0</v>
      </c>
    </row>
    <row r="357" spans="1:15" ht="16.5" customHeight="1" x14ac:dyDescent="0.2">
      <c r="A357" s="173" t="s">
        <v>599</v>
      </c>
      <c r="B357" s="198" t="s">
        <v>246</v>
      </c>
      <c r="C357" s="197" t="s">
        <v>65</v>
      </c>
      <c r="D357" s="211">
        <v>44.75</v>
      </c>
      <c r="E357" s="168"/>
      <c r="F357" s="169"/>
      <c r="G357" s="169"/>
      <c r="H357" s="169"/>
      <c r="I357" s="169"/>
      <c r="J357" s="169">
        <f t="shared" si="182"/>
        <v>0</v>
      </c>
      <c r="K357" s="170">
        <f t="shared" si="176"/>
        <v>0</v>
      </c>
      <c r="L357" s="171">
        <f t="shared" si="177"/>
        <v>0</v>
      </c>
      <c r="M357" s="171">
        <f t="shared" si="178"/>
        <v>0</v>
      </c>
      <c r="N357" s="171">
        <f t="shared" si="179"/>
        <v>0</v>
      </c>
      <c r="O357" s="172">
        <f t="shared" si="180"/>
        <v>0</v>
      </c>
    </row>
    <row r="358" spans="1:15" ht="16.5" customHeight="1" x14ac:dyDescent="0.2">
      <c r="A358" s="173" t="s">
        <v>600</v>
      </c>
      <c r="B358" s="198" t="s">
        <v>247</v>
      </c>
      <c r="C358" s="197" t="s">
        <v>65</v>
      </c>
      <c r="D358" s="211">
        <v>44.75</v>
      </c>
      <c r="E358" s="168"/>
      <c r="F358" s="169"/>
      <c r="G358" s="169"/>
      <c r="H358" s="169"/>
      <c r="I358" s="169"/>
      <c r="J358" s="169">
        <f t="shared" si="182"/>
        <v>0</v>
      </c>
      <c r="K358" s="170">
        <f t="shared" si="176"/>
        <v>0</v>
      </c>
      <c r="L358" s="171">
        <f t="shared" si="177"/>
        <v>0</v>
      </c>
      <c r="M358" s="171">
        <f t="shared" si="178"/>
        <v>0</v>
      </c>
      <c r="N358" s="171">
        <f t="shared" si="179"/>
        <v>0</v>
      </c>
      <c r="O358" s="172">
        <f t="shared" si="180"/>
        <v>0</v>
      </c>
    </row>
    <row r="359" spans="1:15" ht="16.5" customHeight="1" x14ac:dyDescent="0.2">
      <c r="A359" s="173" t="s">
        <v>601</v>
      </c>
      <c r="B359" s="198" t="s">
        <v>248</v>
      </c>
      <c r="C359" s="197" t="s">
        <v>65</v>
      </c>
      <c r="D359" s="211">
        <v>44.75</v>
      </c>
      <c r="E359" s="168"/>
      <c r="F359" s="169"/>
      <c r="G359" s="169"/>
      <c r="H359" s="169"/>
      <c r="I359" s="169"/>
      <c r="J359" s="169">
        <f t="shared" si="182"/>
        <v>0</v>
      </c>
      <c r="K359" s="170">
        <f t="shared" si="176"/>
        <v>0</v>
      </c>
      <c r="L359" s="171">
        <f t="shared" si="177"/>
        <v>0</v>
      </c>
      <c r="M359" s="171">
        <f t="shared" si="178"/>
        <v>0</v>
      </c>
      <c r="N359" s="171">
        <f t="shared" si="179"/>
        <v>0</v>
      </c>
      <c r="O359" s="172">
        <f t="shared" si="180"/>
        <v>0</v>
      </c>
    </row>
    <row r="360" spans="1:15" ht="16.5" customHeight="1" x14ac:dyDescent="0.2">
      <c r="A360" s="173" t="s">
        <v>602</v>
      </c>
      <c r="B360" s="198" t="s">
        <v>249</v>
      </c>
      <c r="C360" s="197" t="s">
        <v>65</v>
      </c>
      <c r="D360" s="211">
        <v>44.75</v>
      </c>
      <c r="E360" s="168"/>
      <c r="F360" s="169"/>
      <c r="G360" s="169"/>
      <c r="H360" s="169"/>
      <c r="I360" s="169"/>
      <c r="J360" s="169">
        <f t="shared" si="182"/>
        <v>0</v>
      </c>
      <c r="K360" s="170">
        <f t="shared" si="176"/>
        <v>0</v>
      </c>
      <c r="L360" s="171">
        <f t="shared" si="177"/>
        <v>0</v>
      </c>
      <c r="M360" s="171">
        <f t="shared" si="178"/>
        <v>0</v>
      </c>
      <c r="N360" s="171">
        <f t="shared" si="179"/>
        <v>0</v>
      </c>
      <c r="O360" s="172">
        <f t="shared" si="180"/>
        <v>0</v>
      </c>
    </row>
    <row r="361" spans="1:15" ht="16.5" customHeight="1" x14ac:dyDescent="0.2">
      <c r="A361" s="173" t="s">
        <v>603</v>
      </c>
      <c r="B361" s="198" t="s">
        <v>250</v>
      </c>
      <c r="C361" s="197" t="s">
        <v>65</v>
      </c>
      <c r="D361" s="211">
        <v>44.75</v>
      </c>
      <c r="E361" s="168"/>
      <c r="F361" s="169"/>
      <c r="G361" s="169"/>
      <c r="H361" s="169"/>
      <c r="I361" s="169"/>
      <c r="J361" s="169">
        <f t="shared" si="182"/>
        <v>0</v>
      </c>
      <c r="K361" s="170">
        <f t="shared" si="176"/>
        <v>0</v>
      </c>
      <c r="L361" s="171">
        <f t="shared" si="177"/>
        <v>0</v>
      </c>
      <c r="M361" s="171">
        <f t="shared" si="178"/>
        <v>0</v>
      </c>
      <c r="N361" s="171">
        <f t="shared" si="179"/>
        <v>0</v>
      </c>
      <c r="O361" s="172">
        <f t="shared" si="180"/>
        <v>0</v>
      </c>
    </row>
    <row r="362" spans="1:15" ht="24" x14ac:dyDescent="0.2">
      <c r="A362" s="173" t="s">
        <v>604</v>
      </c>
      <c r="B362" s="241" t="s">
        <v>251</v>
      </c>
      <c r="C362" s="197" t="s">
        <v>65</v>
      </c>
      <c r="D362" s="211">
        <v>44.75</v>
      </c>
      <c r="E362" s="168"/>
      <c r="F362" s="169"/>
      <c r="G362" s="169"/>
      <c r="H362" s="169"/>
      <c r="I362" s="169"/>
      <c r="J362" s="169">
        <f t="shared" si="182"/>
        <v>0</v>
      </c>
      <c r="K362" s="170">
        <f t="shared" si="176"/>
        <v>0</v>
      </c>
      <c r="L362" s="171">
        <f t="shared" si="177"/>
        <v>0</v>
      </c>
      <c r="M362" s="171">
        <f t="shared" si="178"/>
        <v>0</v>
      </c>
      <c r="N362" s="171">
        <f t="shared" si="179"/>
        <v>0</v>
      </c>
      <c r="O362" s="172">
        <f t="shared" si="180"/>
        <v>0</v>
      </c>
    </row>
    <row r="363" spans="1:15" ht="24" x14ac:dyDescent="0.2">
      <c r="A363" s="173" t="s">
        <v>605</v>
      </c>
      <c r="B363" s="241" t="s">
        <v>252</v>
      </c>
      <c r="C363" s="197" t="s">
        <v>65</v>
      </c>
      <c r="D363" s="211">
        <v>44.75</v>
      </c>
      <c r="E363" s="168"/>
      <c r="F363" s="169"/>
      <c r="G363" s="169"/>
      <c r="H363" s="169"/>
      <c r="I363" s="169"/>
      <c r="J363" s="169">
        <f t="shared" si="182"/>
        <v>0</v>
      </c>
      <c r="K363" s="170">
        <f t="shared" si="176"/>
        <v>0</v>
      </c>
      <c r="L363" s="171">
        <f t="shared" si="177"/>
        <v>0</v>
      </c>
      <c r="M363" s="171">
        <f t="shared" si="178"/>
        <v>0</v>
      </c>
      <c r="N363" s="171">
        <f t="shared" si="179"/>
        <v>0</v>
      </c>
      <c r="O363" s="172">
        <f t="shared" si="180"/>
        <v>0</v>
      </c>
    </row>
    <row r="364" spans="1:15" ht="24" x14ac:dyDescent="0.2">
      <c r="A364" s="173" t="s">
        <v>606</v>
      </c>
      <c r="B364" s="241" t="s">
        <v>253</v>
      </c>
      <c r="C364" s="197" t="s">
        <v>65</v>
      </c>
      <c r="D364" s="211">
        <v>44.75</v>
      </c>
      <c r="E364" s="168"/>
      <c r="F364" s="169"/>
      <c r="G364" s="169"/>
      <c r="H364" s="169"/>
      <c r="I364" s="169"/>
      <c r="J364" s="169">
        <f t="shared" si="182"/>
        <v>0</v>
      </c>
      <c r="K364" s="170">
        <f t="shared" si="176"/>
        <v>0</v>
      </c>
      <c r="L364" s="171">
        <f t="shared" si="177"/>
        <v>0</v>
      </c>
      <c r="M364" s="171">
        <f t="shared" si="178"/>
        <v>0</v>
      </c>
      <c r="N364" s="171">
        <f t="shared" si="179"/>
        <v>0</v>
      </c>
      <c r="O364" s="172">
        <f t="shared" ref="O364:O372" si="187">ROUND(L364+M364+N364,2)</f>
        <v>0</v>
      </c>
    </row>
    <row r="365" spans="1:15" ht="15" customHeight="1" x14ac:dyDescent="0.2">
      <c r="A365" s="173" t="s">
        <v>607</v>
      </c>
      <c r="B365" s="202" t="s">
        <v>211</v>
      </c>
      <c r="C365" s="197" t="s">
        <v>65</v>
      </c>
      <c r="D365" s="211">
        <v>44.75</v>
      </c>
      <c r="E365" s="168"/>
      <c r="F365" s="169"/>
      <c r="G365" s="169"/>
      <c r="H365" s="169"/>
      <c r="I365" s="169"/>
      <c r="J365" s="169">
        <f>ROUND(G365+H365+I365,2)</f>
        <v>0</v>
      </c>
      <c r="K365" s="170">
        <f t="shared" si="176"/>
        <v>0</v>
      </c>
      <c r="L365" s="171">
        <f t="shared" si="177"/>
        <v>0</v>
      </c>
      <c r="M365" s="171">
        <f t="shared" si="178"/>
        <v>0</v>
      </c>
      <c r="N365" s="171">
        <f t="shared" si="179"/>
        <v>0</v>
      </c>
      <c r="O365" s="172">
        <f t="shared" si="187"/>
        <v>0</v>
      </c>
    </row>
    <row r="366" spans="1:15" ht="15" customHeight="1" x14ac:dyDescent="0.2">
      <c r="A366" s="173" t="s">
        <v>608</v>
      </c>
      <c r="B366" s="198" t="s">
        <v>263</v>
      </c>
      <c r="C366" s="194" t="s">
        <v>65</v>
      </c>
      <c r="D366" s="210">
        <v>68.16</v>
      </c>
      <c r="E366" s="168"/>
      <c r="F366" s="169"/>
      <c r="G366" s="169"/>
      <c r="H366" s="169"/>
      <c r="I366" s="169"/>
      <c r="J366" s="169">
        <f>ROUND(G366+H366+I366,2)</f>
        <v>0</v>
      </c>
      <c r="K366" s="170">
        <f t="shared" si="176"/>
        <v>0</v>
      </c>
      <c r="L366" s="171">
        <f t="shared" si="177"/>
        <v>0</v>
      </c>
      <c r="M366" s="171">
        <f t="shared" si="178"/>
        <v>0</v>
      </c>
      <c r="N366" s="171">
        <f t="shared" si="179"/>
        <v>0</v>
      </c>
      <c r="O366" s="172">
        <f t="shared" si="187"/>
        <v>0</v>
      </c>
    </row>
    <row r="367" spans="1:15" ht="15" customHeight="1" x14ac:dyDescent="0.2">
      <c r="A367" s="173" t="s">
        <v>609</v>
      </c>
      <c r="B367" s="198" t="s">
        <v>67</v>
      </c>
      <c r="C367" s="194" t="s">
        <v>65</v>
      </c>
      <c r="D367" s="210">
        <v>68.16</v>
      </c>
      <c r="E367" s="168"/>
      <c r="F367" s="169"/>
      <c r="G367" s="169"/>
      <c r="H367" s="169"/>
      <c r="I367" s="169"/>
      <c r="J367" s="169">
        <f>ROUND(G367+H367+I367,2)</f>
        <v>0</v>
      </c>
      <c r="K367" s="170">
        <f t="shared" si="176"/>
        <v>0</v>
      </c>
      <c r="L367" s="171">
        <f t="shared" si="177"/>
        <v>0</v>
      </c>
      <c r="M367" s="171">
        <f t="shared" si="178"/>
        <v>0</v>
      </c>
      <c r="N367" s="171">
        <f t="shared" si="179"/>
        <v>0</v>
      </c>
      <c r="O367" s="172">
        <f t="shared" si="187"/>
        <v>0</v>
      </c>
    </row>
    <row r="368" spans="1:15" ht="15" customHeight="1" x14ac:dyDescent="0.2">
      <c r="A368" s="173" t="s">
        <v>610</v>
      </c>
      <c r="B368" s="196" t="s">
        <v>64</v>
      </c>
      <c r="C368" s="194" t="s">
        <v>65</v>
      </c>
      <c r="D368" s="210">
        <v>68.16</v>
      </c>
      <c r="E368" s="168"/>
      <c r="F368" s="169"/>
      <c r="G368" s="169"/>
      <c r="H368" s="169"/>
      <c r="I368" s="169"/>
      <c r="J368" s="169">
        <f>ROUND(G368+H368+I368,2)</f>
        <v>0</v>
      </c>
      <c r="K368" s="170">
        <f t="shared" si="176"/>
        <v>0</v>
      </c>
      <c r="L368" s="171">
        <f t="shared" si="177"/>
        <v>0</v>
      </c>
      <c r="M368" s="171">
        <f t="shared" si="178"/>
        <v>0</v>
      </c>
      <c r="N368" s="171">
        <f t="shared" si="179"/>
        <v>0</v>
      </c>
      <c r="O368" s="172">
        <f t="shared" si="187"/>
        <v>0</v>
      </c>
    </row>
    <row r="369" spans="1:15" ht="15" customHeight="1" x14ac:dyDescent="0.2">
      <c r="A369" s="173" t="s">
        <v>611</v>
      </c>
      <c r="B369" s="198" t="s">
        <v>271</v>
      </c>
      <c r="C369" s="197" t="s">
        <v>65</v>
      </c>
      <c r="D369" s="211">
        <v>44.75</v>
      </c>
      <c r="E369" s="168"/>
      <c r="F369" s="169"/>
      <c r="G369" s="169"/>
      <c r="H369" s="169"/>
      <c r="I369" s="169"/>
      <c r="J369" s="169">
        <f t="shared" ref="J369:J370" si="188">ROUND(G369+H369+I369,2)</f>
        <v>0</v>
      </c>
      <c r="K369" s="170">
        <f t="shared" si="176"/>
        <v>0</v>
      </c>
      <c r="L369" s="171">
        <f t="shared" si="177"/>
        <v>0</v>
      </c>
      <c r="M369" s="171">
        <f t="shared" si="178"/>
        <v>0</v>
      </c>
      <c r="N369" s="171">
        <f t="shared" si="179"/>
        <v>0</v>
      </c>
      <c r="O369" s="172">
        <f t="shared" si="187"/>
        <v>0</v>
      </c>
    </row>
    <row r="370" spans="1:15" ht="15" customHeight="1" x14ac:dyDescent="0.2">
      <c r="A370" s="173" t="s">
        <v>612</v>
      </c>
      <c r="B370" s="199" t="s">
        <v>239</v>
      </c>
      <c r="C370" s="200" t="s">
        <v>65</v>
      </c>
      <c r="D370" s="211">
        <v>44.75</v>
      </c>
      <c r="E370" s="168"/>
      <c r="F370" s="169"/>
      <c r="G370" s="169"/>
      <c r="H370" s="169"/>
      <c r="I370" s="169"/>
      <c r="J370" s="169">
        <f t="shared" si="188"/>
        <v>0</v>
      </c>
      <c r="K370" s="170">
        <f t="shared" si="176"/>
        <v>0</v>
      </c>
      <c r="L370" s="171">
        <f t="shared" si="177"/>
        <v>0</v>
      </c>
      <c r="M370" s="171">
        <f t="shared" si="178"/>
        <v>0</v>
      </c>
      <c r="N370" s="171">
        <f t="shared" si="179"/>
        <v>0</v>
      </c>
      <c r="O370" s="172">
        <f t="shared" si="187"/>
        <v>0</v>
      </c>
    </row>
    <row r="371" spans="1:15" ht="15" customHeight="1" x14ac:dyDescent="0.2">
      <c r="A371" s="173" t="s">
        <v>613</v>
      </c>
      <c r="B371" s="202" t="s">
        <v>189</v>
      </c>
      <c r="C371" s="203" t="s">
        <v>65</v>
      </c>
      <c r="D371" s="211">
        <v>44.75</v>
      </c>
      <c r="E371" s="168"/>
      <c r="F371" s="169"/>
      <c r="G371" s="169"/>
      <c r="H371" s="169"/>
      <c r="I371" s="169"/>
      <c r="J371" s="169">
        <f>ROUND(G371+H371+I371,2)</f>
        <v>0</v>
      </c>
      <c r="K371" s="170">
        <f t="shared" si="176"/>
        <v>0</v>
      </c>
      <c r="L371" s="171">
        <f t="shared" si="177"/>
        <v>0</v>
      </c>
      <c r="M371" s="171">
        <f t="shared" si="178"/>
        <v>0</v>
      </c>
      <c r="N371" s="171">
        <f t="shared" si="179"/>
        <v>0</v>
      </c>
      <c r="O371" s="172">
        <f t="shared" si="187"/>
        <v>0</v>
      </c>
    </row>
    <row r="372" spans="1:15" ht="16.5" customHeight="1" x14ac:dyDescent="0.2">
      <c r="A372" s="173" t="s">
        <v>614</v>
      </c>
      <c r="B372" s="198" t="s">
        <v>300</v>
      </c>
      <c r="C372" s="197" t="s">
        <v>54</v>
      </c>
      <c r="D372" s="210">
        <v>1</v>
      </c>
      <c r="E372" s="168"/>
      <c r="F372" s="169"/>
      <c r="G372" s="169"/>
      <c r="H372" s="169"/>
      <c r="I372" s="169"/>
      <c r="J372" s="169">
        <f t="shared" ref="J372" si="189">ROUND(G372+H372+I372,2)</f>
        <v>0</v>
      </c>
      <c r="K372" s="170">
        <f t="shared" si="176"/>
        <v>0</v>
      </c>
      <c r="L372" s="171">
        <f t="shared" si="177"/>
        <v>0</v>
      </c>
      <c r="M372" s="171">
        <f t="shared" si="178"/>
        <v>0</v>
      </c>
      <c r="N372" s="171">
        <f t="shared" si="179"/>
        <v>0</v>
      </c>
      <c r="O372" s="172">
        <f t="shared" si="187"/>
        <v>0</v>
      </c>
    </row>
    <row r="373" spans="1:15" ht="24" x14ac:dyDescent="0.2">
      <c r="A373" s="173" t="s">
        <v>615</v>
      </c>
      <c r="B373" s="241" t="s">
        <v>319</v>
      </c>
      <c r="C373" s="197" t="s">
        <v>54</v>
      </c>
      <c r="D373" s="210">
        <v>1</v>
      </c>
      <c r="E373" s="168"/>
      <c r="F373" s="169"/>
      <c r="G373" s="169"/>
      <c r="H373" s="169"/>
      <c r="I373" s="169"/>
      <c r="J373" s="169">
        <f t="shared" ref="J373" si="190">ROUND(G373+H373+I373,2)</f>
        <v>0</v>
      </c>
      <c r="K373" s="170">
        <f t="shared" si="176"/>
        <v>0</v>
      </c>
      <c r="L373" s="171">
        <f t="shared" si="177"/>
        <v>0</v>
      </c>
      <c r="M373" s="171">
        <f t="shared" si="178"/>
        <v>0</v>
      </c>
      <c r="N373" s="171">
        <f t="shared" si="179"/>
        <v>0</v>
      </c>
      <c r="O373" s="172">
        <f t="shared" ref="O373" si="191">ROUND(L373+M373+N373,2)</f>
        <v>0</v>
      </c>
    </row>
    <row r="374" spans="1:15" ht="16.5" customHeight="1" x14ac:dyDescent="0.2">
      <c r="A374" s="173"/>
      <c r="B374" s="193" t="s">
        <v>260</v>
      </c>
      <c r="C374" s="197"/>
      <c r="D374" s="210"/>
      <c r="E374" s="168"/>
      <c r="F374" s="169"/>
      <c r="G374" s="169"/>
      <c r="H374" s="169"/>
      <c r="I374" s="169"/>
      <c r="J374" s="169">
        <f t="shared" ref="J374:J382" si="192">ROUND(G374+H374+I374,2)</f>
        <v>0</v>
      </c>
      <c r="K374" s="170">
        <f t="shared" si="176"/>
        <v>0</v>
      </c>
      <c r="L374" s="171">
        <f t="shared" si="177"/>
        <v>0</v>
      </c>
      <c r="M374" s="171">
        <f t="shared" si="178"/>
        <v>0</v>
      </c>
      <c r="N374" s="171">
        <f t="shared" si="179"/>
        <v>0</v>
      </c>
      <c r="O374" s="172">
        <f t="shared" ref="O374:O385" si="193">ROUND(L374+M374+N374,2)</f>
        <v>0</v>
      </c>
    </row>
    <row r="375" spans="1:15" ht="16.5" customHeight="1" x14ac:dyDescent="0.2">
      <c r="A375" s="173" t="s">
        <v>616</v>
      </c>
      <c r="B375" s="196" t="s">
        <v>269</v>
      </c>
      <c r="C375" s="197" t="s">
        <v>54</v>
      </c>
      <c r="D375" s="209">
        <v>2</v>
      </c>
      <c r="E375" s="168"/>
      <c r="F375" s="169"/>
      <c r="G375" s="169"/>
      <c r="H375" s="169"/>
      <c r="I375" s="169"/>
      <c r="J375" s="169">
        <f t="shared" si="192"/>
        <v>0</v>
      </c>
      <c r="K375" s="170">
        <f t="shared" si="176"/>
        <v>0</v>
      </c>
      <c r="L375" s="171">
        <f t="shared" si="177"/>
        <v>0</v>
      </c>
      <c r="M375" s="171">
        <f t="shared" si="178"/>
        <v>0</v>
      </c>
      <c r="N375" s="171">
        <f t="shared" si="179"/>
        <v>0</v>
      </c>
      <c r="O375" s="172">
        <f t="shared" si="193"/>
        <v>0</v>
      </c>
    </row>
    <row r="376" spans="1:15" ht="16.5" customHeight="1" x14ac:dyDescent="0.2">
      <c r="A376" s="173" t="s">
        <v>617</v>
      </c>
      <c r="B376" s="238" t="s">
        <v>312</v>
      </c>
      <c r="C376" s="197" t="s">
        <v>65</v>
      </c>
      <c r="D376" s="209">
        <v>15.5</v>
      </c>
      <c r="E376" s="168"/>
      <c r="F376" s="169"/>
      <c r="G376" s="169"/>
      <c r="H376" s="169"/>
      <c r="I376" s="169"/>
      <c r="J376" s="169">
        <f t="shared" ref="J376:J377" si="194">ROUND(G376+H376+I376,2)</f>
        <v>0</v>
      </c>
      <c r="K376" s="169">
        <f t="shared" si="176"/>
        <v>0</v>
      </c>
      <c r="L376" s="234">
        <f t="shared" si="177"/>
        <v>0</v>
      </c>
      <c r="M376" s="234">
        <f t="shared" si="178"/>
        <v>0</v>
      </c>
      <c r="N376" s="234">
        <f t="shared" si="179"/>
        <v>0</v>
      </c>
      <c r="O376" s="235">
        <f t="shared" ref="O376:O377" si="195">ROUND(L376+M376+N376,2)</f>
        <v>0</v>
      </c>
    </row>
    <row r="377" spans="1:15" ht="24" x14ac:dyDescent="0.2">
      <c r="A377" s="173" t="s">
        <v>618</v>
      </c>
      <c r="B377" s="242" t="s">
        <v>284</v>
      </c>
      <c r="C377" s="200" t="s">
        <v>285</v>
      </c>
      <c r="D377" s="210">
        <f>ROUND(15.5*0.15,2)</f>
        <v>2.33</v>
      </c>
      <c r="E377" s="168"/>
      <c r="F377" s="169"/>
      <c r="G377" s="169"/>
      <c r="H377" s="169"/>
      <c r="I377" s="169"/>
      <c r="J377" s="169">
        <f t="shared" si="194"/>
        <v>0</v>
      </c>
      <c r="K377" s="170">
        <f t="shared" si="176"/>
        <v>0</v>
      </c>
      <c r="L377" s="171">
        <f t="shared" si="177"/>
        <v>0</v>
      </c>
      <c r="M377" s="171">
        <f t="shared" si="178"/>
        <v>0</v>
      </c>
      <c r="N377" s="171">
        <f t="shared" si="179"/>
        <v>0</v>
      </c>
      <c r="O377" s="172">
        <f t="shared" si="195"/>
        <v>0</v>
      </c>
    </row>
    <row r="378" spans="1:15" ht="16.5" customHeight="1" x14ac:dyDescent="0.2">
      <c r="A378" s="173" t="s">
        <v>619</v>
      </c>
      <c r="B378" s="238" t="s">
        <v>206</v>
      </c>
      <c r="C378" s="197" t="s">
        <v>65</v>
      </c>
      <c r="D378" s="209">
        <v>30.47</v>
      </c>
      <c r="E378" s="168"/>
      <c r="F378" s="169"/>
      <c r="G378" s="169"/>
      <c r="H378" s="169"/>
      <c r="I378" s="169"/>
      <c r="J378" s="169">
        <f t="shared" si="192"/>
        <v>0</v>
      </c>
      <c r="K378" s="169">
        <f t="shared" si="176"/>
        <v>0</v>
      </c>
      <c r="L378" s="234">
        <f t="shared" si="177"/>
        <v>0</v>
      </c>
      <c r="M378" s="234">
        <f t="shared" si="178"/>
        <v>0</v>
      </c>
      <c r="N378" s="234">
        <f t="shared" si="179"/>
        <v>0</v>
      </c>
      <c r="O378" s="235">
        <f t="shared" si="193"/>
        <v>0</v>
      </c>
    </row>
    <row r="379" spans="1:15" ht="16.5" customHeight="1" x14ac:dyDescent="0.2">
      <c r="A379" s="173" t="s">
        <v>620</v>
      </c>
      <c r="B379" s="198" t="s">
        <v>263</v>
      </c>
      <c r="C379" s="194" t="s">
        <v>65</v>
      </c>
      <c r="D379" s="210">
        <v>18.2</v>
      </c>
      <c r="E379" s="168"/>
      <c r="F379" s="169"/>
      <c r="G379" s="169"/>
      <c r="H379" s="169"/>
      <c r="I379" s="169"/>
      <c r="J379" s="169">
        <f>ROUND(G379+H379+I379,2)</f>
        <v>0</v>
      </c>
      <c r="K379" s="170">
        <f t="shared" si="176"/>
        <v>0</v>
      </c>
      <c r="L379" s="171">
        <f t="shared" si="177"/>
        <v>0</v>
      </c>
      <c r="M379" s="171">
        <f t="shared" si="178"/>
        <v>0</v>
      </c>
      <c r="N379" s="171">
        <f t="shared" si="179"/>
        <v>0</v>
      </c>
      <c r="O379" s="172">
        <f t="shared" ref="O379" si="196">ROUND(L379+M379+N379,2)</f>
        <v>0</v>
      </c>
    </row>
    <row r="380" spans="1:15" ht="16.5" customHeight="1" x14ac:dyDescent="0.2">
      <c r="A380" s="173" t="s">
        <v>621</v>
      </c>
      <c r="B380" s="198" t="s">
        <v>67</v>
      </c>
      <c r="C380" s="194" t="s">
        <v>65</v>
      </c>
      <c r="D380" s="210">
        <v>35.83</v>
      </c>
      <c r="E380" s="168"/>
      <c r="F380" s="169"/>
      <c r="G380" s="169"/>
      <c r="H380" s="169"/>
      <c r="I380" s="169"/>
      <c r="J380" s="169">
        <f>ROUND(G380+H380+I380,2)</f>
        <v>0</v>
      </c>
      <c r="K380" s="170">
        <f t="shared" si="176"/>
        <v>0</v>
      </c>
      <c r="L380" s="171">
        <f t="shared" si="177"/>
        <v>0</v>
      </c>
      <c r="M380" s="171">
        <f t="shared" si="178"/>
        <v>0</v>
      </c>
      <c r="N380" s="171">
        <f t="shared" si="179"/>
        <v>0</v>
      </c>
      <c r="O380" s="172">
        <f t="shared" si="193"/>
        <v>0</v>
      </c>
    </row>
    <row r="381" spans="1:15" ht="16.5" customHeight="1" x14ac:dyDescent="0.2">
      <c r="A381" s="173" t="s">
        <v>622</v>
      </c>
      <c r="B381" s="196" t="s">
        <v>64</v>
      </c>
      <c r="C381" s="194" t="s">
        <v>65</v>
      </c>
      <c r="D381" s="210">
        <v>35.83</v>
      </c>
      <c r="E381" s="168"/>
      <c r="F381" s="169"/>
      <c r="G381" s="169"/>
      <c r="H381" s="169"/>
      <c r="I381" s="169"/>
      <c r="J381" s="169">
        <f>ROUND(G381+H381+I381,2)</f>
        <v>0</v>
      </c>
      <c r="K381" s="170">
        <f t="shared" si="176"/>
        <v>0</v>
      </c>
      <c r="L381" s="171">
        <f t="shared" si="177"/>
        <v>0</v>
      </c>
      <c r="M381" s="171">
        <f t="shared" si="178"/>
        <v>0</v>
      </c>
      <c r="N381" s="171">
        <f t="shared" si="179"/>
        <v>0</v>
      </c>
      <c r="O381" s="172">
        <f t="shared" si="193"/>
        <v>0</v>
      </c>
    </row>
    <row r="382" spans="1:15" ht="16.5" customHeight="1" x14ac:dyDescent="0.2">
      <c r="A382" s="173" t="s">
        <v>623</v>
      </c>
      <c r="B382" s="199" t="s">
        <v>190</v>
      </c>
      <c r="C382" s="200" t="s">
        <v>65</v>
      </c>
      <c r="D382" s="209">
        <v>30.47</v>
      </c>
      <c r="E382" s="168"/>
      <c r="F382" s="169"/>
      <c r="G382" s="169"/>
      <c r="H382" s="169"/>
      <c r="I382" s="169"/>
      <c r="J382" s="169">
        <f t="shared" si="192"/>
        <v>0</v>
      </c>
      <c r="K382" s="170">
        <f t="shared" si="176"/>
        <v>0</v>
      </c>
      <c r="L382" s="171">
        <f t="shared" si="177"/>
        <v>0</v>
      </c>
      <c r="M382" s="171">
        <f t="shared" si="178"/>
        <v>0</v>
      </c>
      <c r="N382" s="171">
        <f t="shared" si="179"/>
        <v>0</v>
      </c>
      <c r="O382" s="172">
        <f t="shared" si="193"/>
        <v>0</v>
      </c>
    </row>
    <row r="383" spans="1:15" ht="16.5" customHeight="1" x14ac:dyDescent="0.2">
      <c r="A383" s="173" t="s">
        <v>624</v>
      </c>
      <c r="B383" s="202" t="s">
        <v>189</v>
      </c>
      <c r="C383" s="203" t="s">
        <v>65</v>
      </c>
      <c r="D383" s="209">
        <v>30.47</v>
      </c>
      <c r="E383" s="168"/>
      <c r="F383" s="169"/>
      <c r="G383" s="169"/>
      <c r="H383" s="169"/>
      <c r="I383" s="169"/>
      <c r="J383" s="169">
        <f>ROUND(G383+H383+I383,2)</f>
        <v>0</v>
      </c>
      <c r="K383" s="170">
        <f t="shared" si="176"/>
        <v>0</v>
      </c>
      <c r="L383" s="171">
        <f t="shared" si="177"/>
        <v>0</v>
      </c>
      <c r="M383" s="171">
        <f t="shared" si="178"/>
        <v>0</v>
      </c>
      <c r="N383" s="171">
        <f t="shared" si="179"/>
        <v>0</v>
      </c>
      <c r="O383" s="172">
        <f t="shared" si="193"/>
        <v>0</v>
      </c>
    </row>
    <row r="384" spans="1:15" ht="24" x14ac:dyDescent="0.2">
      <c r="A384" s="173" t="s">
        <v>625</v>
      </c>
      <c r="B384" s="241" t="s">
        <v>319</v>
      </c>
      <c r="C384" s="197" t="s">
        <v>54</v>
      </c>
      <c r="D384" s="210">
        <v>2</v>
      </c>
      <c r="E384" s="168"/>
      <c r="F384" s="169"/>
      <c r="G384" s="169"/>
      <c r="H384" s="169"/>
      <c r="I384" s="169"/>
      <c r="J384" s="169">
        <f t="shared" ref="J384" si="197">ROUND(G384+H384+I384,2)</f>
        <v>0</v>
      </c>
      <c r="K384" s="170">
        <f t="shared" si="176"/>
        <v>0</v>
      </c>
      <c r="L384" s="171">
        <f t="shared" si="177"/>
        <v>0</v>
      </c>
      <c r="M384" s="171">
        <f t="shared" si="178"/>
        <v>0</v>
      </c>
      <c r="N384" s="171">
        <f t="shared" si="179"/>
        <v>0</v>
      </c>
      <c r="O384" s="172">
        <f t="shared" si="193"/>
        <v>0</v>
      </c>
    </row>
    <row r="385" spans="1:15" ht="27.75" customHeight="1" x14ac:dyDescent="0.2">
      <c r="A385" s="173" t="s">
        <v>626</v>
      </c>
      <c r="B385" s="219" t="s">
        <v>304</v>
      </c>
      <c r="C385" s="197" t="s">
        <v>54</v>
      </c>
      <c r="D385" s="211">
        <v>1</v>
      </c>
      <c r="E385" s="168"/>
      <c r="F385" s="169"/>
      <c r="G385" s="169"/>
      <c r="H385" s="169"/>
      <c r="I385" s="169"/>
      <c r="J385" s="169">
        <f t="shared" ref="J385" si="198">ROUND(G385+H385+I385,2)</f>
        <v>0</v>
      </c>
      <c r="K385" s="170">
        <f t="shared" si="176"/>
        <v>0</v>
      </c>
      <c r="L385" s="171">
        <f t="shared" si="177"/>
        <v>0</v>
      </c>
      <c r="M385" s="171">
        <f t="shared" si="178"/>
        <v>0</v>
      </c>
      <c r="N385" s="171">
        <f t="shared" si="179"/>
        <v>0</v>
      </c>
      <c r="O385" s="172">
        <f t="shared" si="193"/>
        <v>0</v>
      </c>
    </row>
    <row r="386" spans="1:15" ht="27.75" customHeight="1" x14ac:dyDescent="0.2">
      <c r="A386" s="173" t="s">
        <v>627</v>
      </c>
      <c r="B386" s="219" t="s">
        <v>320</v>
      </c>
      <c r="C386" s="197" t="s">
        <v>54</v>
      </c>
      <c r="D386" s="211">
        <v>1</v>
      </c>
      <c r="E386" s="168"/>
      <c r="F386" s="169"/>
      <c r="G386" s="169"/>
      <c r="H386" s="169"/>
      <c r="I386" s="169"/>
      <c r="J386" s="169">
        <f t="shared" ref="J386" si="199">ROUND(G386+H386+I386,2)</f>
        <v>0</v>
      </c>
      <c r="K386" s="170">
        <f t="shared" si="176"/>
        <v>0</v>
      </c>
      <c r="L386" s="171">
        <f t="shared" si="177"/>
        <v>0</v>
      </c>
      <c r="M386" s="171">
        <f t="shared" si="178"/>
        <v>0</v>
      </c>
      <c r="N386" s="171">
        <f t="shared" si="179"/>
        <v>0</v>
      </c>
      <c r="O386" s="172">
        <f t="shared" ref="O386" si="200">ROUND(L386+M386+N386,2)</f>
        <v>0</v>
      </c>
    </row>
    <row r="387" spans="1:15" ht="16.5" customHeight="1" x14ac:dyDescent="0.2">
      <c r="A387" s="173"/>
      <c r="B387" s="193" t="s">
        <v>264</v>
      </c>
      <c r="C387" s="197"/>
      <c r="D387" s="210"/>
      <c r="E387" s="168"/>
      <c r="F387" s="169"/>
      <c r="G387" s="169"/>
      <c r="H387" s="169"/>
      <c r="I387" s="169"/>
      <c r="J387" s="169">
        <f t="shared" ref="J387:J395" si="201">ROUND(G387+H387+I387,2)</f>
        <v>0</v>
      </c>
      <c r="K387" s="170">
        <f t="shared" si="176"/>
        <v>0</v>
      </c>
      <c r="L387" s="171">
        <f t="shared" si="177"/>
        <v>0</v>
      </c>
      <c r="M387" s="171">
        <f t="shared" si="178"/>
        <v>0</v>
      </c>
      <c r="N387" s="171">
        <f t="shared" si="179"/>
        <v>0</v>
      </c>
      <c r="O387" s="172">
        <f t="shared" ref="O387:O401" si="202">ROUND(L387+M387+N387,2)</f>
        <v>0</v>
      </c>
    </row>
    <row r="388" spans="1:15" ht="16.5" customHeight="1" x14ac:dyDescent="0.2">
      <c r="A388" s="173" t="s">
        <v>628</v>
      </c>
      <c r="B388" s="198" t="s">
        <v>246</v>
      </c>
      <c r="C388" s="197" t="s">
        <v>65</v>
      </c>
      <c r="D388" s="211">
        <v>15.76</v>
      </c>
      <c r="E388" s="168"/>
      <c r="F388" s="169"/>
      <c r="G388" s="169"/>
      <c r="H388" s="169"/>
      <c r="I388" s="169"/>
      <c r="J388" s="169">
        <f t="shared" si="201"/>
        <v>0</v>
      </c>
      <c r="K388" s="170">
        <f t="shared" si="176"/>
        <v>0</v>
      </c>
      <c r="L388" s="171">
        <f t="shared" si="177"/>
        <v>0</v>
      </c>
      <c r="M388" s="171">
        <f t="shared" si="178"/>
        <v>0</v>
      </c>
      <c r="N388" s="171">
        <f t="shared" si="179"/>
        <v>0</v>
      </c>
      <c r="O388" s="172">
        <f t="shared" si="202"/>
        <v>0</v>
      </c>
    </row>
    <row r="389" spans="1:15" ht="16.5" customHeight="1" x14ac:dyDescent="0.2">
      <c r="A389" s="173" t="s">
        <v>629</v>
      </c>
      <c r="B389" s="198" t="s">
        <v>247</v>
      </c>
      <c r="C389" s="197" t="s">
        <v>65</v>
      </c>
      <c r="D389" s="211">
        <v>15.76</v>
      </c>
      <c r="E389" s="168"/>
      <c r="F389" s="169"/>
      <c r="G389" s="169"/>
      <c r="H389" s="169"/>
      <c r="I389" s="169"/>
      <c r="J389" s="169">
        <f t="shared" si="201"/>
        <v>0</v>
      </c>
      <c r="K389" s="170">
        <f t="shared" si="176"/>
        <v>0</v>
      </c>
      <c r="L389" s="171">
        <f t="shared" si="177"/>
        <v>0</v>
      </c>
      <c r="M389" s="171">
        <f t="shared" si="178"/>
        <v>0</v>
      </c>
      <c r="N389" s="171">
        <f t="shared" si="179"/>
        <v>0</v>
      </c>
      <c r="O389" s="172">
        <f t="shared" si="202"/>
        <v>0</v>
      </c>
    </row>
    <row r="390" spans="1:15" ht="16.5" customHeight="1" x14ac:dyDescent="0.2">
      <c r="A390" s="173" t="s">
        <v>630</v>
      </c>
      <c r="B390" s="198" t="s">
        <v>248</v>
      </c>
      <c r="C390" s="197" t="s">
        <v>65</v>
      </c>
      <c r="D390" s="211">
        <v>15.76</v>
      </c>
      <c r="E390" s="168"/>
      <c r="F390" s="169"/>
      <c r="G390" s="169"/>
      <c r="H390" s="169"/>
      <c r="I390" s="169"/>
      <c r="J390" s="169">
        <f t="shared" si="201"/>
        <v>0</v>
      </c>
      <c r="K390" s="170">
        <f t="shared" si="176"/>
        <v>0</v>
      </c>
      <c r="L390" s="171">
        <f t="shared" si="177"/>
        <v>0</v>
      </c>
      <c r="M390" s="171">
        <f t="shared" si="178"/>
        <v>0</v>
      </c>
      <c r="N390" s="171">
        <f t="shared" si="179"/>
        <v>0</v>
      </c>
      <c r="O390" s="172">
        <f t="shared" si="202"/>
        <v>0</v>
      </c>
    </row>
    <row r="391" spans="1:15" ht="16.5" customHeight="1" x14ac:dyDescent="0.2">
      <c r="A391" s="173" t="s">
        <v>631</v>
      </c>
      <c r="B391" s="198" t="s">
        <v>249</v>
      </c>
      <c r="C391" s="197" t="s">
        <v>65</v>
      </c>
      <c r="D391" s="211">
        <v>15.76</v>
      </c>
      <c r="E391" s="168"/>
      <c r="F391" s="169"/>
      <c r="G391" s="169"/>
      <c r="H391" s="169"/>
      <c r="I391" s="169"/>
      <c r="J391" s="169">
        <f t="shared" si="201"/>
        <v>0</v>
      </c>
      <c r="K391" s="170">
        <f t="shared" si="176"/>
        <v>0</v>
      </c>
      <c r="L391" s="171">
        <f t="shared" si="177"/>
        <v>0</v>
      </c>
      <c r="M391" s="171">
        <f t="shared" si="178"/>
        <v>0</v>
      </c>
      <c r="N391" s="171">
        <f t="shared" si="179"/>
        <v>0</v>
      </c>
      <c r="O391" s="172">
        <f t="shared" si="202"/>
        <v>0</v>
      </c>
    </row>
    <row r="392" spans="1:15" ht="16.5" customHeight="1" x14ac:dyDescent="0.2">
      <c r="A392" s="173" t="s">
        <v>632</v>
      </c>
      <c r="B392" s="198" t="s">
        <v>250</v>
      </c>
      <c r="C392" s="197" t="s">
        <v>65</v>
      </c>
      <c r="D392" s="211">
        <v>15.76</v>
      </c>
      <c r="E392" s="168"/>
      <c r="F392" s="169"/>
      <c r="G392" s="169"/>
      <c r="H392" s="169"/>
      <c r="I392" s="169"/>
      <c r="J392" s="169">
        <f t="shared" si="201"/>
        <v>0</v>
      </c>
      <c r="K392" s="170">
        <f t="shared" si="176"/>
        <v>0</v>
      </c>
      <c r="L392" s="171">
        <f t="shared" si="177"/>
        <v>0</v>
      </c>
      <c r="M392" s="171">
        <f t="shared" si="178"/>
        <v>0</v>
      </c>
      <c r="N392" s="171">
        <f t="shared" si="179"/>
        <v>0</v>
      </c>
      <c r="O392" s="172">
        <f t="shared" si="202"/>
        <v>0</v>
      </c>
    </row>
    <row r="393" spans="1:15" ht="24" x14ac:dyDescent="0.2">
      <c r="A393" s="173" t="s">
        <v>633</v>
      </c>
      <c r="B393" s="241" t="s">
        <v>251</v>
      </c>
      <c r="C393" s="197" t="s">
        <v>65</v>
      </c>
      <c r="D393" s="211">
        <v>15.76</v>
      </c>
      <c r="E393" s="168"/>
      <c r="F393" s="169"/>
      <c r="G393" s="169"/>
      <c r="H393" s="169"/>
      <c r="I393" s="169"/>
      <c r="J393" s="169">
        <f t="shared" si="201"/>
        <v>0</v>
      </c>
      <c r="K393" s="170">
        <f t="shared" si="176"/>
        <v>0</v>
      </c>
      <c r="L393" s="171">
        <f t="shared" si="177"/>
        <v>0</v>
      </c>
      <c r="M393" s="171">
        <f t="shared" si="178"/>
        <v>0</v>
      </c>
      <c r="N393" s="171">
        <f t="shared" si="179"/>
        <v>0</v>
      </c>
      <c r="O393" s="172">
        <f t="shared" si="202"/>
        <v>0</v>
      </c>
    </row>
    <row r="394" spans="1:15" ht="24" x14ac:dyDescent="0.2">
      <c r="A394" s="173" t="s">
        <v>634</v>
      </c>
      <c r="B394" s="241" t="s">
        <v>252</v>
      </c>
      <c r="C394" s="197" t="s">
        <v>65</v>
      </c>
      <c r="D394" s="211">
        <v>15.76</v>
      </c>
      <c r="E394" s="168"/>
      <c r="F394" s="169"/>
      <c r="G394" s="169"/>
      <c r="H394" s="169"/>
      <c r="I394" s="169"/>
      <c r="J394" s="169">
        <f t="shared" si="201"/>
        <v>0</v>
      </c>
      <c r="K394" s="170">
        <f t="shared" si="176"/>
        <v>0</v>
      </c>
      <c r="L394" s="171">
        <f t="shared" si="177"/>
        <v>0</v>
      </c>
      <c r="M394" s="171">
        <f t="shared" si="178"/>
        <v>0</v>
      </c>
      <c r="N394" s="171">
        <f t="shared" si="179"/>
        <v>0</v>
      </c>
      <c r="O394" s="172">
        <f t="shared" si="202"/>
        <v>0</v>
      </c>
    </row>
    <row r="395" spans="1:15" ht="24" x14ac:dyDescent="0.2">
      <c r="A395" s="173" t="s">
        <v>635</v>
      </c>
      <c r="B395" s="241" t="s">
        <v>253</v>
      </c>
      <c r="C395" s="197" t="s">
        <v>65</v>
      </c>
      <c r="D395" s="211">
        <v>15.76</v>
      </c>
      <c r="E395" s="168"/>
      <c r="F395" s="169"/>
      <c r="G395" s="169"/>
      <c r="H395" s="169"/>
      <c r="I395" s="169"/>
      <c r="J395" s="169">
        <f t="shared" si="201"/>
        <v>0</v>
      </c>
      <c r="K395" s="170">
        <f t="shared" si="176"/>
        <v>0</v>
      </c>
      <c r="L395" s="171">
        <f t="shared" si="177"/>
        <v>0</v>
      </c>
      <c r="M395" s="171">
        <f t="shared" si="178"/>
        <v>0</v>
      </c>
      <c r="N395" s="171">
        <f t="shared" si="179"/>
        <v>0</v>
      </c>
      <c r="O395" s="172">
        <f t="shared" si="202"/>
        <v>0</v>
      </c>
    </row>
    <row r="396" spans="1:15" ht="15" customHeight="1" x14ac:dyDescent="0.2">
      <c r="A396" s="173" t="s">
        <v>636</v>
      </c>
      <c r="B396" s="202" t="s">
        <v>211</v>
      </c>
      <c r="C396" s="197" t="s">
        <v>65</v>
      </c>
      <c r="D396" s="211">
        <v>15.76</v>
      </c>
      <c r="E396" s="168"/>
      <c r="F396" s="169"/>
      <c r="G396" s="169"/>
      <c r="H396" s="169"/>
      <c r="I396" s="169"/>
      <c r="J396" s="169">
        <f>ROUND(G396+H396+I396,2)</f>
        <v>0</v>
      </c>
      <c r="K396" s="170">
        <f t="shared" si="176"/>
        <v>0</v>
      </c>
      <c r="L396" s="171">
        <f t="shared" si="177"/>
        <v>0</v>
      </c>
      <c r="M396" s="171">
        <f t="shared" si="178"/>
        <v>0</v>
      </c>
      <c r="N396" s="171">
        <f t="shared" si="179"/>
        <v>0</v>
      </c>
      <c r="O396" s="172">
        <f t="shared" si="202"/>
        <v>0</v>
      </c>
    </row>
    <row r="397" spans="1:15" ht="15" customHeight="1" x14ac:dyDescent="0.2">
      <c r="A397" s="173" t="s">
        <v>637</v>
      </c>
      <c r="B397" s="198" t="s">
        <v>263</v>
      </c>
      <c r="C397" s="194" t="s">
        <v>65</v>
      </c>
      <c r="D397" s="210">
        <v>34.72</v>
      </c>
      <c r="E397" s="168"/>
      <c r="F397" s="169"/>
      <c r="G397" s="169"/>
      <c r="H397" s="169"/>
      <c r="I397" s="169"/>
      <c r="J397" s="169">
        <f>ROUND(G397+H397+I397,2)</f>
        <v>0</v>
      </c>
      <c r="K397" s="170">
        <f t="shared" ref="K397" si="203">ROUND(D397*E397,2)</f>
        <v>0</v>
      </c>
      <c r="L397" s="171">
        <f t="shared" ref="L397" si="204">ROUND(D397*G397,2)</f>
        <v>0</v>
      </c>
      <c r="M397" s="171">
        <f t="shared" ref="M397" si="205">ROUND(D397*H397,2)</f>
        <v>0</v>
      </c>
      <c r="N397" s="171">
        <f t="shared" ref="N397" si="206">ROUND(D397*I397,2)</f>
        <v>0</v>
      </c>
      <c r="O397" s="172">
        <f t="shared" si="202"/>
        <v>0</v>
      </c>
    </row>
    <row r="398" spans="1:15" ht="16.5" customHeight="1" x14ac:dyDescent="0.2">
      <c r="A398" s="173" t="s">
        <v>638</v>
      </c>
      <c r="B398" s="198" t="s">
        <v>67</v>
      </c>
      <c r="C398" s="194" t="s">
        <v>65</v>
      </c>
      <c r="D398" s="210">
        <v>34.72</v>
      </c>
      <c r="E398" s="168"/>
      <c r="F398" s="169"/>
      <c r="G398" s="169"/>
      <c r="H398" s="169"/>
      <c r="I398" s="169"/>
      <c r="J398" s="169">
        <f>ROUND(G398+H398+I398,2)</f>
        <v>0</v>
      </c>
      <c r="K398" s="170">
        <f t="shared" ref="K398:K460" si="207">ROUND(D398*E398,2)</f>
        <v>0</v>
      </c>
      <c r="L398" s="171">
        <f t="shared" ref="L398:L460" si="208">ROUND(D398*G398,2)</f>
        <v>0</v>
      </c>
      <c r="M398" s="171">
        <f t="shared" ref="M398:M460" si="209">ROUND(D398*H398,2)</f>
        <v>0</v>
      </c>
      <c r="N398" s="171">
        <f t="shared" ref="N398:N460" si="210">ROUND(D398*I398,2)</f>
        <v>0</v>
      </c>
      <c r="O398" s="172">
        <f t="shared" si="202"/>
        <v>0</v>
      </c>
    </row>
    <row r="399" spans="1:15" ht="16.5" customHeight="1" x14ac:dyDescent="0.2">
      <c r="A399" s="173" t="s">
        <v>639</v>
      </c>
      <c r="B399" s="196" t="s">
        <v>64</v>
      </c>
      <c r="C399" s="194" t="s">
        <v>65</v>
      </c>
      <c r="D399" s="210">
        <v>34.72</v>
      </c>
      <c r="E399" s="168"/>
      <c r="F399" s="169"/>
      <c r="G399" s="169"/>
      <c r="H399" s="169"/>
      <c r="I399" s="169"/>
      <c r="J399" s="169">
        <f>ROUND(G399+H399+I399,2)</f>
        <v>0</v>
      </c>
      <c r="K399" s="170">
        <f t="shared" si="207"/>
        <v>0</v>
      </c>
      <c r="L399" s="171">
        <f t="shared" si="208"/>
        <v>0</v>
      </c>
      <c r="M399" s="171">
        <f t="shared" si="209"/>
        <v>0</v>
      </c>
      <c r="N399" s="171">
        <f t="shared" si="210"/>
        <v>0</v>
      </c>
      <c r="O399" s="172">
        <f t="shared" si="202"/>
        <v>0</v>
      </c>
    </row>
    <row r="400" spans="1:15" ht="16.5" customHeight="1" x14ac:dyDescent="0.2">
      <c r="A400" s="173" t="s">
        <v>640</v>
      </c>
      <c r="B400" s="199" t="s">
        <v>190</v>
      </c>
      <c r="C400" s="200" t="s">
        <v>65</v>
      </c>
      <c r="D400" s="211">
        <v>15.76</v>
      </c>
      <c r="E400" s="168"/>
      <c r="F400" s="169"/>
      <c r="G400" s="169"/>
      <c r="H400" s="169"/>
      <c r="I400" s="169"/>
      <c r="J400" s="169">
        <f t="shared" ref="J400" si="211">ROUND(G400+H400+I400,2)</f>
        <v>0</v>
      </c>
      <c r="K400" s="170">
        <f t="shared" si="207"/>
        <v>0</v>
      </c>
      <c r="L400" s="171">
        <f t="shared" si="208"/>
        <v>0</v>
      </c>
      <c r="M400" s="171">
        <f t="shared" si="209"/>
        <v>0</v>
      </c>
      <c r="N400" s="171">
        <f t="shared" si="210"/>
        <v>0</v>
      </c>
      <c r="O400" s="172">
        <f t="shared" si="202"/>
        <v>0</v>
      </c>
    </row>
    <row r="401" spans="1:15" ht="16.5" customHeight="1" x14ac:dyDescent="0.2">
      <c r="A401" s="173" t="s">
        <v>641</v>
      </c>
      <c r="B401" s="202" t="s">
        <v>189</v>
      </c>
      <c r="C401" s="203" t="s">
        <v>65</v>
      </c>
      <c r="D401" s="211">
        <v>15.76</v>
      </c>
      <c r="E401" s="168"/>
      <c r="F401" s="169"/>
      <c r="G401" s="169"/>
      <c r="H401" s="169"/>
      <c r="I401" s="169"/>
      <c r="J401" s="169">
        <f>ROUND(G401+H401+I401,2)</f>
        <v>0</v>
      </c>
      <c r="K401" s="170">
        <f t="shared" si="207"/>
        <v>0</v>
      </c>
      <c r="L401" s="171">
        <f t="shared" si="208"/>
        <v>0</v>
      </c>
      <c r="M401" s="171">
        <f t="shared" si="209"/>
        <v>0</v>
      </c>
      <c r="N401" s="171">
        <f t="shared" si="210"/>
        <v>0</v>
      </c>
      <c r="O401" s="172">
        <f t="shared" si="202"/>
        <v>0</v>
      </c>
    </row>
    <row r="402" spans="1:15" ht="16.5" customHeight="1" x14ac:dyDescent="0.2">
      <c r="A402" s="173"/>
      <c r="B402" s="193" t="s">
        <v>265</v>
      </c>
      <c r="C402" s="197"/>
      <c r="D402" s="210"/>
      <c r="E402" s="168"/>
      <c r="F402" s="169"/>
      <c r="G402" s="169"/>
      <c r="H402" s="169"/>
      <c r="I402" s="169"/>
      <c r="J402" s="169">
        <f t="shared" ref="J402:J414" si="212">ROUND(G402+H402+I402,2)</f>
        <v>0</v>
      </c>
      <c r="K402" s="170">
        <f t="shared" si="207"/>
        <v>0</v>
      </c>
      <c r="L402" s="171">
        <f t="shared" si="208"/>
        <v>0</v>
      </c>
      <c r="M402" s="171">
        <f t="shared" si="209"/>
        <v>0</v>
      </c>
      <c r="N402" s="171">
        <f t="shared" si="210"/>
        <v>0</v>
      </c>
      <c r="O402" s="172">
        <f t="shared" ref="O402:O414" si="213">ROUND(L402+M402+N402,2)</f>
        <v>0</v>
      </c>
    </row>
    <row r="403" spans="1:15" ht="16.5" customHeight="1" x14ac:dyDescent="0.2">
      <c r="A403" s="173" t="s">
        <v>642</v>
      </c>
      <c r="B403" s="196" t="s">
        <v>85</v>
      </c>
      <c r="C403" s="197" t="s">
        <v>54</v>
      </c>
      <c r="D403" s="209">
        <v>1</v>
      </c>
      <c r="E403" s="168"/>
      <c r="F403" s="169"/>
      <c r="G403" s="169"/>
      <c r="H403" s="169"/>
      <c r="I403" s="169"/>
      <c r="J403" s="169">
        <f t="shared" si="212"/>
        <v>0</v>
      </c>
      <c r="K403" s="170">
        <f t="shared" si="207"/>
        <v>0</v>
      </c>
      <c r="L403" s="171">
        <f t="shared" si="208"/>
        <v>0</v>
      </c>
      <c r="M403" s="171">
        <f t="shared" si="209"/>
        <v>0</v>
      </c>
      <c r="N403" s="171">
        <f t="shared" si="210"/>
        <v>0</v>
      </c>
      <c r="O403" s="172">
        <f t="shared" si="213"/>
        <v>0</v>
      </c>
    </row>
    <row r="404" spans="1:15" ht="16.5" customHeight="1" x14ac:dyDescent="0.2">
      <c r="A404" s="173" t="s">
        <v>643</v>
      </c>
      <c r="B404" s="238" t="s">
        <v>262</v>
      </c>
      <c r="C404" s="197" t="s">
        <v>65</v>
      </c>
      <c r="D404" s="209">
        <v>39.299999999999997</v>
      </c>
      <c r="E404" s="168"/>
      <c r="F404" s="169"/>
      <c r="G404" s="169"/>
      <c r="H404" s="169"/>
      <c r="I404" s="169"/>
      <c r="J404" s="169">
        <f t="shared" si="212"/>
        <v>0</v>
      </c>
      <c r="K404" s="169">
        <f t="shared" si="207"/>
        <v>0</v>
      </c>
      <c r="L404" s="234">
        <f t="shared" si="208"/>
        <v>0</v>
      </c>
      <c r="M404" s="234">
        <f t="shared" si="209"/>
        <v>0</v>
      </c>
      <c r="N404" s="234">
        <f t="shared" si="210"/>
        <v>0</v>
      </c>
      <c r="O404" s="235">
        <f t="shared" si="213"/>
        <v>0</v>
      </c>
    </row>
    <row r="405" spans="1:15" ht="24" x14ac:dyDescent="0.2">
      <c r="A405" s="173" t="s">
        <v>644</v>
      </c>
      <c r="B405" s="242" t="s">
        <v>284</v>
      </c>
      <c r="C405" s="200" t="s">
        <v>285</v>
      </c>
      <c r="D405" s="210">
        <f>ROUND(9.2*0.15,2)</f>
        <v>1.38</v>
      </c>
      <c r="E405" s="168"/>
      <c r="F405" s="169"/>
      <c r="G405" s="169"/>
      <c r="H405" s="169"/>
      <c r="I405" s="169"/>
      <c r="J405" s="169">
        <f t="shared" si="212"/>
        <v>0</v>
      </c>
      <c r="K405" s="170">
        <f t="shared" si="207"/>
        <v>0</v>
      </c>
      <c r="L405" s="171">
        <f t="shared" si="208"/>
        <v>0</v>
      </c>
      <c r="M405" s="171">
        <f t="shared" si="209"/>
        <v>0</v>
      </c>
      <c r="N405" s="171">
        <f t="shared" si="210"/>
        <v>0</v>
      </c>
      <c r="O405" s="172">
        <f t="shared" si="213"/>
        <v>0</v>
      </c>
    </row>
    <row r="406" spans="1:15" ht="16.5" customHeight="1" x14ac:dyDescent="0.2">
      <c r="A406" s="173" t="s">
        <v>645</v>
      </c>
      <c r="B406" s="238" t="s">
        <v>206</v>
      </c>
      <c r="C406" s="197" t="s">
        <v>65</v>
      </c>
      <c r="D406" s="209">
        <v>148.86000000000001</v>
      </c>
      <c r="E406" s="168"/>
      <c r="F406" s="169"/>
      <c r="G406" s="169"/>
      <c r="H406" s="169"/>
      <c r="I406" s="169"/>
      <c r="J406" s="169">
        <f t="shared" si="212"/>
        <v>0</v>
      </c>
      <c r="K406" s="169">
        <f t="shared" si="207"/>
        <v>0</v>
      </c>
      <c r="L406" s="234">
        <f t="shared" si="208"/>
        <v>0</v>
      </c>
      <c r="M406" s="234">
        <f t="shared" si="209"/>
        <v>0</v>
      </c>
      <c r="N406" s="234">
        <f t="shared" si="210"/>
        <v>0</v>
      </c>
      <c r="O406" s="235">
        <f t="shared" si="213"/>
        <v>0</v>
      </c>
    </row>
    <row r="407" spans="1:15" ht="16.5" customHeight="1" x14ac:dyDescent="0.2">
      <c r="A407" s="173" t="s">
        <v>646</v>
      </c>
      <c r="B407" s="198" t="s">
        <v>263</v>
      </c>
      <c r="C407" s="194" t="s">
        <v>65</v>
      </c>
      <c r="D407" s="210">
        <v>9.1999999999999993</v>
      </c>
      <c r="E407" s="168"/>
      <c r="F407" s="169"/>
      <c r="G407" s="169"/>
      <c r="H407" s="169"/>
      <c r="I407" s="169"/>
      <c r="J407" s="169">
        <f>ROUND(G407+H407+I407,2)</f>
        <v>0</v>
      </c>
      <c r="K407" s="170">
        <f t="shared" si="207"/>
        <v>0</v>
      </c>
      <c r="L407" s="171">
        <f t="shared" si="208"/>
        <v>0</v>
      </c>
      <c r="M407" s="171">
        <f t="shared" si="209"/>
        <v>0</v>
      </c>
      <c r="N407" s="171">
        <f t="shared" si="210"/>
        <v>0</v>
      </c>
      <c r="O407" s="172">
        <f t="shared" si="213"/>
        <v>0</v>
      </c>
    </row>
    <row r="408" spans="1:15" ht="16.5" customHeight="1" x14ac:dyDescent="0.2">
      <c r="A408" s="173" t="s">
        <v>647</v>
      </c>
      <c r="B408" s="198" t="s">
        <v>67</v>
      </c>
      <c r="C408" s="194" t="s">
        <v>65</v>
      </c>
      <c r="D408" s="210">
        <v>94.51</v>
      </c>
      <c r="E408" s="168"/>
      <c r="F408" s="169"/>
      <c r="G408" s="169"/>
      <c r="H408" s="169"/>
      <c r="I408" s="169"/>
      <c r="J408" s="169">
        <f>ROUND(G408+H408+I408,2)</f>
        <v>0</v>
      </c>
      <c r="K408" s="170">
        <f t="shared" si="207"/>
        <v>0</v>
      </c>
      <c r="L408" s="171">
        <f t="shared" si="208"/>
        <v>0</v>
      </c>
      <c r="M408" s="171">
        <f t="shared" si="209"/>
        <v>0</v>
      </c>
      <c r="N408" s="171">
        <f t="shared" si="210"/>
        <v>0</v>
      </c>
      <c r="O408" s="172">
        <f t="shared" si="213"/>
        <v>0</v>
      </c>
    </row>
    <row r="409" spans="1:15" ht="16.5" customHeight="1" x14ac:dyDescent="0.2">
      <c r="A409" s="173" t="s">
        <v>648</v>
      </c>
      <c r="B409" s="198" t="s">
        <v>934</v>
      </c>
      <c r="C409" s="194" t="s">
        <v>933</v>
      </c>
      <c r="D409" s="210">
        <v>12.7</v>
      </c>
      <c r="E409" s="168"/>
      <c r="F409" s="169"/>
      <c r="G409" s="169"/>
      <c r="H409" s="169"/>
      <c r="I409" s="169"/>
      <c r="J409" s="169">
        <f>ROUND(G409+H409+I409,2)</f>
        <v>0</v>
      </c>
      <c r="K409" s="170">
        <f t="shared" ref="K409" si="214">ROUND(D409*E409,2)</f>
        <v>0</v>
      </c>
      <c r="L409" s="171">
        <f t="shared" ref="L409" si="215">ROUND(D409*G409,2)</f>
        <v>0</v>
      </c>
      <c r="M409" s="171">
        <f t="shared" ref="M409" si="216">ROUND(D409*H409,2)</f>
        <v>0</v>
      </c>
      <c r="N409" s="171">
        <f t="shared" ref="N409" si="217">ROUND(D409*I409,2)</f>
        <v>0</v>
      </c>
      <c r="O409" s="172">
        <f t="shared" ref="O409" si="218">ROUND(L409+M409+N409,2)</f>
        <v>0</v>
      </c>
    </row>
    <row r="410" spans="1:15" ht="16.5" customHeight="1" x14ac:dyDescent="0.2">
      <c r="A410" s="173" t="s">
        <v>649</v>
      </c>
      <c r="B410" s="196" t="s">
        <v>64</v>
      </c>
      <c r="C410" s="194" t="s">
        <v>65</v>
      </c>
      <c r="D410" s="210">
        <v>94.51</v>
      </c>
      <c r="E410" s="168"/>
      <c r="F410" s="169"/>
      <c r="G410" s="169"/>
      <c r="H410" s="169"/>
      <c r="I410" s="169"/>
      <c r="J410" s="169">
        <f>ROUND(G410+H410+I410,2)</f>
        <v>0</v>
      </c>
      <c r="K410" s="170">
        <f t="shared" si="207"/>
        <v>0</v>
      </c>
      <c r="L410" s="171">
        <f t="shared" si="208"/>
        <v>0</v>
      </c>
      <c r="M410" s="171">
        <f t="shared" si="209"/>
        <v>0</v>
      </c>
      <c r="N410" s="171">
        <f t="shared" si="210"/>
        <v>0</v>
      </c>
      <c r="O410" s="172">
        <f t="shared" si="213"/>
        <v>0</v>
      </c>
    </row>
    <row r="411" spans="1:15" ht="16.5" customHeight="1" x14ac:dyDescent="0.2">
      <c r="A411" s="173" t="s">
        <v>650</v>
      </c>
      <c r="B411" s="199" t="s">
        <v>190</v>
      </c>
      <c r="C411" s="200" t="s">
        <v>65</v>
      </c>
      <c r="D411" s="209">
        <v>148.86000000000001</v>
      </c>
      <c r="E411" s="168"/>
      <c r="F411" s="169"/>
      <c r="G411" s="169"/>
      <c r="H411" s="169"/>
      <c r="I411" s="169"/>
      <c r="J411" s="169">
        <f t="shared" si="212"/>
        <v>0</v>
      </c>
      <c r="K411" s="170">
        <f t="shared" si="207"/>
        <v>0</v>
      </c>
      <c r="L411" s="171">
        <f t="shared" si="208"/>
        <v>0</v>
      </c>
      <c r="M411" s="171">
        <f t="shared" si="209"/>
        <v>0</v>
      </c>
      <c r="N411" s="171">
        <f t="shared" si="210"/>
        <v>0</v>
      </c>
      <c r="O411" s="172">
        <f t="shared" si="213"/>
        <v>0</v>
      </c>
    </row>
    <row r="412" spans="1:15" ht="16.5" customHeight="1" x14ac:dyDescent="0.2">
      <c r="A412" s="173" t="s">
        <v>651</v>
      </c>
      <c r="B412" s="202" t="s">
        <v>189</v>
      </c>
      <c r="C412" s="203" t="s">
        <v>65</v>
      </c>
      <c r="D412" s="209">
        <v>148.86000000000001</v>
      </c>
      <c r="E412" s="168"/>
      <c r="F412" s="169"/>
      <c r="G412" s="169"/>
      <c r="H412" s="169"/>
      <c r="I412" s="169"/>
      <c r="J412" s="169">
        <f>ROUND(G412+H412+I412,2)</f>
        <v>0</v>
      </c>
      <c r="K412" s="170">
        <f t="shared" si="207"/>
        <v>0</v>
      </c>
      <c r="L412" s="171">
        <f t="shared" si="208"/>
        <v>0</v>
      </c>
      <c r="M412" s="171">
        <f t="shared" si="209"/>
        <v>0</v>
      </c>
      <c r="N412" s="171">
        <f t="shared" si="210"/>
        <v>0</v>
      </c>
      <c r="O412" s="172">
        <f t="shared" si="213"/>
        <v>0</v>
      </c>
    </row>
    <row r="413" spans="1:15" ht="16.5" customHeight="1" x14ac:dyDescent="0.2">
      <c r="A413" s="173" t="s">
        <v>652</v>
      </c>
      <c r="B413" s="198" t="s">
        <v>321</v>
      </c>
      <c r="C413" s="197" t="s">
        <v>54</v>
      </c>
      <c r="D413" s="210">
        <v>1</v>
      </c>
      <c r="E413" s="168"/>
      <c r="F413" s="169"/>
      <c r="G413" s="169"/>
      <c r="H413" s="169"/>
      <c r="I413" s="169"/>
      <c r="J413" s="169">
        <f t="shared" si="212"/>
        <v>0</v>
      </c>
      <c r="K413" s="170">
        <f t="shared" si="207"/>
        <v>0</v>
      </c>
      <c r="L413" s="171">
        <f t="shared" si="208"/>
        <v>0</v>
      </c>
      <c r="M413" s="171">
        <f t="shared" si="209"/>
        <v>0</v>
      </c>
      <c r="N413" s="171">
        <f t="shared" si="210"/>
        <v>0</v>
      </c>
      <c r="O413" s="172">
        <f t="shared" si="213"/>
        <v>0</v>
      </c>
    </row>
    <row r="414" spans="1:15" ht="16.5" customHeight="1" x14ac:dyDescent="0.2">
      <c r="A414" s="173" t="s">
        <v>653</v>
      </c>
      <c r="B414" s="175" t="s">
        <v>261</v>
      </c>
      <c r="C414" s="197" t="s">
        <v>54</v>
      </c>
      <c r="D414" s="210">
        <v>1</v>
      </c>
      <c r="E414" s="169"/>
      <c r="F414" s="169"/>
      <c r="G414" s="169"/>
      <c r="H414" s="169"/>
      <c r="I414" s="169"/>
      <c r="J414" s="169">
        <f t="shared" si="212"/>
        <v>0</v>
      </c>
      <c r="K414" s="170">
        <f t="shared" si="207"/>
        <v>0</v>
      </c>
      <c r="L414" s="171">
        <f t="shared" si="208"/>
        <v>0</v>
      </c>
      <c r="M414" s="171">
        <f t="shared" si="209"/>
        <v>0</v>
      </c>
      <c r="N414" s="171">
        <f t="shared" si="210"/>
        <v>0</v>
      </c>
      <c r="O414" s="172">
        <f t="shared" si="213"/>
        <v>0</v>
      </c>
    </row>
    <row r="415" spans="1:15" ht="16.5" customHeight="1" x14ac:dyDescent="0.2">
      <c r="A415" s="173" t="s">
        <v>654</v>
      </c>
      <c r="B415" s="198" t="s">
        <v>266</v>
      </c>
      <c r="C415" s="197" t="s">
        <v>267</v>
      </c>
      <c r="D415" s="210">
        <v>1</v>
      </c>
      <c r="E415" s="168"/>
      <c r="F415" s="169"/>
      <c r="G415" s="169"/>
      <c r="H415" s="169"/>
      <c r="I415" s="169"/>
      <c r="J415" s="169">
        <f t="shared" ref="J415:J423" si="219">ROUND(G415+H415+I415,2)</f>
        <v>0</v>
      </c>
      <c r="K415" s="170">
        <f t="shared" si="207"/>
        <v>0</v>
      </c>
      <c r="L415" s="171">
        <f t="shared" si="208"/>
        <v>0</v>
      </c>
      <c r="M415" s="171">
        <f t="shared" si="209"/>
        <v>0</v>
      </c>
      <c r="N415" s="171">
        <f t="shared" si="210"/>
        <v>0</v>
      </c>
      <c r="O415" s="172">
        <f t="shared" ref="O415:O425" si="220">ROUND(L415+M415+N415,2)</f>
        <v>0</v>
      </c>
    </row>
    <row r="416" spans="1:15" ht="16.5" customHeight="1" x14ac:dyDescent="0.2">
      <c r="A416" s="173"/>
      <c r="B416" s="193" t="s">
        <v>268</v>
      </c>
      <c r="C416" s="197"/>
      <c r="D416" s="210"/>
      <c r="E416" s="168"/>
      <c r="F416" s="169"/>
      <c r="G416" s="169"/>
      <c r="H416" s="169"/>
      <c r="I416" s="169"/>
      <c r="J416" s="169">
        <f t="shared" si="219"/>
        <v>0</v>
      </c>
      <c r="K416" s="170">
        <f t="shared" si="207"/>
        <v>0</v>
      </c>
      <c r="L416" s="171">
        <f t="shared" si="208"/>
        <v>0</v>
      </c>
      <c r="M416" s="171">
        <f t="shared" si="209"/>
        <v>0</v>
      </c>
      <c r="N416" s="171">
        <f t="shared" si="210"/>
        <v>0</v>
      </c>
      <c r="O416" s="172">
        <f t="shared" si="220"/>
        <v>0</v>
      </c>
    </row>
    <row r="417" spans="1:15" ht="16.5" customHeight="1" x14ac:dyDescent="0.2">
      <c r="A417" s="173" t="s">
        <v>655</v>
      </c>
      <c r="B417" s="238" t="s">
        <v>262</v>
      </c>
      <c r="C417" s="197" t="s">
        <v>65</v>
      </c>
      <c r="D417" s="209">
        <v>25.3</v>
      </c>
      <c r="E417" s="168"/>
      <c r="F417" s="169"/>
      <c r="G417" s="169"/>
      <c r="H417" s="169"/>
      <c r="I417" s="169"/>
      <c r="J417" s="169">
        <f t="shared" si="219"/>
        <v>0</v>
      </c>
      <c r="K417" s="169">
        <f t="shared" si="207"/>
        <v>0</v>
      </c>
      <c r="L417" s="234">
        <f t="shared" si="208"/>
        <v>0</v>
      </c>
      <c r="M417" s="234">
        <f t="shared" si="209"/>
        <v>0</v>
      </c>
      <c r="N417" s="234">
        <f t="shared" si="210"/>
        <v>0</v>
      </c>
      <c r="O417" s="235">
        <f t="shared" si="220"/>
        <v>0</v>
      </c>
    </row>
    <row r="418" spans="1:15" ht="16.5" customHeight="1" x14ac:dyDescent="0.2">
      <c r="A418" s="173" t="s">
        <v>656</v>
      </c>
      <c r="B418" s="238" t="s">
        <v>206</v>
      </c>
      <c r="C418" s="197" t="s">
        <v>65</v>
      </c>
      <c r="D418" s="209">
        <v>8.68</v>
      </c>
      <c r="E418" s="168"/>
      <c r="F418" s="169"/>
      <c r="G418" s="169"/>
      <c r="H418" s="169"/>
      <c r="I418" s="169"/>
      <c r="J418" s="169">
        <f t="shared" si="219"/>
        <v>0</v>
      </c>
      <c r="K418" s="169">
        <f t="shared" si="207"/>
        <v>0</v>
      </c>
      <c r="L418" s="234">
        <f t="shared" si="208"/>
        <v>0</v>
      </c>
      <c r="M418" s="234">
        <f t="shared" si="209"/>
        <v>0</v>
      </c>
      <c r="N418" s="234">
        <f t="shared" si="210"/>
        <v>0</v>
      </c>
      <c r="O418" s="235">
        <f t="shared" si="220"/>
        <v>0</v>
      </c>
    </row>
    <row r="419" spans="1:15" ht="25.5" customHeight="1" x14ac:dyDescent="0.2">
      <c r="A419" s="173" t="s">
        <v>657</v>
      </c>
      <c r="B419" s="242" t="s">
        <v>284</v>
      </c>
      <c r="C419" s="200" t="s">
        <v>285</v>
      </c>
      <c r="D419" s="210">
        <v>2.4</v>
      </c>
      <c r="E419" s="168"/>
      <c r="F419" s="169"/>
      <c r="G419" s="169"/>
      <c r="H419" s="169"/>
      <c r="I419" s="169"/>
      <c r="J419" s="169">
        <f t="shared" si="219"/>
        <v>0</v>
      </c>
      <c r="K419" s="170">
        <f t="shared" ref="K419:K422" si="221">ROUND(D419*E419,2)</f>
        <v>0</v>
      </c>
      <c r="L419" s="171">
        <f t="shared" ref="L419:L422" si="222">ROUND(D419*G419,2)</f>
        <v>0</v>
      </c>
      <c r="M419" s="171">
        <f t="shared" ref="M419:M422" si="223">ROUND(D419*H419,2)</f>
        <v>0</v>
      </c>
      <c r="N419" s="171">
        <f t="shared" ref="N419:N422" si="224">ROUND(D419*I419,2)</f>
        <v>0</v>
      </c>
      <c r="O419" s="172">
        <f t="shared" si="220"/>
        <v>0</v>
      </c>
    </row>
    <row r="420" spans="1:15" ht="16.5" customHeight="1" x14ac:dyDescent="0.2">
      <c r="A420" s="173" t="s">
        <v>658</v>
      </c>
      <c r="B420" s="198" t="s">
        <v>263</v>
      </c>
      <c r="C420" s="194" t="s">
        <v>65</v>
      </c>
      <c r="D420" s="210">
        <v>12</v>
      </c>
      <c r="E420" s="168"/>
      <c r="F420" s="169"/>
      <c r="G420" s="169"/>
      <c r="H420" s="169"/>
      <c r="I420" s="169"/>
      <c r="J420" s="169">
        <f>ROUND(G420+H420+I420,2)</f>
        <v>0</v>
      </c>
      <c r="K420" s="170">
        <f t="shared" si="221"/>
        <v>0</v>
      </c>
      <c r="L420" s="171">
        <f t="shared" si="222"/>
        <v>0</v>
      </c>
      <c r="M420" s="171">
        <f t="shared" si="223"/>
        <v>0</v>
      </c>
      <c r="N420" s="171">
        <f t="shared" si="224"/>
        <v>0</v>
      </c>
      <c r="O420" s="172">
        <f t="shared" si="220"/>
        <v>0</v>
      </c>
    </row>
    <row r="421" spans="1:15" ht="16.5" customHeight="1" x14ac:dyDescent="0.2">
      <c r="A421" s="173" t="s">
        <v>659</v>
      </c>
      <c r="B421" s="198" t="s">
        <v>67</v>
      </c>
      <c r="C421" s="194" t="s">
        <v>65</v>
      </c>
      <c r="D421" s="210">
        <v>25.3</v>
      </c>
      <c r="E421" s="168"/>
      <c r="F421" s="169"/>
      <c r="G421" s="169"/>
      <c r="H421" s="169"/>
      <c r="I421" s="169"/>
      <c r="J421" s="169">
        <f>ROUND(G421+H421+I421,2)</f>
        <v>0</v>
      </c>
      <c r="K421" s="170">
        <f t="shared" si="221"/>
        <v>0</v>
      </c>
      <c r="L421" s="171">
        <f t="shared" si="222"/>
        <v>0</v>
      </c>
      <c r="M421" s="171">
        <f t="shared" si="223"/>
        <v>0</v>
      </c>
      <c r="N421" s="171">
        <f t="shared" si="224"/>
        <v>0</v>
      </c>
      <c r="O421" s="172">
        <f t="shared" si="220"/>
        <v>0</v>
      </c>
    </row>
    <row r="422" spans="1:15" ht="16.5" customHeight="1" x14ac:dyDescent="0.2">
      <c r="A422" s="173" t="s">
        <v>660</v>
      </c>
      <c r="B422" s="196" t="s">
        <v>64</v>
      </c>
      <c r="C422" s="194" t="s">
        <v>65</v>
      </c>
      <c r="D422" s="210">
        <v>25.3</v>
      </c>
      <c r="E422" s="168"/>
      <c r="F422" s="169"/>
      <c r="G422" s="169"/>
      <c r="H422" s="169"/>
      <c r="I422" s="169"/>
      <c r="J422" s="169">
        <f>ROUND(G422+H422+I422,2)</f>
        <v>0</v>
      </c>
      <c r="K422" s="170">
        <f t="shared" si="221"/>
        <v>0</v>
      </c>
      <c r="L422" s="171">
        <f t="shared" si="222"/>
        <v>0</v>
      </c>
      <c r="M422" s="171">
        <f t="shared" si="223"/>
        <v>0</v>
      </c>
      <c r="N422" s="171">
        <f t="shared" si="224"/>
        <v>0</v>
      </c>
      <c r="O422" s="172">
        <f t="shared" si="220"/>
        <v>0</v>
      </c>
    </row>
    <row r="423" spans="1:15" ht="16.5" customHeight="1" x14ac:dyDescent="0.2">
      <c r="A423" s="173" t="s">
        <v>661</v>
      </c>
      <c r="B423" s="199" t="s">
        <v>190</v>
      </c>
      <c r="C423" s="200" t="s">
        <v>65</v>
      </c>
      <c r="D423" s="209">
        <v>8.68</v>
      </c>
      <c r="E423" s="168"/>
      <c r="F423" s="169"/>
      <c r="G423" s="169"/>
      <c r="H423" s="169"/>
      <c r="I423" s="169"/>
      <c r="J423" s="169">
        <f t="shared" si="219"/>
        <v>0</v>
      </c>
      <c r="K423" s="170">
        <f t="shared" si="207"/>
        <v>0</v>
      </c>
      <c r="L423" s="171">
        <f t="shared" si="208"/>
        <v>0</v>
      </c>
      <c r="M423" s="171">
        <f t="shared" si="209"/>
        <v>0</v>
      </c>
      <c r="N423" s="171">
        <f t="shared" si="210"/>
        <v>0</v>
      </c>
      <c r="O423" s="172">
        <f t="shared" si="220"/>
        <v>0</v>
      </c>
    </row>
    <row r="424" spans="1:15" ht="16.5" customHeight="1" x14ac:dyDescent="0.2">
      <c r="A424" s="173" t="s">
        <v>662</v>
      </c>
      <c r="B424" s="202" t="s">
        <v>189</v>
      </c>
      <c r="C424" s="203" t="s">
        <v>65</v>
      </c>
      <c r="D424" s="209">
        <v>8.68</v>
      </c>
      <c r="E424" s="168"/>
      <c r="F424" s="169"/>
      <c r="G424" s="169"/>
      <c r="H424" s="169"/>
      <c r="I424" s="169"/>
      <c r="J424" s="169">
        <f>ROUND(G424+H424+I424,2)</f>
        <v>0</v>
      </c>
      <c r="K424" s="170">
        <f t="shared" si="207"/>
        <v>0</v>
      </c>
      <c r="L424" s="171">
        <f t="shared" si="208"/>
        <v>0</v>
      </c>
      <c r="M424" s="171">
        <f t="shared" si="209"/>
        <v>0</v>
      </c>
      <c r="N424" s="171">
        <f t="shared" si="210"/>
        <v>0</v>
      </c>
      <c r="O424" s="172">
        <f t="shared" si="220"/>
        <v>0</v>
      </c>
    </row>
    <row r="425" spans="1:15" ht="16.5" customHeight="1" x14ac:dyDescent="0.2">
      <c r="A425" s="173" t="s">
        <v>663</v>
      </c>
      <c r="B425" s="198" t="s">
        <v>300</v>
      </c>
      <c r="C425" s="197" t="s">
        <v>54</v>
      </c>
      <c r="D425" s="210">
        <v>1</v>
      </c>
      <c r="E425" s="168"/>
      <c r="F425" s="169"/>
      <c r="G425" s="169"/>
      <c r="H425" s="169"/>
      <c r="I425" s="169"/>
      <c r="J425" s="169">
        <f t="shared" ref="J425" si="225">ROUND(G425+H425+I425,2)</f>
        <v>0</v>
      </c>
      <c r="K425" s="170">
        <f t="shared" si="207"/>
        <v>0</v>
      </c>
      <c r="L425" s="171">
        <f t="shared" si="208"/>
        <v>0</v>
      </c>
      <c r="M425" s="171">
        <f t="shared" si="209"/>
        <v>0</v>
      </c>
      <c r="N425" s="171">
        <f t="shared" si="210"/>
        <v>0</v>
      </c>
      <c r="O425" s="172">
        <f t="shared" si="220"/>
        <v>0</v>
      </c>
    </row>
    <row r="426" spans="1:15" ht="16.5" customHeight="1" x14ac:dyDescent="0.2">
      <c r="A426" s="173"/>
      <c r="B426" s="193" t="s">
        <v>270</v>
      </c>
      <c r="C426" s="197"/>
      <c r="D426" s="210"/>
      <c r="E426" s="168"/>
      <c r="F426" s="169"/>
      <c r="G426" s="169"/>
      <c r="H426" s="169"/>
      <c r="I426" s="169"/>
      <c r="J426" s="169">
        <f t="shared" ref="J426:J441" si="226">ROUND(G426+H426+I426,2)</f>
        <v>0</v>
      </c>
      <c r="K426" s="170">
        <f t="shared" si="207"/>
        <v>0</v>
      </c>
      <c r="L426" s="171">
        <f t="shared" si="208"/>
        <v>0</v>
      </c>
      <c r="M426" s="171">
        <f t="shared" si="209"/>
        <v>0</v>
      </c>
      <c r="N426" s="171">
        <f t="shared" si="210"/>
        <v>0</v>
      </c>
      <c r="O426" s="172">
        <f t="shared" ref="O426:O441" si="227">ROUND(L426+M426+N426,2)</f>
        <v>0</v>
      </c>
    </row>
    <row r="427" spans="1:15" ht="16.5" customHeight="1" x14ac:dyDescent="0.2">
      <c r="A427" s="173" t="s">
        <v>664</v>
      </c>
      <c r="B427" s="196" t="s">
        <v>85</v>
      </c>
      <c r="C427" s="197" t="s">
        <v>54</v>
      </c>
      <c r="D427" s="209">
        <v>1</v>
      </c>
      <c r="E427" s="168"/>
      <c r="F427" s="169"/>
      <c r="G427" s="169"/>
      <c r="H427" s="169"/>
      <c r="I427" s="169"/>
      <c r="J427" s="169">
        <f t="shared" si="226"/>
        <v>0</v>
      </c>
      <c r="K427" s="170">
        <f t="shared" si="207"/>
        <v>0</v>
      </c>
      <c r="L427" s="171">
        <f t="shared" si="208"/>
        <v>0</v>
      </c>
      <c r="M427" s="171">
        <f t="shared" si="209"/>
        <v>0</v>
      </c>
      <c r="N427" s="171">
        <f t="shared" si="210"/>
        <v>0</v>
      </c>
      <c r="O427" s="172">
        <f t="shared" si="227"/>
        <v>0</v>
      </c>
    </row>
    <row r="428" spans="1:15" ht="16.5" customHeight="1" x14ac:dyDescent="0.2">
      <c r="A428" s="173" t="s">
        <v>665</v>
      </c>
      <c r="B428" s="199" t="s">
        <v>191</v>
      </c>
      <c r="C428" s="203" t="s">
        <v>65</v>
      </c>
      <c r="D428" s="211">
        <v>29.71</v>
      </c>
      <c r="E428" s="168"/>
      <c r="F428" s="169"/>
      <c r="G428" s="169"/>
      <c r="H428" s="169"/>
      <c r="I428" s="169"/>
      <c r="J428" s="169">
        <f t="shared" si="226"/>
        <v>0</v>
      </c>
      <c r="K428" s="170">
        <f t="shared" si="207"/>
        <v>0</v>
      </c>
      <c r="L428" s="171">
        <f t="shared" si="208"/>
        <v>0</v>
      </c>
      <c r="M428" s="171">
        <f t="shared" si="209"/>
        <v>0</v>
      </c>
      <c r="N428" s="171">
        <f t="shared" si="210"/>
        <v>0</v>
      </c>
      <c r="O428" s="172">
        <f t="shared" si="227"/>
        <v>0</v>
      </c>
    </row>
    <row r="429" spans="1:15" ht="16.5" customHeight="1" x14ac:dyDescent="0.2">
      <c r="A429" s="173" t="s">
        <v>666</v>
      </c>
      <c r="B429" s="238" t="s">
        <v>262</v>
      </c>
      <c r="C429" s="197" t="s">
        <v>65</v>
      </c>
      <c r="D429" s="209">
        <v>38.700000000000003</v>
      </c>
      <c r="E429" s="168"/>
      <c r="F429" s="169"/>
      <c r="G429" s="169"/>
      <c r="H429" s="169"/>
      <c r="I429" s="169"/>
      <c r="J429" s="169">
        <f t="shared" si="226"/>
        <v>0</v>
      </c>
      <c r="K429" s="169">
        <f t="shared" si="207"/>
        <v>0</v>
      </c>
      <c r="L429" s="234">
        <f t="shared" si="208"/>
        <v>0</v>
      </c>
      <c r="M429" s="234">
        <f t="shared" si="209"/>
        <v>0</v>
      </c>
      <c r="N429" s="234">
        <f t="shared" si="210"/>
        <v>0</v>
      </c>
      <c r="O429" s="235">
        <f t="shared" si="227"/>
        <v>0</v>
      </c>
    </row>
    <row r="430" spans="1:15" ht="29.25" customHeight="1" x14ac:dyDescent="0.2">
      <c r="A430" s="173" t="s">
        <v>667</v>
      </c>
      <c r="B430" s="236" t="s">
        <v>935</v>
      </c>
      <c r="C430" s="200" t="s">
        <v>65</v>
      </c>
      <c r="D430" s="211">
        <v>34.51</v>
      </c>
      <c r="E430" s="168"/>
      <c r="F430" s="169"/>
      <c r="G430" s="169"/>
      <c r="H430" s="169"/>
      <c r="I430" s="169"/>
      <c r="J430" s="169">
        <f t="shared" si="226"/>
        <v>0</v>
      </c>
      <c r="K430" s="170">
        <f t="shared" si="207"/>
        <v>0</v>
      </c>
      <c r="L430" s="171">
        <f t="shared" si="208"/>
        <v>0</v>
      </c>
      <c r="M430" s="171">
        <f t="shared" si="209"/>
        <v>0</v>
      </c>
      <c r="N430" s="171">
        <f t="shared" si="210"/>
        <v>0</v>
      </c>
      <c r="O430" s="172">
        <f t="shared" si="227"/>
        <v>0</v>
      </c>
    </row>
    <row r="431" spans="1:15" ht="24.75" customHeight="1" x14ac:dyDescent="0.2">
      <c r="A431" s="173" t="s">
        <v>668</v>
      </c>
      <c r="B431" s="219" t="s">
        <v>210</v>
      </c>
      <c r="C431" s="200" t="s">
        <v>65</v>
      </c>
      <c r="D431" s="211">
        <v>34.51</v>
      </c>
      <c r="E431" s="168"/>
      <c r="F431" s="169"/>
      <c r="G431" s="169"/>
      <c r="H431" s="169"/>
      <c r="I431" s="169"/>
      <c r="J431" s="169">
        <f t="shared" si="226"/>
        <v>0</v>
      </c>
      <c r="K431" s="170">
        <f t="shared" si="207"/>
        <v>0</v>
      </c>
      <c r="L431" s="171">
        <f t="shared" si="208"/>
        <v>0</v>
      </c>
      <c r="M431" s="171">
        <f t="shared" si="209"/>
        <v>0</v>
      </c>
      <c r="N431" s="171">
        <f t="shared" si="210"/>
        <v>0</v>
      </c>
      <c r="O431" s="172">
        <f t="shared" si="227"/>
        <v>0</v>
      </c>
    </row>
    <row r="432" spans="1:15" ht="15" customHeight="1" x14ac:dyDescent="0.2">
      <c r="A432" s="173" t="s">
        <v>669</v>
      </c>
      <c r="B432" s="202" t="s">
        <v>211</v>
      </c>
      <c r="C432" s="197" t="s">
        <v>65</v>
      </c>
      <c r="D432" s="211">
        <v>34.51</v>
      </c>
      <c r="E432" s="168"/>
      <c r="F432" s="169"/>
      <c r="G432" s="169"/>
      <c r="H432" s="169"/>
      <c r="I432" s="169"/>
      <c r="J432" s="169">
        <f>ROUND(G432+H432+I432,2)</f>
        <v>0</v>
      </c>
      <c r="K432" s="170">
        <f t="shared" si="207"/>
        <v>0</v>
      </c>
      <c r="L432" s="171">
        <f t="shared" si="208"/>
        <v>0</v>
      </c>
      <c r="M432" s="171">
        <f t="shared" si="209"/>
        <v>0</v>
      </c>
      <c r="N432" s="171">
        <f t="shared" si="210"/>
        <v>0</v>
      </c>
      <c r="O432" s="172">
        <f t="shared" si="227"/>
        <v>0</v>
      </c>
    </row>
    <row r="433" spans="1:15" ht="16.5" customHeight="1" x14ac:dyDescent="0.2">
      <c r="A433" s="173" t="s">
        <v>670</v>
      </c>
      <c r="B433" s="202" t="s">
        <v>89</v>
      </c>
      <c r="C433" s="203" t="s">
        <v>65</v>
      </c>
      <c r="D433" s="211">
        <v>29.52</v>
      </c>
      <c r="E433" s="168"/>
      <c r="F433" s="169"/>
      <c r="G433" s="169"/>
      <c r="H433" s="169"/>
      <c r="I433" s="169"/>
      <c r="J433" s="169">
        <f>ROUND(G433+H433+I433,2)</f>
        <v>0</v>
      </c>
      <c r="K433" s="170">
        <f t="shared" si="207"/>
        <v>0</v>
      </c>
      <c r="L433" s="171">
        <f t="shared" si="208"/>
        <v>0</v>
      </c>
      <c r="M433" s="171">
        <f t="shared" si="209"/>
        <v>0</v>
      </c>
      <c r="N433" s="171">
        <f t="shared" si="210"/>
        <v>0</v>
      </c>
      <c r="O433" s="172">
        <f t="shared" si="227"/>
        <v>0</v>
      </c>
    </row>
    <row r="434" spans="1:15" ht="16.5" customHeight="1" x14ac:dyDescent="0.2">
      <c r="A434" s="173" t="s">
        <v>671</v>
      </c>
      <c r="B434" s="198" t="s">
        <v>263</v>
      </c>
      <c r="C434" s="194" t="s">
        <v>65</v>
      </c>
      <c r="D434" s="210">
        <v>12</v>
      </c>
      <c r="E434" s="168"/>
      <c r="F434" s="169"/>
      <c r="G434" s="169"/>
      <c r="H434" s="169"/>
      <c r="I434" s="169"/>
      <c r="J434" s="169">
        <f>ROUND(G434+H434+I434,2)</f>
        <v>0</v>
      </c>
      <c r="K434" s="170">
        <f t="shared" si="207"/>
        <v>0</v>
      </c>
      <c r="L434" s="171">
        <f t="shared" si="208"/>
        <v>0</v>
      </c>
      <c r="M434" s="171">
        <f t="shared" si="209"/>
        <v>0</v>
      </c>
      <c r="N434" s="171">
        <f t="shared" si="210"/>
        <v>0</v>
      </c>
      <c r="O434" s="172">
        <f t="shared" si="227"/>
        <v>0</v>
      </c>
    </row>
    <row r="435" spans="1:15" ht="16.5" customHeight="1" x14ac:dyDescent="0.2">
      <c r="A435" s="173" t="s">
        <v>672</v>
      </c>
      <c r="B435" s="198" t="s">
        <v>67</v>
      </c>
      <c r="C435" s="194" t="s">
        <v>65</v>
      </c>
      <c r="D435" s="210">
        <v>47.8</v>
      </c>
      <c r="E435" s="168"/>
      <c r="F435" s="169"/>
      <c r="G435" s="169"/>
      <c r="H435" s="169"/>
      <c r="I435" s="169"/>
      <c r="J435" s="169">
        <f>ROUND(G435+H435+I435,2)</f>
        <v>0</v>
      </c>
      <c r="K435" s="170">
        <f t="shared" si="207"/>
        <v>0</v>
      </c>
      <c r="L435" s="171">
        <f t="shared" si="208"/>
        <v>0</v>
      </c>
      <c r="M435" s="171">
        <f t="shared" si="209"/>
        <v>0</v>
      </c>
      <c r="N435" s="171">
        <f t="shared" si="210"/>
        <v>0</v>
      </c>
      <c r="O435" s="172">
        <f t="shared" si="227"/>
        <v>0</v>
      </c>
    </row>
    <row r="436" spans="1:15" ht="16.5" customHeight="1" x14ac:dyDescent="0.2">
      <c r="A436" s="173" t="s">
        <v>673</v>
      </c>
      <c r="B436" s="196" t="s">
        <v>64</v>
      </c>
      <c r="C436" s="194" t="s">
        <v>65</v>
      </c>
      <c r="D436" s="210">
        <v>47.8</v>
      </c>
      <c r="E436" s="168"/>
      <c r="F436" s="169"/>
      <c r="G436" s="169"/>
      <c r="H436" s="169"/>
      <c r="I436" s="169"/>
      <c r="J436" s="169">
        <f>ROUND(G436+H436+I436,2)</f>
        <v>0</v>
      </c>
      <c r="K436" s="170">
        <f t="shared" si="207"/>
        <v>0</v>
      </c>
      <c r="L436" s="171">
        <f t="shared" si="208"/>
        <v>0</v>
      </c>
      <c r="M436" s="171">
        <f t="shared" si="209"/>
        <v>0</v>
      </c>
      <c r="N436" s="171">
        <f t="shared" si="210"/>
        <v>0</v>
      </c>
      <c r="O436" s="172">
        <f t="shared" si="227"/>
        <v>0</v>
      </c>
    </row>
    <row r="437" spans="1:15" ht="16.5" customHeight="1" x14ac:dyDescent="0.2">
      <c r="A437" s="173" t="s">
        <v>674</v>
      </c>
      <c r="B437" s="198" t="s">
        <v>271</v>
      </c>
      <c r="C437" s="197" t="s">
        <v>65</v>
      </c>
      <c r="D437" s="211">
        <v>34.51</v>
      </c>
      <c r="E437" s="168"/>
      <c r="F437" s="169"/>
      <c r="G437" s="169"/>
      <c r="H437" s="169"/>
      <c r="I437" s="169"/>
      <c r="J437" s="169">
        <f t="shared" ref="J437:J438" si="228">ROUND(G437+H437+I437,2)</f>
        <v>0</v>
      </c>
      <c r="K437" s="170">
        <f t="shared" si="207"/>
        <v>0</v>
      </c>
      <c r="L437" s="171">
        <f t="shared" si="208"/>
        <v>0</v>
      </c>
      <c r="M437" s="171">
        <f t="shared" si="209"/>
        <v>0</v>
      </c>
      <c r="N437" s="171">
        <f t="shared" si="210"/>
        <v>0</v>
      </c>
      <c r="O437" s="172">
        <f t="shared" si="227"/>
        <v>0</v>
      </c>
    </row>
    <row r="438" spans="1:15" ht="16.5" customHeight="1" x14ac:dyDescent="0.2">
      <c r="A438" s="173" t="s">
        <v>675</v>
      </c>
      <c r="B438" s="199" t="s">
        <v>239</v>
      </c>
      <c r="C438" s="200" t="s">
        <v>65</v>
      </c>
      <c r="D438" s="211">
        <v>34.51</v>
      </c>
      <c r="E438" s="168"/>
      <c r="F438" s="169"/>
      <c r="G438" s="169"/>
      <c r="H438" s="169"/>
      <c r="I438" s="169"/>
      <c r="J438" s="169">
        <f t="shared" si="228"/>
        <v>0</v>
      </c>
      <c r="K438" s="170">
        <f t="shared" si="207"/>
        <v>0</v>
      </c>
      <c r="L438" s="171">
        <f t="shared" si="208"/>
        <v>0</v>
      </c>
      <c r="M438" s="171">
        <f t="shared" si="209"/>
        <v>0</v>
      </c>
      <c r="N438" s="171">
        <f t="shared" si="210"/>
        <v>0</v>
      </c>
      <c r="O438" s="172">
        <f t="shared" si="227"/>
        <v>0</v>
      </c>
    </row>
    <row r="439" spans="1:15" ht="16.5" customHeight="1" x14ac:dyDescent="0.2">
      <c r="A439" s="173" t="s">
        <v>676</v>
      </c>
      <c r="B439" s="202" t="s">
        <v>189</v>
      </c>
      <c r="C439" s="203" t="s">
        <v>65</v>
      </c>
      <c r="D439" s="211">
        <v>34.51</v>
      </c>
      <c r="E439" s="168"/>
      <c r="F439" s="169"/>
      <c r="G439" s="169"/>
      <c r="H439" s="169"/>
      <c r="I439" s="169"/>
      <c r="J439" s="169">
        <f>ROUND(G439+H439+I439,2)</f>
        <v>0</v>
      </c>
      <c r="K439" s="170">
        <f t="shared" si="207"/>
        <v>0</v>
      </c>
      <c r="L439" s="171">
        <f t="shared" si="208"/>
        <v>0</v>
      </c>
      <c r="M439" s="171">
        <f t="shared" si="209"/>
        <v>0</v>
      </c>
      <c r="N439" s="171">
        <f t="shared" si="210"/>
        <v>0</v>
      </c>
      <c r="O439" s="172">
        <f t="shared" si="227"/>
        <v>0</v>
      </c>
    </row>
    <row r="440" spans="1:15" ht="16.5" customHeight="1" x14ac:dyDescent="0.2">
      <c r="A440" s="173" t="s">
        <v>677</v>
      </c>
      <c r="B440" s="198" t="s">
        <v>307</v>
      </c>
      <c r="C440" s="197" t="s">
        <v>54</v>
      </c>
      <c r="D440" s="210">
        <v>1</v>
      </c>
      <c r="E440" s="168"/>
      <c r="F440" s="169"/>
      <c r="G440" s="169"/>
      <c r="H440" s="169"/>
      <c r="I440" s="169"/>
      <c r="J440" s="169">
        <f t="shared" si="226"/>
        <v>0</v>
      </c>
      <c r="K440" s="170">
        <f t="shared" si="207"/>
        <v>0</v>
      </c>
      <c r="L440" s="171">
        <f t="shared" si="208"/>
        <v>0</v>
      </c>
      <c r="M440" s="171">
        <f t="shared" si="209"/>
        <v>0</v>
      </c>
      <c r="N440" s="171">
        <f t="shared" si="210"/>
        <v>0</v>
      </c>
      <c r="O440" s="172">
        <f t="shared" si="227"/>
        <v>0</v>
      </c>
    </row>
    <row r="441" spans="1:15" ht="16.5" customHeight="1" x14ac:dyDescent="0.2">
      <c r="A441" s="173" t="s">
        <v>678</v>
      </c>
      <c r="B441" s="175" t="s">
        <v>261</v>
      </c>
      <c r="C441" s="197" t="s">
        <v>54</v>
      </c>
      <c r="D441" s="210">
        <v>1</v>
      </c>
      <c r="E441" s="169"/>
      <c r="F441" s="169"/>
      <c r="G441" s="169"/>
      <c r="H441" s="169"/>
      <c r="I441" s="169"/>
      <c r="J441" s="169">
        <f t="shared" si="226"/>
        <v>0</v>
      </c>
      <c r="K441" s="170">
        <f t="shared" si="207"/>
        <v>0</v>
      </c>
      <c r="L441" s="171">
        <f t="shared" si="208"/>
        <v>0</v>
      </c>
      <c r="M441" s="171">
        <f t="shared" si="209"/>
        <v>0</v>
      </c>
      <c r="N441" s="171">
        <f t="shared" si="210"/>
        <v>0</v>
      </c>
      <c r="O441" s="172">
        <f t="shared" si="227"/>
        <v>0</v>
      </c>
    </row>
    <row r="442" spans="1:15" ht="16.5" customHeight="1" x14ac:dyDescent="0.2">
      <c r="A442" s="173"/>
      <c r="B442" s="193" t="s">
        <v>272</v>
      </c>
      <c r="C442" s="197"/>
      <c r="D442" s="210"/>
      <c r="E442" s="168"/>
      <c r="F442" s="169"/>
      <c r="G442" s="169"/>
      <c r="H442" s="169"/>
      <c r="I442" s="169"/>
      <c r="J442" s="169">
        <f t="shared" ref="J442:J445" si="229">ROUND(G442+H442+I442,2)</f>
        <v>0</v>
      </c>
      <c r="K442" s="170">
        <f t="shared" si="207"/>
        <v>0</v>
      </c>
      <c r="L442" s="171">
        <f t="shared" si="208"/>
        <v>0</v>
      </c>
      <c r="M442" s="171">
        <f t="shared" si="209"/>
        <v>0</v>
      </c>
      <c r="N442" s="171">
        <f t="shared" si="210"/>
        <v>0</v>
      </c>
      <c r="O442" s="172">
        <f t="shared" ref="O442:O450" si="230">ROUND(L442+M442+N442,2)</f>
        <v>0</v>
      </c>
    </row>
    <row r="443" spans="1:15" ht="16.5" customHeight="1" x14ac:dyDescent="0.2">
      <c r="A443" s="173" t="s">
        <v>679</v>
      </c>
      <c r="B443" s="196" t="s">
        <v>224</v>
      </c>
      <c r="C443" s="197" t="s">
        <v>54</v>
      </c>
      <c r="D443" s="209">
        <v>2</v>
      </c>
      <c r="E443" s="168"/>
      <c r="F443" s="169"/>
      <c r="G443" s="169"/>
      <c r="H443" s="169"/>
      <c r="I443" s="169"/>
      <c r="J443" s="169">
        <f t="shared" si="229"/>
        <v>0</v>
      </c>
      <c r="K443" s="170">
        <f t="shared" si="207"/>
        <v>0</v>
      </c>
      <c r="L443" s="171">
        <f t="shared" si="208"/>
        <v>0</v>
      </c>
      <c r="M443" s="171">
        <f t="shared" si="209"/>
        <v>0</v>
      </c>
      <c r="N443" s="171">
        <f t="shared" si="210"/>
        <v>0</v>
      </c>
      <c r="O443" s="172">
        <f t="shared" si="230"/>
        <v>0</v>
      </c>
    </row>
    <row r="444" spans="1:15" ht="16.5" customHeight="1" x14ac:dyDescent="0.2">
      <c r="A444" s="173" t="s">
        <v>680</v>
      </c>
      <c r="B444" s="238" t="s">
        <v>262</v>
      </c>
      <c r="C444" s="197" t="s">
        <v>65</v>
      </c>
      <c r="D444" s="209">
        <v>117.3</v>
      </c>
      <c r="E444" s="168"/>
      <c r="F444" s="169"/>
      <c r="G444" s="169"/>
      <c r="H444" s="169"/>
      <c r="I444" s="169"/>
      <c r="J444" s="169">
        <f t="shared" si="229"/>
        <v>0</v>
      </c>
      <c r="K444" s="169">
        <f t="shared" ref="K444" si="231">ROUND(D444*E444,2)</f>
        <v>0</v>
      </c>
      <c r="L444" s="234">
        <f t="shared" ref="L444" si="232">ROUND(D444*G444,2)</f>
        <v>0</v>
      </c>
      <c r="M444" s="234">
        <f t="shared" ref="M444" si="233">ROUND(D444*H444,2)</f>
        <v>0</v>
      </c>
      <c r="N444" s="234">
        <f t="shared" ref="N444" si="234">ROUND(D444*I444,2)</f>
        <v>0</v>
      </c>
      <c r="O444" s="235">
        <f t="shared" si="230"/>
        <v>0</v>
      </c>
    </row>
    <row r="445" spans="1:15" ht="16.5" customHeight="1" x14ac:dyDescent="0.2">
      <c r="A445" s="173" t="s">
        <v>681</v>
      </c>
      <c r="B445" s="238" t="s">
        <v>206</v>
      </c>
      <c r="C445" s="197" t="s">
        <v>65</v>
      </c>
      <c r="D445" s="209">
        <v>99.3</v>
      </c>
      <c r="E445" s="168"/>
      <c r="F445" s="169"/>
      <c r="G445" s="169"/>
      <c r="H445" s="169"/>
      <c r="I445" s="169"/>
      <c r="J445" s="169">
        <f t="shared" si="229"/>
        <v>0</v>
      </c>
      <c r="K445" s="169">
        <f t="shared" si="207"/>
        <v>0</v>
      </c>
      <c r="L445" s="234">
        <f t="shared" si="208"/>
        <v>0</v>
      </c>
      <c r="M445" s="234">
        <f t="shared" si="209"/>
        <v>0</v>
      </c>
      <c r="N445" s="234">
        <f t="shared" si="210"/>
        <v>0</v>
      </c>
      <c r="O445" s="235">
        <f t="shared" si="230"/>
        <v>0</v>
      </c>
    </row>
    <row r="446" spans="1:15" ht="16.5" customHeight="1" x14ac:dyDescent="0.2">
      <c r="A446" s="173" t="s">
        <v>682</v>
      </c>
      <c r="B446" s="198" t="s">
        <v>67</v>
      </c>
      <c r="C446" s="194" t="s">
        <v>65</v>
      </c>
      <c r="D446" s="210">
        <v>85.32</v>
      </c>
      <c r="E446" s="168"/>
      <c r="F446" s="169"/>
      <c r="G446" s="169"/>
      <c r="H446" s="169"/>
      <c r="I446" s="169"/>
      <c r="J446" s="169">
        <f>ROUND(G446+H446+I446,2)</f>
        <v>0</v>
      </c>
      <c r="K446" s="170">
        <f t="shared" si="207"/>
        <v>0</v>
      </c>
      <c r="L446" s="171">
        <f t="shared" si="208"/>
        <v>0</v>
      </c>
      <c r="M446" s="171">
        <f t="shared" si="209"/>
        <v>0</v>
      </c>
      <c r="N446" s="171">
        <f t="shared" si="210"/>
        <v>0</v>
      </c>
      <c r="O446" s="172">
        <f t="shared" si="230"/>
        <v>0</v>
      </c>
    </row>
    <row r="447" spans="1:15" ht="16.5" customHeight="1" x14ac:dyDescent="0.2">
      <c r="A447" s="173" t="s">
        <v>683</v>
      </c>
      <c r="B447" s="196" t="s">
        <v>64</v>
      </c>
      <c r="C447" s="194" t="s">
        <v>65</v>
      </c>
      <c r="D447" s="210">
        <v>85.32</v>
      </c>
      <c r="E447" s="168"/>
      <c r="F447" s="169"/>
      <c r="G447" s="169"/>
      <c r="H447" s="169"/>
      <c r="I447" s="169"/>
      <c r="J447" s="169">
        <f>ROUND(G447+H447+I447,2)</f>
        <v>0</v>
      </c>
      <c r="K447" s="170">
        <f t="shared" si="207"/>
        <v>0</v>
      </c>
      <c r="L447" s="171">
        <f t="shared" si="208"/>
        <v>0</v>
      </c>
      <c r="M447" s="171">
        <f t="shared" si="209"/>
        <v>0</v>
      </c>
      <c r="N447" s="171">
        <f t="shared" si="210"/>
        <v>0</v>
      </c>
      <c r="O447" s="172">
        <f t="shared" si="230"/>
        <v>0</v>
      </c>
    </row>
    <row r="448" spans="1:15" ht="16.5" customHeight="1" x14ac:dyDescent="0.2">
      <c r="A448" s="173" t="s">
        <v>684</v>
      </c>
      <c r="B448" s="199" t="s">
        <v>190</v>
      </c>
      <c r="C448" s="200" t="s">
        <v>65</v>
      </c>
      <c r="D448" s="209">
        <v>99.3</v>
      </c>
      <c r="E448" s="168"/>
      <c r="F448" s="169"/>
      <c r="G448" s="169"/>
      <c r="H448" s="169"/>
      <c r="I448" s="169"/>
      <c r="J448" s="169">
        <f t="shared" ref="J448" si="235">ROUND(G448+H448+I448,2)</f>
        <v>0</v>
      </c>
      <c r="K448" s="170">
        <f t="shared" si="207"/>
        <v>0</v>
      </c>
      <c r="L448" s="171">
        <f t="shared" si="208"/>
        <v>0</v>
      </c>
      <c r="M448" s="171">
        <f t="shared" si="209"/>
        <v>0</v>
      </c>
      <c r="N448" s="171">
        <f t="shared" si="210"/>
        <v>0</v>
      </c>
      <c r="O448" s="172">
        <f t="shared" si="230"/>
        <v>0</v>
      </c>
    </row>
    <row r="449" spans="1:15" ht="16.5" customHeight="1" x14ac:dyDescent="0.2">
      <c r="A449" s="173" t="s">
        <v>685</v>
      </c>
      <c r="B449" s="202" t="s">
        <v>189</v>
      </c>
      <c r="C449" s="203" t="s">
        <v>65</v>
      </c>
      <c r="D449" s="209">
        <v>99.3</v>
      </c>
      <c r="E449" s="168"/>
      <c r="F449" s="169"/>
      <c r="G449" s="169"/>
      <c r="H449" s="169"/>
      <c r="I449" s="169"/>
      <c r="J449" s="169">
        <f>ROUND(G449+H449+I449,2)</f>
        <v>0</v>
      </c>
      <c r="K449" s="170">
        <f t="shared" si="207"/>
        <v>0</v>
      </c>
      <c r="L449" s="171">
        <f t="shared" si="208"/>
        <v>0</v>
      </c>
      <c r="M449" s="171">
        <f t="shared" si="209"/>
        <v>0</v>
      </c>
      <c r="N449" s="171">
        <f t="shared" si="210"/>
        <v>0</v>
      </c>
      <c r="O449" s="172">
        <f t="shared" si="230"/>
        <v>0</v>
      </c>
    </row>
    <row r="450" spans="1:15" ht="16.5" customHeight="1" x14ac:dyDescent="0.2">
      <c r="A450" s="173" t="s">
        <v>686</v>
      </c>
      <c r="B450" s="198" t="s">
        <v>266</v>
      </c>
      <c r="C450" s="197" t="s">
        <v>267</v>
      </c>
      <c r="D450" s="210">
        <v>1</v>
      </c>
      <c r="E450" s="168"/>
      <c r="F450" s="169"/>
      <c r="G450" s="169"/>
      <c r="H450" s="169"/>
      <c r="I450" s="169"/>
      <c r="J450" s="169">
        <f t="shared" ref="J450:J453" si="236">ROUND(G450+H450+I450,2)</f>
        <v>0</v>
      </c>
      <c r="K450" s="170">
        <f t="shared" si="207"/>
        <v>0</v>
      </c>
      <c r="L450" s="171">
        <f t="shared" si="208"/>
        <v>0</v>
      </c>
      <c r="M450" s="171">
        <f t="shared" si="209"/>
        <v>0</v>
      </c>
      <c r="N450" s="171">
        <f t="shared" si="210"/>
        <v>0</v>
      </c>
      <c r="O450" s="172">
        <f t="shared" si="230"/>
        <v>0</v>
      </c>
    </row>
    <row r="451" spans="1:15" ht="16.5" customHeight="1" x14ac:dyDescent="0.2">
      <c r="A451" s="173"/>
      <c r="B451" s="193" t="s">
        <v>273</v>
      </c>
      <c r="C451" s="197"/>
      <c r="D451" s="210"/>
      <c r="E451" s="168"/>
      <c r="F451" s="169"/>
      <c r="G451" s="169"/>
      <c r="H451" s="169"/>
      <c r="I451" s="169"/>
      <c r="J451" s="169">
        <f t="shared" si="236"/>
        <v>0</v>
      </c>
      <c r="K451" s="170">
        <f t="shared" si="207"/>
        <v>0</v>
      </c>
      <c r="L451" s="171">
        <f t="shared" si="208"/>
        <v>0</v>
      </c>
      <c r="M451" s="171">
        <f t="shared" si="209"/>
        <v>0</v>
      </c>
      <c r="N451" s="171">
        <f t="shared" si="210"/>
        <v>0</v>
      </c>
      <c r="O451" s="172">
        <f t="shared" ref="O451:O453" si="237">ROUND(L451+M451+N451,2)</f>
        <v>0</v>
      </c>
    </row>
    <row r="452" spans="1:15" ht="16.5" customHeight="1" x14ac:dyDescent="0.2">
      <c r="A452" s="173" t="s">
        <v>687</v>
      </c>
      <c r="B452" s="202" t="s">
        <v>209</v>
      </c>
      <c r="C452" s="197" t="s">
        <v>65</v>
      </c>
      <c r="D452" s="210">
        <v>11.33</v>
      </c>
      <c r="E452" s="168"/>
      <c r="F452" s="169"/>
      <c r="G452" s="169"/>
      <c r="H452" s="169"/>
      <c r="I452" s="169"/>
      <c r="J452" s="169">
        <f t="shared" si="236"/>
        <v>0</v>
      </c>
      <c r="K452" s="170">
        <f t="shared" si="207"/>
        <v>0</v>
      </c>
      <c r="L452" s="171">
        <f t="shared" si="208"/>
        <v>0</v>
      </c>
      <c r="M452" s="171">
        <f t="shared" si="209"/>
        <v>0</v>
      </c>
      <c r="N452" s="171">
        <f t="shared" si="210"/>
        <v>0</v>
      </c>
      <c r="O452" s="172">
        <f t="shared" si="237"/>
        <v>0</v>
      </c>
    </row>
    <row r="453" spans="1:15" ht="16.5" customHeight="1" x14ac:dyDescent="0.2">
      <c r="A453" s="173" t="s">
        <v>688</v>
      </c>
      <c r="B453" s="202" t="s">
        <v>274</v>
      </c>
      <c r="C453" s="197" t="s">
        <v>65</v>
      </c>
      <c r="D453" s="210">
        <v>6</v>
      </c>
      <c r="E453" s="168"/>
      <c r="F453" s="169"/>
      <c r="G453" s="169"/>
      <c r="H453" s="169"/>
      <c r="I453" s="169"/>
      <c r="J453" s="169">
        <f t="shared" si="236"/>
        <v>0</v>
      </c>
      <c r="K453" s="170">
        <f t="shared" si="207"/>
        <v>0</v>
      </c>
      <c r="L453" s="171">
        <f t="shared" si="208"/>
        <v>0</v>
      </c>
      <c r="M453" s="171">
        <f t="shared" si="209"/>
        <v>0</v>
      </c>
      <c r="N453" s="171">
        <f t="shared" si="210"/>
        <v>0</v>
      </c>
      <c r="O453" s="172">
        <f t="shared" si="237"/>
        <v>0</v>
      </c>
    </row>
    <row r="454" spans="1:15" ht="16.5" customHeight="1" x14ac:dyDescent="0.2">
      <c r="A454" s="173" t="s">
        <v>689</v>
      </c>
      <c r="B454" s="202" t="s">
        <v>313</v>
      </c>
      <c r="C454" s="197" t="s">
        <v>65</v>
      </c>
      <c r="D454" s="210">
        <v>26.84</v>
      </c>
      <c r="E454" s="168"/>
      <c r="F454" s="169"/>
      <c r="G454" s="169"/>
      <c r="H454" s="169"/>
      <c r="I454" s="169"/>
      <c r="J454" s="169">
        <f t="shared" ref="J454:J456" si="238">ROUND(G454+H454+I454,2)</f>
        <v>0</v>
      </c>
      <c r="K454" s="170">
        <f t="shared" si="207"/>
        <v>0</v>
      </c>
      <c r="L454" s="171">
        <f t="shared" si="208"/>
        <v>0</v>
      </c>
      <c r="M454" s="171">
        <f t="shared" si="209"/>
        <v>0</v>
      </c>
      <c r="N454" s="171">
        <f t="shared" si="210"/>
        <v>0</v>
      </c>
      <c r="O454" s="172">
        <f t="shared" ref="O454:O456" si="239">ROUND(L454+M454+N454,2)</f>
        <v>0</v>
      </c>
    </row>
    <row r="455" spans="1:15" ht="16.5" customHeight="1" x14ac:dyDescent="0.2">
      <c r="A455" s="173" t="s">
        <v>690</v>
      </c>
      <c r="B455" s="238" t="s">
        <v>262</v>
      </c>
      <c r="C455" s="197" t="s">
        <v>65</v>
      </c>
      <c r="D455" s="209">
        <v>16.100000000000001</v>
      </c>
      <c r="E455" s="168"/>
      <c r="F455" s="169"/>
      <c r="G455" s="169"/>
      <c r="H455" s="169"/>
      <c r="I455" s="169"/>
      <c r="J455" s="169">
        <f t="shared" si="238"/>
        <v>0</v>
      </c>
      <c r="K455" s="169">
        <f t="shared" si="207"/>
        <v>0</v>
      </c>
      <c r="L455" s="234">
        <f t="shared" si="208"/>
        <v>0</v>
      </c>
      <c r="M455" s="234">
        <f t="shared" si="209"/>
        <v>0</v>
      </c>
      <c r="N455" s="234">
        <f t="shared" si="210"/>
        <v>0</v>
      </c>
      <c r="O455" s="235">
        <f t="shared" si="239"/>
        <v>0</v>
      </c>
    </row>
    <row r="456" spans="1:15" ht="16.5" customHeight="1" x14ac:dyDescent="0.2">
      <c r="A456" s="173" t="s">
        <v>691</v>
      </c>
      <c r="B456" s="196" t="s">
        <v>149</v>
      </c>
      <c r="C456" s="197" t="s">
        <v>65</v>
      </c>
      <c r="D456" s="210">
        <v>11.33</v>
      </c>
      <c r="E456" s="168"/>
      <c r="F456" s="169"/>
      <c r="G456" s="169"/>
      <c r="H456" s="169"/>
      <c r="I456" s="169"/>
      <c r="J456" s="169">
        <f t="shared" si="238"/>
        <v>0</v>
      </c>
      <c r="K456" s="170">
        <f t="shared" si="207"/>
        <v>0</v>
      </c>
      <c r="L456" s="171">
        <f t="shared" si="208"/>
        <v>0</v>
      </c>
      <c r="M456" s="171">
        <f t="shared" si="209"/>
        <v>0</v>
      </c>
      <c r="N456" s="171">
        <f t="shared" si="210"/>
        <v>0</v>
      </c>
      <c r="O456" s="172">
        <f t="shared" si="239"/>
        <v>0</v>
      </c>
    </row>
    <row r="457" spans="1:15" ht="16.5" customHeight="1" x14ac:dyDescent="0.2">
      <c r="A457" s="173" t="s">
        <v>692</v>
      </c>
      <c r="B457" s="196" t="s">
        <v>275</v>
      </c>
      <c r="C457" s="197" t="s">
        <v>54</v>
      </c>
      <c r="D457" s="210">
        <v>3</v>
      </c>
      <c r="E457" s="168"/>
      <c r="F457" s="169"/>
      <c r="G457" s="169"/>
      <c r="H457" s="169"/>
      <c r="I457" s="169"/>
      <c r="J457" s="169">
        <f t="shared" ref="J457:J459" si="240">ROUND(G457+H457+I457,2)</f>
        <v>0</v>
      </c>
      <c r="K457" s="170">
        <f t="shared" si="207"/>
        <v>0</v>
      </c>
      <c r="L457" s="171">
        <f t="shared" si="208"/>
        <v>0</v>
      </c>
      <c r="M457" s="171">
        <f t="shared" si="209"/>
        <v>0</v>
      </c>
      <c r="N457" s="171">
        <f t="shared" si="210"/>
        <v>0</v>
      </c>
      <c r="O457" s="172">
        <f t="shared" ref="O457:O466" si="241">ROUND(L457+M457+N457,2)</f>
        <v>0</v>
      </c>
    </row>
    <row r="458" spans="1:15" ht="16.5" customHeight="1" x14ac:dyDescent="0.2">
      <c r="A458" s="173" t="s">
        <v>693</v>
      </c>
      <c r="B458" s="196" t="s">
        <v>244</v>
      </c>
      <c r="C458" s="197" t="s">
        <v>54</v>
      </c>
      <c r="D458" s="209">
        <v>1</v>
      </c>
      <c r="E458" s="168"/>
      <c r="F458" s="169"/>
      <c r="G458" s="169"/>
      <c r="H458" s="169"/>
      <c r="I458" s="169"/>
      <c r="J458" s="169">
        <f t="shared" si="240"/>
        <v>0</v>
      </c>
      <c r="K458" s="170">
        <f t="shared" si="207"/>
        <v>0</v>
      </c>
      <c r="L458" s="171">
        <f t="shared" si="208"/>
        <v>0</v>
      </c>
      <c r="M458" s="171">
        <f t="shared" si="209"/>
        <v>0</v>
      </c>
      <c r="N458" s="171">
        <f t="shared" si="210"/>
        <v>0</v>
      </c>
      <c r="O458" s="172">
        <f t="shared" si="241"/>
        <v>0</v>
      </c>
    </row>
    <row r="459" spans="1:15" ht="24.75" customHeight="1" x14ac:dyDescent="0.2">
      <c r="A459" s="173" t="s">
        <v>694</v>
      </c>
      <c r="B459" s="219" t="s">
        <v>210</v>
      </c>
      <c r="C459" s="200" t="s">
        <v>65</v>
      </c>
      <c r="D459" s="211">
        <v>11.33</v>
      </c>
      <c r="E459" s="168"/>
      <c r="F459" s="169"/>
      <c r="G459" s="169"/>
      <c r="H459" s="169"/>
      <c r="I459" s="169"/>
      <c r="J459" s="169">
        <f t="shared" si="240"/>
        <v>0</v>
      </c>
      <c r="K459" s="170">
        <f t="shared" si="207"/>
        <v>0</v>
      </c>
      <c r="L459" s="171">
        <f t="shared" si="208"/>
        <v>0</v>
      </c>
      <c r="M459" s="171">
        <f t="shared" si="209"/>
        <v>0</v>
      </c>
      <c r="N459" s="171">
        <f t="shared" si="210"/>
        <v>0</v>
      </c>
      <c r="O459" s="172">
        <f t="shared" si="241"/>
        <v>0</v>
      </c>
    </row>
    <row r="460" spans="1:15" ht="15" customHeight="1" x14ac:dyDescent="0.2">
      <c r="A460" s="173" t="s">
        <v>695</v>
      </c>
      <c r="B460" s="202" t="s">
        <v>211</v>
      </c>
      <c r="C460" s="197" t="s">
        <v>65</v>
      </c>
      <c r="D460" s="211">
        <v>11.33</v>
      </c>
      <c r="E460" s="168"/>
      <c r="F460" s="169"/>
      <c r="G460" s="169"/>
      <c r="H460" s="169"/>
      <c r="I460" s="169"/>
      <c r="J460" s="169">
        <f>ROUND(G460+H460+I460,2)</f>
        <v>0</v>
      </c>
      <c r="K460" s="170">
        <f t="shared" si="207"/>
        <v>0</v>
      </c>
      <c r="L460" s="171">
        <f t="shared" si="208"/>
        <v>0</v>
      </c>
      <c r="M460" s="171">
        <f t="shared" si="209"/>
        <v>0</v>
      </c>
      <c r="N460" s="171">
        <f t="shared" si="210"/>
        <v>0</v>
      </c>
      <c r="O460" s="172">
        <f t="shared" si="241"/>
        <v>0</v>
      </c>
    </row>
    <row r="461" spans="1:15" ht="16.5" customHeight="1" x14ac:dyDescent="0.2">
      <c r="A461" s="173" t="s">
        <v>696</v>
      </c>
      <c r="B461" s="202" t="s">
        <v>89</v>
      </c>
      <c r="C461" s="203" t="s">
        <v>65</v>
      </c>
      <c r="D461" s="210">
        <v>26.84</v>
      </c>
      <c r="E461" s="168"/>
      <c r="F461" s="169"/>
      <c r="G461" s="169"/>
      <c r="H461" s="169"/>
      <c r="I461" s="169"/>
      <c r="J461" s="169">
        <f>ROUND(G461+H461+I461,2)</f>
        <v>0</v>
      </c>
      <c r="K461" s="170">
        <f t="shared" ref="K461:K514" si="242">ROUND(D461*E461,2)</f>
        <v>0</v>
      </c>
      <c r="L461" s="171">
        <f t="shared" ref="L461:L514" si="243">ROUND(D461*G461,2)</f>
        <v>0</v>
      </c>
      <c r="M461" s="171">
        <f t="shared" ref="M461:M514" si="244">ROUND(D461*H461,2)</f>
        <v>0</v>
      </c>
      <c r="N461" s="171">
        <f t="shared" ref="N461:N514" si="245">ROUND(D461*I461,2)</f>
        <v>0</v>
      </c>
      <c r="O461" s="172">
        <f t="shared" si="241"/>
        <v>0</v>
      </c>
    </row>
    <row r="462" spans="1:15" ht="16.5" customHeight="1" x14ac:dyDescent="0.2">
      <c r="A462" s="173" t="s">
        <v>697</v>
      </c>
      <c r="B462" s="199" t="s">
        <v>67</v>
      </c>
      <c r="C462" s="200" t="s">
        <v>65</v>
      </c>
      <c r="D462" s="210">
        <v>26.84</v>
      </c>
      <c r="E462" s="168"/>
      <c r="F462" s="169"/>
      <c r="G462" s="169"/>
      <c r="H462" s="169"/>
      <c r="I462" s="169"/>
      <c r="J462" s="169">
        <f t="shared" ref="J462" si="246">ROUND(G462+H462+I462,2)</f>
        <v>0</v>
      </c>
      <c r="K462" s="170">
        <f t="shared" si="242"/>
        <v>0</v>
      </c>
      <c r="L462" s="171">
        <f t="shared" si="243"/>
        <v>0</v>
      </c>
      <c r="M462" s="171">
        <f t="shared" si="244"/>
        <v>0</v>
      </c>
      <c r="N462" s="171">
        <f t="shared" si="245"/>
        <v>0</v>
      </c>
      <c r="O462" s="172">
        <f t="shared" si="241"/>
        <v>0</v>
      </c>
    </row>
    <row r="463" spans="1:15" ht="16.5" customHeight="1" x14ac:dyDescent="0.2">
      <c r="A463" s="173" t="s">
        <v>698</v>
      </c>
      <c r="B463" s="202" t="s">
        <v>64</v>
      </c>
      <c r="C463" s="203" t="s">
        <v>65</v>
      </c>
      <c r="D463" s="210">
        <v>26.84</v>
      </c>
      <c r="E463" s="168"/>
      <c r="F463" s="169"/>
      <c r="G463" s="169"/>
      <c r="H463" s="169"/>
      <c r="I463" s="169"/>
      <c r="J463" s="169">
        <f>ROUND(G463+H463+I463,2)</f>
        <v>0</v>
      </c>
      <c r="K463" s="170">
        <f t="shared" si="242"/>
        <v>0</v>
      </c>
      <c r="L463" s="171">
        <f t="shared" si="243"/>
        <v>0</v>
      </c>
      <c r="M463" s="171">
        <f t="shared" si="244"/>
        <v>0</v>
      </c>
      <c r="N463" s="171">
        <f t="shared" si="245"/>
        <v>0</v>
      </c>
      <c r="O463" s="172">
        <f t="shared" si="241"/>
        <v>0</v>
      </c>
    </row>
    <row r="464" spans="1:15" ht="16.5" customHeight="1" x14ac:dyDescent="0.2">
      <c r="A464" s="173" t="s">
        <v>699</v>
      </c>
      <c r="B464" s="198" t="s">
        <v>238</v>
      </c>
      <c r="C464" s="197" t="s">
        <v>65</v>
      </c>
      <c r="D464" s="211">
        <v>11.33</v>
      </c>
      <c r="E464" s="168"/>
      <c r="F464" s="169"/>
      <c r="G464" s="169"/>
      <c r="H464" s="169"/>
      <c r="I464" s="169"/>
      <c r="J464" s="169">
        <f t="shared" ref="J464:J465" si="247">ROUND(G464+H464+I464,2)</f>
        <v>0</v>
      </c>
      <c r="K464" s="170">
        <f t="shared" si="242"/>
        <v>0</v>
      </c>
      <c r="L464" s="171">
        <f t="shared" si="243"/>
        <v>0</v>
      </c>
      <c r="M464" s="171">
        <f t="shared" si="244"/>
        <v>0</v>
      </c>
      <c r="N464" s="171">
        <f t="shared" si="245"/>
        <v>0</v>
      </c>
      <c r="O464" s="172">
        <f t="shared" si="241"/>
        <v>0</v>
      </c>
    </row>
    <row r="465" spans="1:15" ht="16.5" customHeight="1" x14ac:dyDescent="0.2">
      <c r="A465" s="173" t="s">
        <v>700</v>
      </c>
      <c r="B465" s="199" t="s">
        <v>239</v>
      </c>
      <c r="C465" s="200" t="s">
        <v>65</v>
      </c>
      <c r="D465" s="211">
        <v>11.33</v>
      </c>
      <c r="E465" s="168"/>
      <c r="F465" s="169"/>
      <c r="G465" s="169"/>
      <c r="H465" s="169"/>
      <c r="I465" s="169"/>
      <c r="J465" s="169">
        <f t="shared" si="247"/>
        <v>0</v>
      </c>
      <c r="K465" s="170">
        <f t="shared" si="242"/>
        <v>0</v>
      </c>
      <c r="L465" s="171">
        <f t="shared" si="243"/>
        <v>0</v>
      </c>
      <c r="M465" s="171">
        <f t="shared" si="244"/>
        <v>0</v>
      </c>
      <c r="N465" s="171">
        <f t="shared" si="245"/>
        <v>0</v>
      </c>
      <c r="O465" s="172">
        <f t="shared" si="241"/>
        <v>0</v>
      </c>
    </row>
    <row r="466" spans="1:15" ht="16.5" customHeight="1" x14ac:dyDescent="0.2">
      <c r="A466" s="173" t="s">
        <v>701</v>
      </c>
      <c r="B466" s="202" t="s">
        <v>189</v>
      </c>
      <c r="C466" s="203" t="s">
        <v>65</v>
      </c>
      <c r="D466" s="211">
        <v>11.33</v>
      </c>
      <c r="E466" s="168"/>
      <c r="F466" s="169"/>
      <c r="G466" s="169"/>
      <c r="H466" s="169"/>
      <c r="I466" s="169"/>
      <c r="J466" s="169">
        <f>ROUND(G466+H466+I466,2)</f>
        <v>0</v>
      </c>
      <c r="K466" s="170">
        <f t="shared" si="242"/>
        <v>0</v>
      </c>
      <c r="L466" s="171">
        <f t="shared" si="243"/>
        <v>0</v>
      </c>
      <c r="M466" s="171">
        <f t="shared" si="244"/>
        <v>0</v>
      </c>
      <c r="N466" s="171">
        <f t="shared" si="245"/>
        <v>0</v>
      </c>
      <c r="O466" s="172">
        <f t="shared" si="241"/>
        <v>0</v>
      </c>
    </row>
    <row r="467" spans="1:15" ht="16.5" customHeight="1" x14ac:dyDescent="0.2">
      <c r="A467" s="173" t="s">
        <v>702</v>
      </c>
      <c r="B467" s="202" t="s">
        <v>936</v>
      </c>
      <c r="C467" s="203" t="s">
        <v>54</v>
      </c>
      <c r="D467" s="211">
        <v>3</v>
      </c>
      <c r="E467" s="168"/>
      <c r="F467" s="169"/>
      <c r="G467" s="169"/>
      <c r="H467" s="169"/>
      <c r="I467" s="169"/>
      <c r="J467" s="169">
        <f>ROUND(G467+H467+I467,2)</f>
        <v>0</v>
      </c>
      <c r="K467" s="170">
        <f t="shared" si="242"/>
        <v>0</v>
      </c>
      <c r="L467" s="171">
        <f t="shared" si="243"/>
        <v>0</v>
      </c>
      <c r="M467" s="171">
        <f t="shared" si="244"/>
        <v>0</v>
      </c>
      <c r="N467" s="171">
        <f t="shared" si="245"/>
        <v>0</v>
      </c>
      <c r="O467" s="172">
        <f t="shared" ref="O467:O480" si="248">ROUND(L467+M467+N467,2)</f>
        <v>0</v>
      </c>
    </row>
    <row r="468" spans="1:15" ht="16.5" customHeight="1" x14ac:dyDescent="0.2">
      <c r="A468" s="173"/>
      <c r="B468" s="193" t="s">
        <v>276</v>
      </c>
      <c r="C468" s="197"/>
      <c r="D468" s="210"/>
      <c r="E468" s="168"/>
      <c r="F468" s="169"/>
      <c r="G468" s="169"/>
      <c r="H468" s="169"/>
      <c r="I468" s="169"/>
      <c r="J468" s="169">
        <f t="shared" ref="J468:J472" si="249">ROUND(G468+H468+I468,2)</f>
        <v>0</v>
      </c>
      <c r="K468" s="170">
        <f t="shared" si="242"/>
        <v>0</v>
      </c>
      <c r="L468" s="171">
        <f t="shared" si="243"/>
        <v>0</v>
      </c>
      <c r="M468" s="171">
        <f t="shared" si="244"/>
        <v>0</v>
      </c>
      <c r="N468" s="171">
        <f t="shared" si="245"/>
        <v>0</v>
      </c>
      <c r="O468" s="172">
        <f t="shared" si="248"/>
        <v>0</v>
      </c>
    </row>
    <row r="469" spans="1:15" ht="16.5" customHeight="1" x14ac:dyDescent="0.2">
      <c r="A469" s="173" t="s">
        <v>703</v>
      </c>
      <c r="B469" s="196" t="s">
        <v>149</v>
      </c>
      <c r="C469" s="197" t="s">
        <v>65</v>
      </c>
      <c r="D469" s="211">
        <v>4.1500000000000004</v>
      </c>
      <c r="E469" s="168"/>
      <c r="F469" s="169"/>
      <c r="G469" s="169"/>
      <c r="H469" s="169"/>
      <c r="I469" s="169"/>
      <c r="J469" s="169">
        <f t="shared" si="249"/>
        <v>0</v>
      </c>
      <c r="K469" s="170">
        <f t="shared" si="242"/>
        <v>0</v>
      </c>
      <c r="L469" s="171">
        <f t="shared" si="243"/>
        <v>0</v>
      </c>
      <c r="M469" s="171">
        <f t="shared" si="244"/>
        <v>0</v>
      </c>
      <c r="N469" s="171">
        <f t="shared" si="245"/>
        <v>0</v>
      </c>
      <c r="O469" s="172">
        <f t="shared" si="248"/>
        <v>0</v>
      </c>
    </row>
    <row r="470" spans="1:15" ht="16.5" customHeight="1" x14ac:dyDescent="0.2">
      <c r="A470" s="173" t="s">
        <v>704</v>
      </c>
      <c r="B470" s="196" t="s">
        <v>74</v>
      </c>
      <c r="C470" s="197" t="s">
        <v>54</v>
      </c>
      <c r="D470" s="209">
        <v>2</v>
      </c>
      <c r="E470" s="168"/>
      <c r="F470" s="169"/>
      <c r="G470" s="169"/>
      <c r="H470" s="169"/>
      <c r="I470" s="169"/>
      <c r="J470" s="169">
        <f t="shared" si="249"/>
        <v>0</v>
      </c>
      <c r="K470" s="170">
        <f t="shared" si="242"/>
        <v>0</v>
      </c>
      <c r="L470" s="171">
        <f t="shared" si="243"/>
        <v>0</v>
      </c>
      <c r="M470" s="171">
        <f t="shared" si="244"/>
        <v>0</v>
      </c>
      <c r="N470" s="171">
        <f t="shared" si="245"/>
        <v>0</v>
      </c>
      <c r="O470" s="172">
        <f t="shared" si="248"/>
        <v>0</v>
      </c>
    </row>
    <row r="471" spans="1:15" ht="16.5" customHeight="1" x14ac:dyDescent="0.2">
      <c r="A471" s="173" t="s">
        <v>705</v>
      </c>
      <c r="B471" s="238" t="s">
        <v>262</v>
      </c>
      <c r="C471" s="197" t="s">
        <v>65</v>
      </c>
      <c r="D471" s="209">
        <v>11.1</v>
      </c>
      <c r="E471" s="168"/>
      <c r="F471" s="169"/>
      <c r="G471" s="169"/>
      <c r="H471" s="169"/>
      <c r="I471" s="169"/>
      <c r="J471" s="169">
        <f t="shared" si="249"/>
        <v>0</v>
      </c>
      <c r="K471" s="169">
        <f t="shared" si="242"/>
        <v>0</v>
      </c>
      <c r="L471" s="234">
        <f t="shared" si="243"/>
        <v>0</v>
      </c>
      <c r="M471" s="234">
        <f t="shared" si="244"/>
        <v>0</v>
      </c>
      <c r="N471" s="234">
        <f t="shared" si="245"/>
        <v>0</v>
      </c>
      <c r="O471" s="235">
        <f t="shared" si="248"/>
        <v>0</v>
      </c>
    </row>
    <row r="472" spans="1:15" ht="24.75" customHeight="1" x14ac:dyDescent="0.2">
      <c r="A472" s="173" t="s">
        <v>706</v>
      </c>
      <c r="B472" s="219" t="s">
        <v>210</v>
      </c>
      <c r="C472" s="200" t="s">
        <v>65</v>
      </c>
      <c r="D472" s="211">
        <v>4.1500000000000004</v>
      </c>
      <c r="E472" s="168"/>
      <c r="F472" s="169"/>
      <c r="G472" s="169"/>
      <c r="H472" s="169"/>
      <c r="I472" s="169"/>
      <c r="J472" s="169">
        <f t="shared" si="249"/>
        <v>0</v>
      </c>
      <c r="K472" s="170">
        <f t="shared" si="242"/>
        <v>0</v>
      </c>
      <c r="L472" s="171">
        <f t="shared" si="243"/>
        <v>0</v>
      </c>
      <c r="M472" s="171">
        <f t="shared" si="244"/>
        <v>0</v>
      </c>
      <c r="N472" s="171">
        <f t="shared" si="245"/>
        <v>0</v>
      </c>
      <c r="O472" s="172">
        <f t="shared" si="248"/>
        <v>0</v>
      </c>
    </row>
    <row r="473" spans="1:15" ht="15" customHeight="1" x14ac:dyDescent="0.2">
      <c r="A473" s="173" t="s">
        <v>707</v>
      </c>
      <c r="B473" s="202" t="s">
        <v>211</v>
      </c>
      <c r="C473" s="197" t="s">
        <v>65</v>
      </c>
      <c r="D473" s="211">
        <v>4.1500000000000004</v>
      </c>
      <c r="E473" s="168"/>
      <c r="F473" s="169"/>
      <c r="G473" s="169"/>
      <c r="H473" s="169"/>
      <c r="I473" s="169"/>
      <c r="J473" s="169">
        <f>ROUND(G473+H473+I473,2)</f>
        <v>0</v>
      </c>
      <c r="K473" s="170">
        <f t="shared" si="242"/>
        <v>0</v>
      </c>
      <c r="L473" s="171">
        <f t="shared" si="243"/>
        <v>0</v>
      </c>
      <c r="M473" s="171">
        <f t="shared" si="244"/>
        <v>0</v>
      </c>
      <c r="N473" s="171">
        <f t="shared" si="245"/>
        <v>0</v>
      </c>
      <c r="O473" s="172">
        <f t="shared" si="248"/>
        <v>0</v>
      </c>
    </row>
    <row r="474" spans="1:15" ht="16.5" customHeight="1" x14ac:dyDescent="0.2">
      <c r="A474" s="173" t="s">
        <v>708</v>
      </c>
      <c r="B474" s="199" t="s">
        <v>67</v>
      </c>
      <c r="C474" s="200" t="s">
        <v>65</v>
      </c>
      <c r="D474" s="210">
        <v>10.08</v>
      </c>
      <c r="E474" s="168"/>
      <c r="F474" s="169"/>
      <c r="G474" s="169"/>
      <c r="H474" s="169"/>
      <c r="I474" s="169"/>
      <c r="J474" s="169">
        <f t="shared" ref="J474" si="250">ROUND(G474+H474+I474,2)</f>
        <v>0</v>
      </c>
      <c r="K474" s="170">
        <f t="shared" si="242"/>
        <v>0</v>
      </c>
      <c r="L474" s="171">
        <f t="shared" si="243"/>
        <v>0</v>
      </c>
      <c r="M474" s="171">
        <f t="shared" si="244"/>
        <v>0</v>
      </c>
      <c r="N474" s="171">
        <f t="shared" si="245"/>
        <v>0</v>
      </c>
      <c r="O474" s="172">
        <f t="shared" si="248"/>
        <v>0</v>
      </c>
    </row>
    <row r="475" spans="1:15" ht="16.5" customHeight="1" x14ac:dyDescent="0.2">
      <c r="A475" s="173" t="s">
        <v>709</v>
      </c>
      <c r="B475" s="202" t="s">
        <v>64</v>
      </c>
      <c r="C475" s="203" t="s">
        <v>65</v>
      </c>
      <c r="D475" s="210">
        <v>10.08</v>
      </c>
      <c r="E475" s="168"/>
      <c r="F475" s="169"/>
      <c r="G475" s="169"/>
      <c r="H475" s="169"/>
      <c r="I475" s="169"/>
      <c r="J475" s="169">
        <f>ROUND(G475+H475+I475,2)</f>
        <v>0</v>
      </c>
      <c r="K475" s="170">
        <f t="shared" si="242"/>
        <v>0</v>
      </c>
      <c r="L475" s="171">
        <f t="shared" si="243"/>
        <v>0</v>
      </c>
      <c r="M475" s="171">
        <f t="shared" si="244"/>
        <v>0</v>
      </c>
      <c r="N475" s="171">
        <f t="shared" si="245"/>
        <v>0</v>
      </c>
      <c r="O475" s="172">
        <f t="shared" si="248"/>
        <v>0</v>
      </c>
    </row>
    <row r="476" spans="1:15" ht="16.5" customHeight="1" x14ac:dyDescent="0.2">
      <c r="A476" s="173" t="s">
        <v>710</v>
      </c>
      <c r="B476" s="198" t="s">
        <v>238</v>
      </c>
      <c r="C476" s="197" t="s">
        <v>65</v>
      </c>
      <c r="D476" s="211">
        <v>4.1500000000000004</v>
      </c>
      <c r="E476" s="168"/>
      <c r="F476" s="169"/>
      <c r="G476" s="169"/>
      <c r="H476" s="169"/>
      <c r="I476" s="169"/>
      <c r="J476" s="169">
        <f t="shared" ref="J476:J477" si="251">ROUND(G476+H476+I476,2)</f>
        <v>0</v>
      </c>
      <c r="K476" s="170">
        <f t="shared" si="242"/>
        <v>0</v>
      </c>
      <c r="L476" s="171">
        <f t="shared" si="243"/>
        <v>0</v>
      </c>
      <c r="M476" s="171">
        <f t="shared" si="244"/>
        <v>0</v>
      </c>
      <c r="N476" s="171">
        <f t="shared" si="245"/>
        <v>0</v>
      </c>
      <c r="O476" s="172">
        <f t="shared" si="248"/>
        <v>0</v>
      </c>
    </row>
    <row r="477" spans="1:15" ht="16.5" customHeight="1" x14ac:dyDescent="0.2">
      <c r="A477" s="173" t="s">
        <v>711</v>
      </c>
      <c r="B477" s="199" t="s">
        <v>239</v>
      </c>
      <c r="C477" s="200" t="s">
        <v>65</v>
      </c>
      <c r="D477" s="211">
        <v>4.1500000000000004</v>
      </c>
      <c r="E477" s="168"/>
      <c r="F477" s="169"/>
      <c r="G477" s="169"/>
      <c r="H477" s="169"/>
      <c r="I477" s="169"/>
      <c r="J477" s="169">
        <f t="shared" si="251"/>
        <v>0</v>
      </c>
      <c r="K477" s="170">
        <f t="shared" si="242"/>
        <v>0</v>
      </c>
      <c r="L477" s="171">
        <f t="shared" si="243"/>
        <v>0</v>
      </c>
      <c r="M477" s="171">
        <f t="shared" si="244"/>
        <v>0</v>
      </c>
      <c r="N477" s="171">
        <f t="shared" si="245"/>
        <v>0</v>
      </c>
      <c r="O477" s="172">
        <f t="shared" si="248"/>
        <v>0</v>
      </c>
    </row>
    <row r="478" spans="1:15" ht="16.5" customHeight="1" x14ac:dyDescent="0.2">
      <c r="A478" s="173" t="s">
        <v>712</v>
      </c>
      <c r="B478" s="202" t="s">
        <v>189</v>
      </c>
      <c r="C478" s="203" t="s">
        <v>65</v>
      </c>
      <c r="D478" s="211">
        <v>4.1500000000000004</v>
      </c>
      <c r="E478" s="168"/>
      <c r="F478" s="169"/>
      <c r="G478" s="169"/>
      <c r="H478" s="169"/>
      <c r="I478" s="169"/>
      <c r="J478" s="169">
        <f>ROUND(G478+H478+I478,2)</f>
        <v>0</v>
      </c>
      <c r="K478" s="170">
        <f t="shared" si="242"/>
        <v>0</v>
      </c>
      <c r="L478" s="171">
        <f t="shared" si="243"/>
        <v>0</v>
      </c>
      <c r="M478" s="171">
        <f t="shared" si="244"/>
        <v>0</v>
      </c>
      <c r="N478" s="171">
        <f t="shared" si="245"/>
        <v>0</v>
      </c>
      <c r="O478" s="172">
        <f t="shared" si="248"/>
        <v>0</v>
      </c>
    </row>
    <row r="479" spans="1:15" ht="16.5" customHeight="1" x14ac:dyDescent="0.2">
      <c r="A479" s="173" t="s">
        <v>713</v>
      </c>
      <c r="B479" s="198" t="s">
        <v>321</v>
      </c>
      <c r="C479" s="197" t="s">
        <v>54</v>
      </c>
      <c r="D479" s="210">
        <v>1</v>
      </c>
      <c r="E479" s="168"/>
      <c r="F479" s="169"/>
      <c r="G479" s="169"/>
      <c r="H479" s="169"/>
      <c r="I479" s="169"/>
      <c r="J479" s="169">
        <f t="shared" ref="J479" si="252">ROUND(G479+H479+I479,2)</f>
        <v>0</v>
      </c>
      <c r="K479" s="170">
        <f t="shared" si="242"/>
        <v>0</v>
      </c>
      <c r="L479" s="171">
        <f t="shared" si="243"/>
        <v>0</v>
      </c>
      <c r="M479" s="171">
        <f t="shared" si="244"/>
        <v>0</v>
      </c>
      <c r="N479" s="171">
        <f t="shared" si="245"/>
        <v>0</v>
      </c>
      <c r="O479" s="172">
        <f t="shared" si="248"/>
        <v>0</v>
      </c>
    </row>
    <row r="480" spans="1:15" x14ac:dyDescent="0.2">
      <c r="A480" s="173" t="s">
        <v>714</v>
      </c>
      <c r="B480" s="198" t="s">
        <v>322</v>
      </c>
      <c r="C480" s="197" t="s">
        <v>54</v>
      </c>
      <c r="D480" s="210">
        <v>1</v>
      </c>
      <c r="E480" s="168"/>
      <c r="F480" s="169"/>
      <c r="G480" s="169"/>
      <c r="H480" s="169"/>
      <c r="I480" s="169"/>
      <c r="J480" s="169">
        <f t="shared" ref="J480:J484" si="253">ROUND(G480+H480+I480,2)</f>
        <v>0</v>
      </c>
      <c r="K480" s="170">
        <f t="shared" si="242"/>
        <v>0</v>
      </c>
      <c r="L480" s="171">
        <f t="shared" si="243"/>
        <v>0</v>
      </c>
      <c r="M480" s="171">
        <f t="shared" si="244"/>
        <v>0</v>
      </c>
      <c r="N480" s="171">
        <f t="shared" si="245"/>
        <v>0</v>
      </c>
      <c r="O480" s="172">
        <f t="shared" si="248"/>
        <v>0</v>
      </c>
    </row>
    <row r="481" spans="1:15" ht="16.5" customHeight="1" x14ac:dyDescent="0.2">
      <c r="A481" s="173"/>
      <c r="B481" s="193" t="s">
        <v>278</v>
      </c>
      <c r="C481" s="197"/>
      <c r="D481" s="210"/>
      <c r="E481" s="168"/>
      <c r="F481" s="169"/>
      <c r="G481" s="169"/>
      <c r="H481" s="169"/>
      <c r="I481" s="169"/>
      <c r="J481" s="169">
        <f t="shared" si="253"/>
        <v>0</v>
      </c>
      <c r="K481" s="170">
        <f t="shared" si="242"/>
        <v>0</v>
      </c>
      <c r="L481" s="171">
        <f t="shared" si="243"/>
        <v>0</v>
      </c>
      <c r="M481" s="171">
        <f t="shared" si="244"/>
        <v>0</v>
      </c>
      <c r="N481" s="171">
        <f t="shared" si="245"/>
        <v>0</v>
      </c>
      <c r="O481" s="172">
        <f t="shared" ref="O481:O489" si="254">ROUND(L481+M481+N481,2)</f>
        <v>0</v>
      </c>
    </row>
    <row r="482" spans="1:15" ht="16.5" customHeight="1" x14ac:dyDescent="0.2">
      <c r="A482" s="173" t="s">
        <v>715</v>
      </c>
      <c r="B482" s="202" t="s">
        <v>209</v>
      </c>
      <c r="C482" s="197" t="s">
        <v>65</v>
      </c>
      <c r="D482" s="210">
        <v>3.23</v>
      </c>
      <c r="E482" s="168"/>
      <c r="F482" s="169"/>
      <c r="G482" s="169"/>
      <c r="H482" s="169"/>
      <c r="I482" s="169"/>
      <c r="J482" s="169">
        <f t="shared" si="253"/>
        <v>0</v>
      </c>
      <c r="K482" s="170">
        <f t="shared" si="242"/>
        <v>0</v>
      </c>
      <c r="L482" s="171">
        <f t="shared" si="243"/>
        <v>0</v>
      </c>
      <c r="M482" s="171">
        <f t="shared" si="244"/>
        <v>0</v>
      </c>
      <c r="N482" s="171">
        <f t="shared" si="245"/>
        <v>0</v>
      </c>
      <c r="O482" s="172">
        <f t="shared" si="254"/>
        <v>0</v>
      </c>
    </row>
    <row r="483" spans="1:15" ht="16.5" customHeight="1" x14ac:dyDescent="0.2">
      <c r="A483" s="173" t="s">
        <v>716</v>
      </c>
      <c r="B483" s="202" t="s">
        <v>313</v>
      </c>
      <c r="C483" s="197" t="s">
        <v>65</v>
      </c>
      <c r="D483" s="210">
        <v>16.37</v>
      </c>
      <c r="E483" s="168"/>
      <c r="F483" s="169"/>
      <c r="G483" s="169"/>
      <c r="H483" s="169"/>
      <c r="I483" s="169"/>
      <c r="J483" s="169">
        <f t="shared" si="253"/>
        <v>0</v>
      </c>
      <c r="K483" s="170">
        <f t="shared" si="242"/>
        <v>0</v>
      </c>
      <c r="L483" s="171">
        <f t="shared" si="243"/>
        <v>0</v>
      </c>
      <c r="M483" s="171">
        <f t="shared" si="244"/>
        <v>0</v>
      </c>
      <c r="N483" s="171">
        <f t="shared" si="245"/>
        <v>0</v>
      </c>
      <c r="O483" s="172">
        <f t="shared" si="254"/>
        <v>0</v>
      </c>
    </row>
    <row r="484" spans="1:15" ht="24.75" customHeight="1" x14ac:dyDescent="0.2">
      <c r="A484" s="173" t="s">
        <v>717</v>
      </c>
      <c r="B484" s="219" t="s">
        <v>210</v>
      </c>
      <c r="C484" s="200" t="s">
        <v>65</v>
      </c>
      <c r="D484" s="210">
        <v>3.23</v>
      </c>
      <c r="E484" s="168"/>
      <c r="F484" s="169"/>
      <c r="G484" s="169"/>
      <c r="H484" s="169"/>
      <c r="I484" s="169"/>
      <c r="J484" s="169">
        <f t="shared" si="253"/>
        <v>0</v>
      </c>
      <c r="K484" s="170">
        <f t="shared" si="242"/>
        <v>0</v>
      </c>
      <c r="L484" s="171">
        <f t="shared" si="243"/>
        <v>0</v>
      </c>
      <c r="M484" s="171">
        <f t="shared" si="244"/>
        <v>0</v>
      </c>
      <c r="N484" s="171">
        <f t="shared" si="245"/>
        <v>0</v>
      </c>
      <c r="O484" s="172">
        <f t="shared" si="254"/>
        <v>0</v>
      </c>
    </row>
    <row r="485" spans="1:15" ht="15" customHeight="1" x14ac:dyDescent="0.2">
      <c r="A485" s="173" t="s">
        <v>718</v>
      </c>
      <c r="B485" s="202" t="s">
        <v>211</v>
      </c>
      <c r="C485" s="197" t="s">
        <v>65</v>
      </c>
      <c r="D485" s="210">
        <v>3.23</v>
      </c>
      <c r="E485" s="168"/>
      <c r="F485" s="169"/>
      <c r="G485" s="169"/>
      <c r="H485" s="169"/>
      <c r="I485" s="169"/>
      <c r="J485" s="169">
        <f>ROUND(G485+H485+I485,2)</f>
        <v>0</v>
      </c>
      <c r="K485" s="170">
        <f t="shared" si="242"/>
        <v>0</v>
      </c>
      <c r="L485" s="171">
        <f t="shared" si="243"/>
        <v>0</v>
      </c>
      <c r="M485" s="171">
        <f t="shared" si="244"/>
        <v>0</v>
      </c>
      <c r="N485" s="171">
        <f t="shared" si="245"/>
        <v>0</v>
      </c>
      <c r="O485" s="172">
        <f t="shared" si="254"/>
        <v>0</v>
      </c>
    </row>
    <row r="486" spans="1:15" ht="24.75" customHeight="1" x14ac:dyDescent="0.2">
      <c r="A486" s="173" t="s">
        <v>719</v>
      </c>
      <c r="B486" s="219" t="s">
        <v>212</v>
      </c>
      <c r="C486" s="200" t="s">
        <v>65</v>
      </c>
      <c r="D486" s="210">
        <v>16.37</v>
      </c>
      <c r="E486" s="168"/>
      <c r="F486" s="169"/>
      <c r="G486" s="169"/>
      <c r="H486" s="169"/>
      <c r="I486" s="169"/>
      <c r="J486" s="169">
        <f t="shared" ref="J486:J487" si="255">ROUND(G486+H486+I486,2)</f>
        <v>0</v>
      </c>
      <c r="K486" s="170">
        <f t="shared" si="242"/>
        <v>0</v>
      </c>
      <c r="L486" s="171">
        <f t="shared" si="243"/>
        <v>0</v>
      </c>
      <c r="M486" s="171">
        <f t="shared" si="244"/>
        <v>0</v>
      </c>
      <c r="N486" s="171">
        <f t="shared" si="245"/>
        <v>0</v>
      </c>
      <c r="O486" s="172">
        <f t="shared" si="254"/>
        <v>0</v>
      </c>
    </row>
    <row r="487" spans="1:15" ht="16.5" customHeight="1" x14ac:dyDescent="0.2">
      <c r="A487" s="173" t="s">
        <v>720</v>
      </c>
      <c r="B487" s="202" t="s">
        <v>213</v>
      </c>
      <c r="C487" s="197" t="s">
        <v>65</v>
      </c>
      <c r="D487" s="210">
        <v>16.37</v>
      </c>
      <c r="E487" s="168"/>
      <c r="F487" s="169"/>
      <c r="G487" s="169"/>
      <c r="H487" s="169"/>
      <c r="I487" s="169"/>
      <c r="J487" s="169">
        <f t="shared" si="255"/>
        <v>0</v>
      </c>
      <c r="K487" s="170">
        <f t="shared" si="242"/>
        <v>0</v>
      </c>
      <c r="L487" s="171">
        <f t="shared" si="243"/>
        <v>0</v>
      </c>
      <c r="M487" s="171">
        <f t="shared" si="244"/>
        <v>0</v>
      </c>
      <c r="N487" s="171">
        <f t="shared" si="245"/>
        <v>0</v>
      </c>
      <c r="O487" s="172">
        <f t="shared" si="254"/>
        <v>0</v>
      </c>
    </row>
    <row r="488" spans="1:15" ht="16.5" customHeight="1" x14ac:dyDescent="0.2">
      <c r="A488" s="173" t="s">
        <v>721</v>
      </c>
      <c r="B488" s="199" t="s">
        <v>190</v>
      </c>
      <c r="C488" s="200" t="s">
        <v>65</v>
      </c>
      <c r="D488" s="210">
        <v>3.21</v>
      </c>
      <c r="E488" s="168"/>
      <c r="F488" s="169"/>
      <c r="G488" s="169"/>
      <c r="H488" s="169"/>
      <c r="I488" s="169"/>
      <c r="J488" s="169">
        <f t="shared" ref="J488" si="256">ROUND(G488+H488+I488,2)</f>
        <v>0</v>
      </c>
      <c r="K488" s="170">
        <f t="shared" si="242"/>
        <v>0</v>
      </c>
      <c r="L488" s="171">
        <f t="shared" si="243"/>
        <v>0</v>
      </c>
      <c r="M488" s="171">
        <f t="shared" si="244"/>
        <v>0</v>
      </c>
      <c r="N488" s="171">
        <f t="shared" si="245"/>
        <v>0</v>
      </c>
      <c r="O488" s="172">
        <f t="shared" si="254"/>
        <v>0</v>
      </c>
    </row>
    <row r="489" spans="1:15" ht="16.5" customHeight="1" x14ac:dyDescent="0.2">
      <c r="A489" s="173" t="s">
        <v>722</v>
      </c>
      <c r="B489" s="202" t="s">
        <v>189</v>
      </c>
      <c r="C489" s="203" t="s">
        <v>65</v>
      </c>
      <c r="D489" s="210">
        <v>3.21</v>
      </c>
      <c r="E489" s="168"/>
      <c r="F489" s="169"/>
      <c r="G489" s="169"/>
      <c r="H489" s="169"/>
      <c r="I489" s="169"/>
      <c r="J489" s="169">
        <f>ROUND(G489+H489+I489,2)</f>
        <v>0</v>
      </c>
      <c r="K489" s="170">
        <f t="shared" si="242"/>
        <v>0</v>
      </c>
      <c r="L489" s="171">
        <f t="shared" si="243"/>
        <v>0</v>
      </c>
      <c r="M489" s="171">
        <f t="shared" si="244"/>
        <v>0</v>
      </c>
      <c r="N489" s="171">
        <f t="shared" si="245"/>
        <v>0</v>
      </c>
      <c r="O489" s="172">
        <f t="shared" si="254"/>
        <v>0</v>
      </c>
    </row>
    <row r="490" spans="1:15" ht="16.5" customHeight="1" x14ac:dyDescent="0.2">
      <c r="A490" s="173" t="s">
        <v>723</v>
      </c>
      <c r="B490" s="202" t="s">
        <v>279</v>
      </c>
      <c r="C490" s="203" t="s">
        <v>54</v>
      </c>
      <c r="D490" s="210">
        <v>2</v>
      </c>
      <c r="E490" s="168"/>
      <c r="F490" s="169"/>
      <c r="G490" s="169"/>
      <c r="H490" s="169"/>
      <c r="I490" s="169"/>
      <c r="J490" s="169">
        <f>ROUND(G490+H490+I490,2)</f>
        <v>0</v>
      </c>
      <c r="K490" s="170">
        <f t="shared" si="242"/>
        <v>0</v>
      </c>
      <c r="L490" s="171">
        <f t="shared" si="243"/>
        <v>0</v>
      </c>
      <c r="M490" s="171">
        <f t="shared" si="244"/>
        <v>0</v>
      </c>
      <c r="N490" s="171">
        <f t="shared" si="245"/>
        <v>0</v>
      </c>
      <c r="O490" s="172">
        <f t="shared" ref="O490:O499" si="257">ROUND(L490+M490+N490,2)</f>
        <v>0</v>
      </c>
    </row>
    <row r="491" spans="1:15" ht="16.5" customHeight="1" x14ac:dyDescent="0.2">
      <c r="A491" s="173"/>
      <c r="B491" s="193" t="s">
        <v>280</v>
      </c>
      <c r="C491" s="197"/>
      <c r="D491" s="210"/>
      <c r="E491" s="168"/>
      <c r="F491" s="169"/>
      <c r="G491" s="169"/>
      <c r="H491" s="169"/>
      <c r="I491" s="169"/>
      <c r="J491" s="169">
        <f t="shared" ref="J491:J494" si="258">ROUND(G491+H491+I491,2)</f>
        <v>0</v>
      </c>
      <c r="K491" s="170">
        <f t="shared" si="242"/>
        <v>0</v>
      </c>
      <c r="L491" s="171">
        <f t="shared" si="243"/>
        <v>0</v>
      </c>
      <c r="M491" s="171">
        <f t="shared" si="244"/>
        <v>0</v>
      </c>
      <c r="N491" s="171">
        <f t="shared" si="245"/>
        <v>0</v>
      </c>
      <c r="O491" s="172">
        <f t="shared" si="257"/>
        <v>0</v>
      </c>
    </row>
    <row r="492" spans="1:15" ht="16.5" customHeight="1" x14ac:dyDescent="0.2">
      <c r="A492" s="173" t="s">
        <v>724</v>
      </c>
      <c r="B492" s="202" t="s">
        <v>209</v>
      </c>
      <c r="C492" s="197" t="s">
        <v>65</v>
      </c>
      <c r="D492" s="210">
        <v>2.83</v>
      </c>
      <c r="E492" s="168"/>
      <c r="F492" s="169"/>
      <c r="G492" s="169"/>
      <c r="H492" s="169"/>
      <c r="I492" s="169"/>
      <c r="J492" s="169">
        <f t="shared" si="258"/>
        <v>0</v>
      </c>
      <c r="K492" s="170">
        <f t="shared" si="242"/>
        <v>0</v>
      </c>
      <c r="L492" s="171">
        <f t="shared" si="243"/>
        <v>0</v>
      </c>
      <c r="M492" s="171">
        <f t="shared" si="244"/>
        <v>0</v>
      </c>
      <c r="N492" s="171">
        <f t="shared" si="245"/>
        <v>0</v>
      </c>
      <c r="O492" s="172">
        <f t="shared" si="257"/>
        <v>0</v>
      </c>
    </row>
    <row r="493" spans="1:15" ht="16.5" customHeight="1" x14ac:dyDescent="0.2">
      <c r="A493" s="173" t="s">
        <v>725</v>
      </c>
      <c r="B493" s="202" t="s">
        <v>313</v>
      </c>
      <c r="C493" s="197" t="s">
        <v>65</v>
      </c>
      <c r="D493" s="210">
        <v>15.95</v>
      </c>
      <c r="E493" s="168"/>
      <c r="F493" s="169"/>
      <c r="G493" s="169"/>
      <c r="H493" s="169"/>
      <c r="I493" s="169"/>
      <c r="J493" s="169">
        <f t="shared" si="258"/>
        <v>0</v>
      </c>
      <c r="K493" s="170">
        <f t="shared" si="242"/>
        <v>0</v>
      </c>
      <c r="L493" s="171">
        <f t="shared" si="243"/>
        <v>0</v>
      </c>
      <c r="M493" s="171">
        <f t="shared" si="244"/>
        <v>0</v>
      </c>
      <c r="N493" s="171">
        <f t="shared" si="245"/>
        <v>0</v>
      </c>
      <c r="O493" s="172">
        <f t="shared" si="257"/>
        <v>0</v>
      </c>
    </row>
    <row r="494" spans="1:15" ht="24.75" customHeight="1" x14ac:dyDescent="0.2">
      <c r="A494" s="173" t="s">
        <v>726</v>
      </c>
      <c r="B494" s="219" t="s">
        <v>210</v>
      </c>
      <c r="C494" s="200" t="s">
        <v>65</v>
      </c>
      <c r="D494" s="210">
        <v>2.83</v>
      </c>
      <c r="E494" s="168"/>
      <c r="F494" s="169"/>
      <c r="G494" s="169"/>
      <c r="H494" s="169"/>
      <c r="I494" s="169"/>
      <c r="J494" s="169">
        <f t="shared" si="258"/>
        <v>0</v>
      </c>
      <c r="K494" s="170">
        <f t="shared" si="242"/>
        <v>0</v>
      </c>
      <c r="L494" s="171">
        <f t="shared" si="243"/>
        <v>0</v>
      </c>
      <c r="M494" s="171">
        <f t="shared" si="244"/>
        <v>0</v>
      </c>
      <c r="N494" s="171">
        <f t="shared" si="245"/>
        <v>0</v>
      </c>
      <c r="O494" s="172">
        <f t="shared" si="257"/>
        <v>0</v>
      </c>
    </row>
    <row r="495" spans="1:15" ht="15" customHeight="1" x14ac:dyDescent="0.2">
      <c r="A495" s="173" t="s">
        <v>727</v>
      </c>
      <c r="B495" s="202" t="s">
        <v>211</v>
      </c>
      <c r="C495" s="197" t="s">
        <v>65</v>
      </c>
      <c r="D495" s="210">
        <v>2.83</v>
      </c>
      <c r="E495" s="168"/>
      <c r="F495" s="169"/>
      <c r="G495" s="169"/>
      <c r="H495" s="169"/>
      <c r="I495" s="169"/>
      <c r="J495" s="169">
        <f>ROUND(G495+H495+I495,2)</f>
        <v>0</v>
      </c>
      <c r="K495" s="170">
        <f t="shared" si="242"/>
        <v>0</v>
      </c>
      <c r="L495" s="171">
        <f t="shared" si="243"/>
        <v>0</v>
      </c>
      <c r="M495" s="171">
        <f t="shared" si="244"/>
        <v>0</v>
      </c>
      <c r="N495" s="171">
        <f t="shared" si="245"/>
        <v>0</v>
      </c>
      <c r="O495" s="172">
        <f t="shared" si="257"/>
        <v>0</v>
      </c>
    </row>
    <row r="496" spans="1:15" ht="24.75" customHeight="1" x14ac:dyDescent="0.2">
      <c r="A496" s="173" t="s">
        <v>728</v>
      </c>
      <c r="B496" s="219" t="s">
        <v>212</v>
      </c>
      <c r="C496" s="200" t="s">
        <v>65</v>
      </c>
      <c r="D496" s="210">
        <v>15.95</v>
      </c>
      <c r="E496" s="168"/>
      <c r="F496" s="169"/>
      <c r="G496" s="169"/>
      <c r="H496" s="169"/>
      <c r="I496" s="169"/>
      <c r="J496" s="169">
        <f t="shared" ref="J496:J498" si="259">ROUND(G496+H496+I496,2)</f>
        <v>0</v>
      </c>
      <c r="K496" s="170">
        <f t="shared" si="242"/>
        <v>0</v>
      </c>
      <c r="L496" s="171">
        <f t="shared" si="243"/>
        <v>0</v>
      </c>
      <c r="M496" s="171">
        <f t="shared" si="244"/>
        <v>0</v>
      </c>
      <c r="N496" s="171">
        <f t="shared" si="245"/>
        <v>0</v>
      </c>
      <c r="O496" s="172">
        <f t="shared" si="257"/>
        <v>0</v>
      </c>
    </row>
    <row r="497" spans="1:15" ht="16.5" customHeight="1" x14ac:dyDescent="0.2">
      <c r="A497" s="173" t="s">
        <v>729</v>
      </c>
      <c r="B497" s="202" t="s">
        <v>213</v>
      </c>
      <c r="C497" s="197" t="s">
        <v>65</v>
      </c>
      <c r="D497" s="210">
        <v>15.95</v>
      </c>
      <c r="E497" s="168"/>
      <c r="F497" s="169"/>
      <c r="G497" s="169"/>
      <c r="H497" s="169"/>
      <c r="I497" s="169"/>
      <c r="J497" s="169">
        <f t="shared" si="259"/>
        <v>0</v>
      </c>
      <c r="K497" s="170">
        <f t="shared" si="242"/>
        <v>0</v>
      </c>
      <c r="L497" s="171">
        <f t="shared" si="243"/>
        <v>0</v>
      </c>
      <c r="M497" s="171">
        <f t="shared" si="244"/>
        <v>0</v>
      </c>
      <c r="N497" s="171">
        <f t="shared" si="245"/>
        <v>0</v>
      </c>
      <c r="O497" s="172">
        <f t="shared" si="257"/>
        <v>0</v>
      </c>
    </row>
    <row r="498" spans="1:15" ht="16.5" customHeight="1" x14ac:dyDescent="0.2">
      <c r="A498" s="173" t="s">
        <v>730</v>
      </c>
      <c r="B498" s="199" t="s">
        <v>190</v>
      </c>
      <c r="C498" s="200" t="s">
        <v>65</v>
      </c>
      <c r="D498" s="210">
        <v>2.83</v>
      </c>
      <c r="E498" s="168"/>
      <c r="F498" s="169"/>
      <c r="G498" s="169"/>
      <c r="H498" s="169"/>
      <c r="I498" s="169"/>
      <c r="J498" s="169">
        <f t="shared" si="259"/>
        <v>0</v>
      </c>
      <c r="K498" s="170">
        <f t="shared" si="242"/>
        <v>0</v>
      </c>
      <c r="L498" s="171">
        <f t="shared" si="243"/>
        <v>0</v>
      </c>
      <c r="M498" s="171">
        <f t="shared" si="244"/>
        <v>0</v>
      </c>
      <c r="N498" s="171">
        <f t="shared" si="245"/>
        <v>0</v>
      </c>
      <c r="O498" s="172">
        <f t="shared" si="257"/>
        <v>0</v>
      </c>
    </row>
    <row r="499" spans="1:15" ht="16.5" customHeight="1" x14ac:dyDescent="0.2">
      <c r="A499" s="173" t="s">
        <v>731</v>
      </c>
      <c r="B499" s="202" t="s">
        <v>189</v>
      </c>
      <c r="C499" s="203" t="s">
        <v>65</v>
      </c>
      <c r="D499" s="210">
        <v>2.83</v>
      </c>
      <c r="E499" s="168"/>
      <c r="F499" s="169"/>
      <c r="G499" s="169"/>
      <c r="H499" s="169"/>
      <c r="I499" s="169"/>
      <c r="J499" s="169">
        <f>ROUND(G499+H499+I499,2)</f>
        <v>0</v>
      </c>
      <c r="K499" s="170">
        <f t="shared" si="242"/>
        <v>0</v>
      </c>
      <c r="L499" s="171">
        <f t="shared" si="243"/>
        <v>0</v>
      </c>
      <c r="M499" s="171">
        <f t="shared" si="244"/>
        <v>0</v>
      </c>
      <c r="N499" s="171">
        <f t="shared" si="245"/>
        <v>0</v>
      </c>
      <c r="O499" s="172">
        <f t="shared" si="257"/>
        <v>0</v>
      </c>
    </row>
    <row r="500" spans="1:15" ht="16.5" customHeight="1" x14ac:dyDescent="0.2">
      <c r="A500" s="173" t="s">
        <v>732</v>
      </c>
      <c r="B500" s="202" t="s">
        <v>266</v>
      </c>
      <c r="C500" s="203" t="s">
        <v>267</v>
      </c>
      <c r="D500" s="210">
        <v>1</v>
      </c>
      <c r="E500" s="168"/>
      <c r="F500" s="169"/>
      <c r="G500" s="169"/>
      <c r="H500" s="169"/>
      <c r="I500" s="169"/>
      <c r="J500" s="169">
        <f>ROUND(G500+H500+I500,2)</f>
        <v>0</v>
      </c>
      <c r="K500" s="170">
        <f t="shared" si="242"/>
        <v>0</v>
      </c>
      <c r="L500" s="171">
        <f t="shared" si="243"/>
        <v>0</v>
      </c>
      <c r="M500" s="171">
        <f t="shared" si="244"/>
        <v>0</v>
      </c>
      <c r="N500" s="171">
        <f t="shared" si="245"/>
        <v>0</v>
      </c>
      <c r="O500" s="172">
        <f t="shared" ref="O500:O510" si="260">ROUND(L500+M500+N500,2)</f>
        <v>0</v>
      </c>
    </row>
    <row r="501" spans="1:15" ht="16.5" customHeight="1" x14ac:dyDescent="0.2">
      <c r="A501" s="173"/>
      <c r="B501" s="193" t="s">
        <v>281</v>
      </c>
      <c r="C501" s="197"/>
      <c r="D501" s="210"/>
      <c r="E501" s="168"/>
      <c r="F501" s="169"/>
      <c r="G501" s="169"/>
      <c r="H501" s="169"/>
      <c r="I501" s="169"/>
      <c r="J501" s="169">
        <f t="shared" ref="J501:J507" si="261">ROUND(G501+H501+I501,2)</f>
        <v>0</v>
      </c>
      <c r="K501" s="170">
        <f t="shared" si="242"/>
        <v>0</v>
      </c>
      <c r="L501" s="171">
        <f t="shared" si="243"/>
        <v>0</v>
      </c>
      <c r="M501" s="171">
        <f t="shared" si="244"/>
        <v>0</v>
      </c>
      <c r="N501" s="171">
        <f t="shared" si="245"/>
        <v>0</v>
      </c>
      <c r="O501" s="172">
        <f t="shared" si="260"/>
        <v>0</v>
      </c>
    </row>
    <row r="502" spans="1:15" ht="16.5" customHeight="1" x14ac:dyDescent="0.2">
      <c r="A502" s="173" t="s">
        <v>733</v>
      </c>
      <c r="B502" s="202" t="s">
        <v>313</v>
      </c>
      <c r="C502" s="197" t="s">
        <v>65</v>
      </c>
      <c r="D502" s="210">
        <v>20.55</v>
      </c>
      <c r="E502" s="168"/>
      <c r="F502" s="169"/>
      <c r="G502" s="169"/>
      <c r="H502" s="169"/>
      <c r="I502" s="169"/>
      <c r="J502" s="169">
        <f t="shared" si="261"/>
        <v>0</v>
      </c>
      <c r="K502" s="170">
        <f t="shared" si="242"/>
        <v>0</v>
      </c>
      <c r="L502" s="171">
        <f t="shared" si="243"/>
        <v>0</v>
      </c>
      <c r="M502" s="171">
        <f t="shared" si="244"/>
        <v>0</v>
      </c>
      <c r="N502" s="171">
        <f t="shared" si="245"/>
        <v>0</v>
      </c>
      <c r="O502" s="172">
        <f t="shared" si="260"/>
        <v>0</v>
      </c>
    </row>
    <row r="503" spans="1:15" ht="16.5" customHeight="1" x14ac:dyDescent="0.2">
      <c r="A503" s="173" t="s">
        <v>734</v>
      </c>
      <c r="B503" s="196" t="s">
        <v>85</v>
      </c>
      <c r="C503" s="197" t="s">
        <v>54</v>
      </c>
      <c r="D503" s="209">
        <v>1</v>
      </c>
      <c r="E503" s="168"/>
      <c r="F503" s="169"/>
      <c r="G503" s="169"/>
      <c r="H503" s="169"/>
      <c r="I503" s="169"/>
      <c r="J503" s="169">
        <f t="shared" si="261"/>
        <v>0</v>
      </c>
      <c r="K503" s="170">
        <f t="shared" si="242"/>
        <v>0</v>
      </c>
      <c r="L503" s="171">
        <f t="shared" si="243"/>
        <v>0</v>
      </c>
      <c r="M503" s="171">
        <f t="shared" si="244"/>
        <v>0</v>
      </c>
      <c r="N503" s="171">
        <f t="shared" si="245"/>
        <v>0</v>
      </c>
      <c r="O503" s="172">
        <f t="shared" si="260"/>
        <v>0</v>
      </c>
    </row>
    <row r="504" spans="1:15" ht="16.5" customHeight="1" x14ac:dyDescent="0.2">
      <c r="A504" s="173" t="s">
        <v>735</v>
      </c>
      <c r="B504" s="238" t="s">
        <v>937</v>
      </c>
      <c r="C504" s="197" t="s">
        <v>65</v>
      </c>
      <c r="D504" s="209">
        <v>6.04</v>
      </c>
      <c r="E504" s="168"/>
      <c r="F504" s="169"/>
      <c r="G504" s="169"/>
      <c r="H504" s="169"/>
      <c r="I504" s="169"/>
      <c r="J504" s="169">
        <f t="shared" si="261"/>
        <v>0</v>
      </c>
      <c r="K504" s="169">
        <f t="shared" si="242"/>
        <v>0</v>
      </c>
      <c r="L504" s="234">
        <f t="shared" si="243"/>
        <v>0</v>
      </c>
      <c r="M504" s="234">
        <f t="shared" si="244"/>
        <v>0</v>
      </c>
      <c r="N504" s="234">
        <f t="shared" si="245"/>
        <v>0</v>
      </c>
      <c r="O504" s="235">
        <f t="shared" si="260"/>
        <v>0</v>
      </c>
    </row>
    <row r="505" spans="1:15" ht="24.75" customHeight="1" x14ac:dyDescent="0.2">
      <c r="A505" s="173" t="s">
        <v>736</v>
      </c>
      <c r="B505" s="219" t="s">
        <v>212</v>
      </c>
      <c r="C505" s="200" t="s">
        <v>65</v>
      </c>
      <c r="D505" s="210">
        <v>20.55</v>
      </c>
      <c r="E505" s="168"/>
      <c r="F505" s="169"/>
      <c r="G505" s="169"/>
      <c r="H505" s="169"/>
      <c r="I505" s="169"/>
      <c r="J505" s="169">
        <f t="shared" si="261"/>
        <v>0</v>
      </c>
      <c r="K505" s="170">
        <f t="shared" si="242"/>
        <v>0</v>
      </c>
      <c r="L505" s="171">
        <f t="shared" si="243"/>
        <v>0</v>
      </c>
      <c r="M505" s="171">
        <f t="shared" si="244"/>
        <v>0</v>
      </c>
      <c r="N505" s="171">
        <f t="shared" si="245"/>
        <v>0</v>
      </c>
      <c r="O505" s="172">
        <f t="shared" si="260"/>
        <v>0</v>
      </c>
    </row>
    <row r="506" spans="1:15" ht="16.5" customHeight="1" x14ac:dyDescent="0.2">
      <c r="A506" s="173" t="s">
        <v>737</v>
      </c>
      <c r="B506" s="202" t="s">
        <v>213</v>
      </c>
      <c r="C506" s="197" t="s">
        <v>65</v>
      </c>
      <c r="D506" s="210">
        <v>20.55</v>
      </c>
      <c r="E506" s="168"/>
      <c r="F506" s="169"/>
      <c r="G506" s="169"/>
      <c r="H506" s="169"/>
      <c r="I506" s="169"/>
      <c r="J506" s="169">
        <f t="shared" si="261"/>
        <v>0</v>
      </c>
      <c r="K506" s="170">
        <f t="shared" si="242"/>
        <v>0</v>
      </c>
      <c r="L506" s="171">
        <f t="shared" si="243"/>
        <v>0</v>
      </c>
      <c r="M506" s="171">
        <f t="shared" si="244"/>
        <v>0</v>
      </c>
      <c r="N506" s="171">
        <f t="shared" si="245"/>
        <v>0</v>
      </c>
      <c r="O506" s="172">
        <f t="shared" si="260"/>
        <v>0</v>
      </c>
    </row>
    <row r="507" spans="1:15" ht="16.5" customHeight="1" x14ac:dyDescent="0.2">
      <c r="A507" s="173" t="s">
        <v>738</v>
      </c>
      <c r="B507" s="199" t="s">
        <v>190</v>
      </c>
      <c r="C507" s="200" t="s">
        <v>65</v>
      </c>
      <c r="D507" s="209">
        <v>6.04</v>
      </c>
      <c r="E507" s="168"/>
      <c r="F507" s="169"/>
      <c r="G507" s="169"/>
      <c r="H507" s="169"/>
      <c r="I507" s="169"/>
      <c r="J507" s="169">
        <f t="shared" si="261"/>
        <v>0</v>
      </c>
      <c r="K507" s="170">
        <f t="shared" si="242"/>
        <v>0</v>
      </c>
      <c r="L507" s="171">
        <f t="shared" si="243"/>
        <v>0</v>
      </c>
      <c r="M507" s="171">
        <f t="shared" si="244"/>
        <v>0</v>
      </c>
      <c r="N507" s="171">
        <f t="shared" si="245"/>
        <v>0</v>
      </c>
      <c r="O507" s="172">
        <f t="shared" si="260"/>
        <v>0</v>
      </c>
    </row>
    <row r="508" spans="1:15" ht="16.5" customHeight="1" x14ac:dyDescent="0.2">
      <c r="A508" s="173" t="s">
        <v>739</v>
      </c>
      <c r="B508" s="202" t="s">
        <v>189</v>
      </c>
      <c r="C508" s="203" t="s">
        <v>65</v>
      </c>
      <c r="D508" s="209">
        <v>6.04</v>
      </c>
      <c r="E508" s="168"/>
      <c r="F508" s="169"/>
      <c r="G508" s="169"/>
      <c r="H508" s="169"/>
      <c r="I508" s="169"/>
      <c r="J508" s="169">
        <f>ROUND(G508+H508+I508,2)</f>
        <v>0</v>
      </c>
      <c r="K508" s="170">
        <f t="shared" si="242"/>
        <v>0</v>
      </c>
      <c r="L508" s="171">
        <f t="shared" si="243"/>
        <v>0</v>
      </c>
      <c r="M508" s="171">
        <f t="shared" si="244"/>
        <v>0</v>
      </c>
      <c r="N508" s="171">
        <f t="shared" si="245"/>
        <v>0</v>
      </c>
      <c r="O508" s="172">
        <f t="shared" si="260"/>
        <v>0</v>
      </c>
    </row>
    <row r="509" spans="1:15" ht="16.5" customHeight="1" x14ac:dyDescent="0.2">
      <c r="A509" s="173" t="s">
        <v>740</v>
      </c>
      <c r="B509" s="198" t="s">
        <v>300</v>
      </c>
      <c r="C509" s="197" t="s">
        <v>54</v>
      </c>
      <c r="D509" s="210">
        <v>1</v>
      </c>
      <c r="E509" s="168"/>
      <c r="F509" s="169"/>
      <c r="G509" s="169"/>
      <c r="H509" s="169"/>
      <c r="I509" s="169"/>
      <c r="J509" s="169">
        <f t="shared" ref="J509:J512" si="262">ROUND(G509+H509+I509,2)</f>
        <v>0</v>
      </c>
      <c r="K509" s="170">
        <f t="shared" si="242"/>
        <v>0</v>
      </c>
      <c r="L509" s="171">
        <f t="shared" si="243"/>
        <v>0</v>
      </c>
      <c r="M509" s="171">
        <f t="shared" si="244"/>
        <v>0</v>
      </c>
      <c r="N509" s="171">
        <f t="shared" si="245"/>
        <v>0</v>
      </c>
      <c r="O509" s="172">
        <f t="shared" si="260"/>
        <v>0</v>
      </c>
    </row>
    <row r="510" spans="1:15" ht="16.5" customHeight="1" x14ac:dyDescent="0.2">
      <c r="A510" s="173" t="s">
        <v>741</v>
      </c>
      <c r="B510" s="175" t="s">
        <v>261</v>
      </c>
      <c r="C510" s="197" t="s">
        <v>54</v>
      </c>
      <c r="D510" s="210">
        <v>1</v>
      </c>
      <c r="E510" s="169"/>
      <c r="F510" s="169"/>
      <c r="G510" s="169"/>
      <c r="H510" s="169"/>
      <c r="I510" s="169"/>
      <c r="J510" s="169">
        <f t="shared" si="262"/>
        <v>0</v>
      </c>
      <c r="K510" s="170">
        <f t="shared" si="242"/>
        <v>0</v>
      </c>
      <c r="L510" s="171">
        <f t="shared" si="243"/>
        <v>0</v>
      </c>
      <c r="M510" s="171">
        <f t="shared" si="244"/>
        <v>0</v>
      </c>
      <c r="N510" s="171">
        <f t="shared" si="245"/>
        <v>0</v>
      </c>
      <c r="O510" s="172">
        <f t="shared" si="260"/>
        <v>0</v>
      </c>
    </row>
    <row r="511" spans="1:15" ht="16.5" customHeight="1" x14ac:dyDescent="0.2">
      <c r="A511" s="173"/>
      <c r="B511" s="193" t="s">
        <v>282</v>
      </c>
      <c r="C511" s="197"/>
      <c r="D511" s="210"/>
      <c r="E511" s="168"/>
      <c r="F511" s="169"/>
      <c r="G511" s="169"/>
      <c r="H511" s="169"/>
      <c r="I511" s="169"/>
      <c r="J511" s="169">
        <f t="shared" si="262"/>
        <v>0</v>
      </c>
      <c r="K511" s="170">
        <f t="shared" si="242"/>
        <v>0</v>
      </c>
      <c r="L511" s="171">
        <f t="shared" si="243"/>
        <v>0</v>
      </c>
      <c r="M511" s="171">
        <f t="shared" si="244"/>
        <v>0</v>
      </c>
      <c r="N511" s="171">
        <f t="shared" si="245"/>
        <v>0</v>
      </c>
      <c r="O511" s="172">
        <f t="shared" ref="O511:O514" si="263">ROUND(L511+M511+N511,2)</f>
        <v>0</v>
      </c>
    </row>
    <row r="512" spans="1:15" ht="16.5" customHeight="1" x14ac:dyDescent="0.2">
      <c r="A512" s="173" t="s">
        <v>742</v>
      </c>
      <c r="B512" s="196" t="s">
        <v>85</v>
      </c>
      <c r="C512" s="197" t="s">
        <v>54</v>
      </c>
      <c r="D512" s="209">
        <v>1</v>
      </c>
      <c r="E512" s="168"/>
      <c r="F512" s="169"/>
      <c r="G512" s="169"/>
      <c r="H512" s="169"/>
      <c r="I512" s="169"/>
      <c r="J512" s="169">
        <f t="shared" si="262"/>
        <v>0</v>
      </c>
      <c r="K512" s="170">
        <f t="shared" si="242"/>
        <v>0</v>
      </c>
      <c r="L512" s="171">
        <f t="shared" si="243"/>
        <v>0</v>
      </c>
      <c r="M512" s="171">
        <f t="shared" si="244"/>
        <v>0</v>
      </c>
      <c r="N512" s="171">
        <f t="shared" si="245"/>
        <v>0</v>
      </c>
      <c r="O512" s="172">
        <f t="shared" si="263"/>
        <v>0</v>
      </c>
    </row>
    <row r="513" spans="1:15" ht="24" x14ac:dyDescent="0.2">
      <c r="A513" s="173" t="s">
        <v>743</v>
      </c>
      <c r="B513" s="241" t="s">
        <v>301</v>
      </c>
      <c r="C513" s="197" t="s">
        <v>54</v>
      </c>
      <c r="D513" s="210">
        <v>1</v>
      </c>
      <c r="E513" s="168"/>
      <c r="F513" s="169"/>
      <c r="G513" s="169"/>
      <c r="H513" s="169"/>
      <c r="I513" s="169"/>
      <c r="J513" s="169">
        <f t="shared" ref="J513:J514" si="264">ROUND(G513+H513+I513,2)</f>
        <v>0</v>
      </c>
      <c r="K513" s="170">
        <f t="shared" si="242"/>
        <v>0</v>
      </c>
      <c r="L513" s="171">
        <f t="shared" si="243"/>
        <v>0</v>
      </c>
      <c r="M513" s="171">
        <f t="shared" si="244"/>
        <v>0</v>
      </c>
      <c r="N513" s="171">
        <f t="shared" si="245"/>
        <v>0</v>
      </c>
      <c r="O513" s="172">
        <f t="shared" si="263"/>
        <v>0</v>
      </c>
    </row>
    <row r="514" spans="1:15" ht="16.5" customHeight="1" x14ac:dyDescent="0.2">
      <c r="A514" s="173" t="s">
        <v>744</v>
      </c>
      <c r="B514" s="175" t="s">
        <v>261</v>
      </c>
      <c r="C514" s="197" t="s">
        <v>54</v>
      </c>
      <c r="D514" s="210">
        <v>1</v>
      </c>
      <c r="E514" s="169"/>
      <c r="F514" s="169"/>
      <c r="G514" s="169"/>
      <c r="H514" s="169"/>
      <c r="I514" s="169"/>
      <c r="J514" s="169">
        <f t="shared" si="264"/>
        <v>0</v>
      </c>
      <c r="K514" s="170">
        <f t="shared" si="242"/>
        <v>0</v>
      </c>
      <c r="L514" s="171">
        <f t="shared" si="243"/>
        <v>0</v>
      </c>
      <c r="M514" s="171">
        <f t="shared" si="244"/>
        <v>0</v>
      </c>
      <c r="N514" s="171">
        <f t="shared" si="245"/>
        <v>0</v>
      </c>
      <c r="O514" s="172">
        <f t="shared" si="263"/>
        <v>0</v>
      </c>
    </row>
    <row r="515" spans="1:15" ht="16.5" customHeight="1" x14ac:dyDescent="0.2">
      <c r="A515" s="173"/>
      <c r="B515" s="193" t="s">
        <v>283</v>
      </c>
      <c r="C515" s="197"/>
      <c r="D515" s="210"/>
      <c r="E515" s="168"/>
      <c r="F515" s="169"/>
      <c r="G515" s="169"/>
      <c r="H515" s="169"/>
      <c r="I515" s="169"/>
      <c r="J515" s="169">
        <f t="shared" ref="J515:J519" si="265">ROUND(G515+H515+I515,2)</f>
        <v>0</v>
      </c>
      <c r="K515" s="170">
        <f t="shared" ref="K515:K570" si="266">ROUND(D515*E515,2)</f>
        <v>0</v>
      </c>
      <c r="L515" s="171">
        <f t="shared" ref="L515:L570" si="267">ROUND(D515*G515,2)</f>
        <v>0</v>
      </c>
      <c r="M515" s="171">
        <f t="shared" ref="M515:M570" si="268">ROUND(D515*H515,2)</f>
        <v>0</v>
      </c>
      <c r="N515" s="171">
        <f t="shared" ref="N515:N570" si="269">ROUND(D515*I515,2)</f>
        <v>0</v>
      </c>
      <c r="O515" s="172">
        <f t="shared" ref="O515:O521" si="270">ROUND(L515+M515+N515,2)</f>
        <v>0</v>
      </c>
    </row>
    <row r="516" spans="1:15" ht="24" x14ac:dyDescent="0.2">
      <c r="A516" s="173" t="s">
        <v>745</v>
      </c>
      <c r="B516" s="242" t="s">
        <v>284</v>
      </c>
      <c r="C516" s="200" t="s">
        <v>285</v>
      </c>
      <c r="D516" s="210">
        <f>ROUND(28.9*0.15,2)</f>
        <v>4.34</v>
      </c>
      <c r="E516" s="168"/>
      <c r="F516" s="169"/>
      <c r="G516" s="169"/>
      <c r="H516" s="169"/>
      <c r="I516" s="169"/>
      <c r="J516" s="169">
        <f t="shared" ref="J516" si="271">ROUND(G516+H516+I516,2)</f>
        <v>0</v>
      </c>
      <c r="K516" s="170">
        <f t="shared" si="266"/>
        <v>0</v>
      </c>
      <c r="L516" s="171">
        <f t="shared" si="267"/>
        <v>0</v>
      </c>
      <c r="M516" s="171">
        <f t="shared" si="268"/>
        <v>0</v>
      </c>
      <c r="N516" s="171">
        <f t="shared" si="269"/>
        <v>0</v>
      </c>
      <c r="O516" s="172">
        <f t="shared" ref="O516" si="272">ROUND(L516+M516+N516,2)</f>
        <v>0</v>
      </c>
    </row>
    <row r="517" spans="1:15" ht="16.5" customHeight="1" x14ac:dyDescent="0.2">
      <c r="A517" s="173" t="s">
        <v>746</v>
      </c>
      <c r="B517" s="199" t="s">
        <v>67</v>
      </c>
      <c r="C517" s="200" t="s">
        <v>65</v>
      </c>
      <c r="D517" s="210">
        <v>31.1</v>
      </c>
      <c r="E517" s="168"/>
      <c r="F517" s="169"/>
      <c r="G517" s="169"/>
      <c r="H517" s="169"/>
      <c r="I517" s="169"/>
      <c r="J517" s="169">
        <f t="shared" si="265"/>
        <v>0</v>
      </c>
      <c r="K517" s="170">
        <f t="shared" si="266"/>
        <v>0</v>
      </c>
      <c r="L517" s="171">
        <f t="shared" si="267"/>
        <v>0</v>
      </c>
      <c r="M517" s="171">
        <f t="shared" si="268"/>
        <v>0</v>
      </c>
      <c r="N517" s="171">
        <f t="shared" si="269"/>
        <v>0</v>
      </c>
      <c r="O517" s="172">
        <f t="shared" si="270"/>
        <v>0</v>
      </c>
    </row>
    <row r="518" spans="1:15" ht="16.5" customHeight="1" x14ac:dyDescent="0.2">
      <c r="A518" s="173" t="s">
        <v>747</v>
      </c>
      <c r="B518" s="202" t="s">
        <v>64</v>
      </c>
      <c r="C518" s="203" t="s">
        <v>65</v>
      </c>
      <c r="D518" s="210">
        <v>31.1</v>
      </c>
      <c r="E518" s="168"/>
      <c r="F518" s="169"/>
      <c r="G518" s="169"/>
      <c r="H518" s="169"/>
      <c r="I518" s="169"/>
      <c r="J518" s="169">
        <f>ROUND(G518+H518+I518,2)</f>
        <v>0</v>
      </c>
      <c r="K518" s="170">
        <f t="shared" si="266"/>
        <v>0</v>
      </c>
      <c r="L518" s="171">
        <f t="shared" si="267"/>
        <v>0</v>
      </c>
      <c r="M518" s="171">
        <f t="shared" si="268"/>
        <v>0</v>
      </c>
      <c r="N518" s="171">
        <f t="shared" si="269"/>
        <v>0</v>
      </c>
      <c r="O518" s="172">
        <f t="shared" si="270"/>
        <v>0</v>
      </c>
    </row>
    <row r="519" spans="1:15" ht="16.5" customHeight="1" x14ac:dyDescent="0.2">
      <c r="A519" s="173" t="s">
        <v>748</v>
      </c>
      <c r="B519" s="199" t="s">
        <v>190</v>
      </c>
      <c r="C519" s="200" t="s">
        <v>65</v>
      </c>
      <c r="D519" s="209">
        <v>18.72</v>
      </c>
      <c r="E519" s="168"/>
      <c r="F519" s="169"/>
      <c r="G519" s="169"/>
      <c r="H519" s="169"/>
      <c r="I519" s="169"/>
      <c r="J519" s="169">
        <f t="shared" si="265"/>
        <v>0</v>
      </c>
      <c r="K519" s="170">
        <f t="shared" si="266"/>
        <v>0</v>
      </c>
      <c r="L519" s="171">
        <f t="shared" si="267"/>
        <v>0</v>
      </c>
      <c r="M519" s="171">
        <f t="shared" si="268"/>
        <v>0</v>
      </c>
      <c r="N519" s="171">
        <f t="shared" si="269"/>
        <v>0</v>
      </c>
      <c r="O519" s="172">
        <f t="shared" si="270"/>
        <v>0</v>
      </c>
    </row>
    <row r="520" spans="1:15" ht="16.5" customHeight="1" x14ac:dyDescent="0.2">
      <c r="A520" s="173" t="s">
        <v>749</v>
      </c>
      <c r="B520" s="202" t="s">
        <v>189</v>
      </c>
      <c r="C520" s="203" t="s">
        <v>65</v>
      </c>
      <c r="D520" s="209">
        <v>18.72</v>
      </c>
      <c r="E520" s="168"/>
      <c r="F520" s="169"/>
      <c r="G520" s="169"/>
      <c r="H520" s="169"/>
      <c r="I520" s="169"/>
      <c r="J520" s="169">
        <f>ROUND(G520+H520+I520,2)</f>
        <v>0</v>
      </c>
      <c r="K520" s="170">
        <f t="shared" si="266"/>
        <v>0</v>
      </c>
      <c r="L520" s="171">
        <f t="shared" si="267"/>
        <v>0</v>
      </c>
      <c r="M520" s="171">
        <f t="shared" si="268"/>
        <v>0</v>
      </c>
      <c r="N520" s="171">
        <f t="shared" si="269"/>
        <v>0</v>
      </c>
      <c r="O520" s="172">
        <f t="shared" si="270"/>
        <v>0</v>
      </c>
    </row>
    <row r="521" spans="1:15" ht="24" x14ac:dyDescent="0.2">
      <c r="A521" s="173" t="s">
        <v>750</v>
      </c>
      <c r="B521" s="241" t="s">
        <v>306</v>
      </c>
      <c r="C521" s="197" t="s">
        <v>54</v>
      </c>
      <c r="D521" s="210">
        <v>1</v>
      </c>
      <c r="E521" s="168"/>
      <c r="F521" s="169"/>
      <c r="G521" s="169"/>
      <c r="H521" s="169"/>
      <c r="I521" s="169"/>
      <c r="J521" s="169">
        <f t="shared" ref="J521" si="273">ROUND(G521+H521+I521,2)</f>
        <v>0</v>
      </c>
      <c r="K521" s="170">
        <f t="shared" si="266"/>
        <v>0</v>
      </c>
      <c r="L521" s="171">
        <f t="shared" si="267"/>
        <v>0</v>
      </c>
      <c r="M521" s="171">
        <f t="shared" si="268"/>
        <v>0</v>
      </c>
      <c r="N521" s="171">
        <f t="shared" si="269"/>
        <v>0</v>
      </c>
      <c r="O521" s="172">
        <f t="shared" si="270"/>
        <v>0</v>
      </c>
    </row>
    <row r="522" spans="1:15" ht="16.5" customHeight="1" x14ac:dyDescent="0.2">
      <c r="A522" s="173" t="s">
        <v>751</v>
      </c>
      <c r="B522" s="202" t="s">
        <v>286</v>
      </c>
      <c r="C522" s="203" t="s">
        <v>54</v>
      </c>
      <c r="D522" s="209">
        <v>1</v>
      </c>
      <c r="E522" s="168"/>
      <c r="F522" s="169"/>
      <c r="G522" s="169"/>
      <c r="H522" s="169"/>
      <c r="I522" s="169"/>
      <c r="J522" s="169">
        <f>ROUND(G522+H522+I522,2)</f>
        <v>0</v>
      </c>
      <c r="K522" s="170">
        <f t="shared" si="266"/>
        <v>0</v>
      </c>
      <c r="L522" s="171">
        <f t="shared" si="267"/>
        <v>0</v>
      </c>
      <c r="M522" s="171">
        <f t="shared" si="268"/>
        <v>0</v>
      </c>
      <c r="N522" s="171">
        <f t="shared" si="269"/>
        <v>0</v>
      </c>
      <c r="O522" s="172">
        <f t="shared" ref="O522:O526" si="274">ROUND(L522+M522+N522,2)</f>
        <v>0</v>
      </c>
    </row>
    <row r="523" spans="1:15" ht="16.5" customHeight="1" x14ac:dyDescent="0.2">
      <c r="A523" s="173"/>
      <c r="B523" s="193" t="s">
        <v>287</v>
      </c>
      <c r="C523" s="197"/>
      <c r="D523" s="210"/>
      <c r="E523" s="168"/>
      <c r="F523" s="169"/>
      <c r="G523" s="169"/>
      <c r="H523" s="169"/>
      <c r="I523" s="169"/>
      <c r="J523" s="169">
        <f t="shared" ref="J523:J526" si="275">ROUND(G523+H523+I523,2)</f>
        <v>0</v>
      </c>
      <c r="K523" s="170">
        <f t="shared" si="266"/>
        <v>0</v>
      </c>
      <c r="L523" s="171">
        <f t="shared" si="267"/>
        <v>0</v>
      </c>
      <c r="M523" s="171">
        <f t="shared" si="268"/>
        <v>0</v>
      </c>
      <c r="N523" s="171">
        <f t="shared" si="269"/>
        <v>0</v>
      </c>
      <c r="O523" s="172">
        <f t="shared" si="274"/>
        <v>0</v>
      </c>
    </row>
    <row r="524" spans="1:15" ht="16.5" customHeight="1" x14ac:dyDescent="0.2">
      <c r="A524" s="173" t="s">
        <v>752</v>
      </c>
      <c r="B524" s="196" t="s">
        <v>85</v>
      </c>
      <c r="C524" s="197" t="s">
        <v>54</v>
      </c>
      <c r="D524" s="209">
        <v>1</v>
      </c>
      <c r="E524" s="168"/>
      <c r="F524" s="169"/>
      <c r="G524" s="169"/>
      <c r="H524" s="169"/>
      <c r="I524" s="169"/>
      <c r="J524" s="169">
        <f t="shared" si="275"/>
        <v>0</v>
      </c>
      <c r="K524" s="170">
        <f t="shared" si="266"/>
        <v>0</v>
      </c>
      <c r="L524" s="171">
        <f t="shared" si="267"/>
        <v>0</v>
      </c>
      <c r="M524" s="171">
        <f t="shared" si="268"/>
        <v>0</v>
      </c>
      <c r="N524" s="171">
        <f t="shared" si="269"/>
        <v>0</v>
      </c>
      <c r="O524" s="172">
        <f t="shared" si="274"/>
        <v>0</v>
      </c>
    </row>
    <row r="525" spans="1:15" ht="24" x14ac:dyDescent="0.2">
      <c r="A525" s="173" t="s">
        <v>753</v>
      </c>
      <c r="B525" s="241" t="s">
        <v>301</v>
      </c>
      <c r="C525" s="197" t="s">
        <v>54</v>
      </c>
      <c r="D525" s="210">
        <v>1</v>
      </c>
      <c r="E525" s="168"/>
      <c r="F525" s="169"/>
      <c r="G525" s="169"/>
      <c r="H525" s="169"/>
      <c r="I525" s="169"/>
      <c r="J525" s="169">
        <f t="shared" si="275"/>
        <v>0</v>
      </c>
      <c r="K525" s="170">
        <f t="shared" si="266"/>
        <v>0</v>
      </c>
      <c r="L525" s="171">
        <f t="shared" si="267"/>
        <v>0</v>
      </c>
      <c r="M525" s="171">
        <f t="shared" si="268"/>
        <v>0</v>
      </c>
      <c r="N525" s="171">
        <f t="shared" si="269"/>
        <v>0</v>
      </c>
      <c r="O525" s="172">
        <f t="shared" si="274"/>
        <v>0</v>
      </c>
    </row>
    <row r="526" spans="1:15" ht="16.5" customHeight="1" x14ac:dyDescent="0.2">
      <c r="A526" s="173" t="s">
        <v>754</v>
      </c>
      <c r="B526" s="175" t="s">
        <v>261</v>
      </c>
      <c r="C526" s="197" t="s">
        <v>54</v>
      </c>
      <c r="D526" s="210">
        <v>1</v>
      </c>
      <c r="E526" s="169"/>
      <c r="F526" s="169"/>
      <c r="G526" s="169"/>
      <c r="H526" s="169"/>
      <c r="I526" s="169"/>
      <c r="J526" s="169">
        <f t="shared" si="275"/>
        <v>0</v>
      </c>
      <c r="K526" s="170">
        <f t="shared" si="266"/>
        <v>0</v>
      </c>
      <c r="L526" s="171">
        <f t="shared" si="267"/>
        <v>0</v>
      </c>
      <c r="M526" s="171">
        <f t="shared" si="268"/>
        <v>0</v>
      </c>
      <c r="N526" s="171">
        <f t="shared" si="269"/>
        <v>0</v>
      </c>
      <c r="O526" s="172">
        <f t="shared" si="274"/>
        <v>0</v>
      </c>
    </row>
    <row r="527" spans="1:15" ht="16.5" customHeight="1" x14ac:dyDescent="0.2">
      <c r="A527" s="173"/>
      <c r="B527" s="193" t="s">
        <v>288</v>
      </c>
      <c r="C527" s="197"/>
      <c r="D527" s="210"/>
      <c r="E527" s="168"/>
      <c r="F527" s="169"/>
      <c r="G527" s="169"/>
      <c r="H527" s="169"/>
      <c r="I527" s="169"/>
      <c r="J527" s="169">
        <f t="shared" ref="J527:J530" si="276">ROUND(G527+H527+I527,2)</f>
        <v>0</v>
      </c>
      <c r="K527" s="170">
        <f t="shared" si="266"/>
        <v>0</v>
      </c>
      <c r="L527" s="171">
        <f t="shared" si="267"/>
        <v>0</v>
      </c>
      <c r="M527" s="171">
        <f t="shared" si="268"/>
        <v>0</v>
      </c>
      <c r="N527" s="171">
        <f t="shared" si="269"/>
        <v>0</v>
      </c>
      <c r="O527" s="172">
        <f t="shared" ref="O527:O530" si="277">ROUND(L527+M527+N527,2)</f>
        <v>0</v>
      </c>
    </row>
    <row r="528" spans="1:15" ht="16.5" customHeight="1" x14ac:dyDescent="0.2">
      <c r="A528" s="173" t="s">
        <v>755</v>
      </c>
      <c r="B528" s="196" t="s">
        <v>85</v>
      </c>
      <c r="C528" s="197" t="s">
        <v>54</v>
      </c>
      <c r="D528" s="209">
        <v>1</v>
      </c>
      <c r="E528" s="168"/>
      <c r="F528" s="169"/>
      <c r="G528" s="169"/>
      <c r="H528" s="169"/>
      <c r="I528" s="169"/>
      <c r="J528" s="169">
        <f t="shared" si="276"/>
        <v>0</v>
      </c>
      <c r="K528" s="170">
        <f t="shared" si="266"/>
        <v>0</v>
      </c>
      <c r="L528" s="171">
        <f t="shared" si="267"/>
        <v>0</v>
      </c>
      <c r="M528" s="171">
        <f t="shared" si="268"/>
        <v>0</v>
      </c>
      <c r="N528" s="171">
        <f t="shared" si="269"/>
        <v>0</v>
      </c>
      <c r="O528" s="172">
        <f t="shared" si="277"/>
        <v>0</v>
      </c>
    </row>
    <row r="529" spans="1:15" ht="24" x14ac:dyDescent="0.2">
      <c r="A529" s="173" t="s">
        <v>756</v>
      </c>
      <c r="B529" s="241" t="s">
        <v>301</v>
      </c>
      <c r="C529" s="197" t="s">
        <v>54</v>
      </c>
      <c r="D529" s="210">
        <v>1</v>
      </c>
      <c r="E529" s="168"/>
      <c r="F529" s="169"/>
      <c r="G529" s="169"/>
      <c r="H529" s="169"/>
      <c r="I529" s="169"/>
      <c r="J529" s="169">
        <f t="shared" si="276"/>
        <v>0</v>
      </c>
      <c r="K529" s="170">
        <f t="shared" si="266"/>
        <v>0</v>
      </c>
      <c r="L529" s="171">
        <f t="shared" si="267"/>
        <v>0</v>
      </c>
      <c r="M529" s="171">
        <f t="shared" si="268"/>
        <v>0</v>
      </c>
      <c r="N529" s="171">
        <f t="shared" si="269"/>
        <v>0</v>
      </c>
      <c r="O529" s="172">
        <f t="shared" si="277"/>
        <v>0</v>
      </c>
    </row>
    <row r="530" spans="1:15" ht="16.5" customHeight="1" x14ac:dyDescent="0.2">
      <c r="A530" s="173" t="s">
        <v>757</v>
      </c>
      <c r="B530" s="175" t="s">
        <v>261</v>
      </c>
      <c r="C530" s="197" t="s">
        <v>54</v>
      </c>
      <c r="D530" s="210">
        <v>1</v>
      </c>
      <c r="E530" s="169"/>
      <c r="F530" s="169"/>
      <c r="G530" s="169"/>
      <c r="H530" s="169"/>
      <c r="I530" s="169"/>
      <c r="J530" s="169">
        <f t="shared" si="276"/>
        <v>0</v>
      </c>
      <c r="K530" s="170">
        <f t="shared" si="266"/>
        <v>0</v>
      </c>
      <c r="L530" s="171">
        <f t="shared" si="267"/>
        <v>0</v>
      </c>
      <c r="M530" s="171">
        <f t="shared" si="268"/>
        <v>0</v>
      </c>
      <c r="N530" s="171">
        <f t="shared" si="269"/>
        <v>0</v>
      </c>
      <c r="O530" s="172">
        <f t="shared" si="277"/>
        <v>0</v>
      </c>
    </row>
    <row r="531" spans="1:15" ht="16.5" customHeight="1" x14ac:dyDescent="0.2">
      <c r="A531" s="173"/>
      <c r="B531" s="193" t="s">
        <v>289</v>
      </c>
      <c r="C531" s="197"/>
      <c r="D531" s="210"/>
      <c r="E531" s="168"/>
      <c r="F531" s="169"/>
      <c r="G531" s="169"/>
      <c r="H531" s="169"/>
      <c r="I531" s="169"/>
      <c r="J531" s="169">
        <f t="shared" ref="J531:J533" si="278">ROUND(G531+H531+I531,2)</f>
        <v>0</v>
      </c>
      <c r="K531" s="170">
        <f t="shared" si="266"/>
        <v>0</v>
      </c>
      <c r="L531" s="171">
        <f t="shared" si="267"/>
        <v>0</v>
      </c>
      <c r="M531" s="171">
        <f t="shared" si="268"/>
        <v>0</v>
      </c>
      <c r="N531" s="171">
        <f t="shared" si="269"/>
        <v>0</v>
      </c>
      <c r="O531" s="172">
        <f t="shared" ref="O531:O539" si="279">ROUND(L531+M531+N531,2)</f>
        <v>0</v>
      </c>
    </row>
    <row r="532" spans="1:15" ht="24" x14ac:dyDescent="0.2">
      <c r="A532" s="173" t="s">
        <v>758</v>
      </c>
      <c r="B532" s="242" t="s">
        <v>284</v>
      </c>
      <c r="C532" s="200" t="s">
        <v>285</v>
      </c>
      <c r="D532" s="210">
        <f>ROUND(15.9*0.15,2)</f>
        <v>2.39</v>
      </c>
      <c r="E532" s="168"/>
      <c r="F532" s="169"/>
      <c r="G532" s="169"/>
      <c r="H532" s="169"/>
      <c r="I532" s="169"/>
      <c r="J532" s="169">
        <f t="shared" si="278"/>
        <v>0</v>
      </c>
      <c r="K532" s="170">
        <f t="shared" si="266"/>
        <v>0</v>
      </c>
      <c r="L532" s="171">
        <f t="shared" si="267"/>
        <v>0</v>
      </c>
      <c r="M532" s="171">
        <f t="shared" si="268"/>
        <v>0</v>
      </c>
      <c r="N532" s="171">
        <f t="shared" si="269"/>
        <v>0</v>
      </c>
      <c r="O532" s="172">
        <f t="shared" si="279"/>
        <v>0</v>
      </c>
    </row>
    <row r="533" spans="1:15" ht="24.75" customHeight="1" x14ac:dyDescent="0.2">
      <c r="A533" s="173" t="s">
        <v>759</v>
      </c>
      <c r="B533" s="219" t="s">
        <v>210</v>
      </c>
      <c r="C533" s="200" t="s">
        <v>65</v>
      </c>
      <c r="D533" s="210">
        <v>14.35</v>
      </c>
      <c r="E533" s="168"/>
      <c r="F533" s="169"/>
      <c r="G533" s="169"/>
      <c r="H533" s="169"/>
      <c r="I533" s="169"/>
      <c r="J533" s="169">
        <f t="shared" si="278"/>
        <v>0</v>
      </c>
      <c r="K533" s="170">
        <f t="shared" si="266"/>
        <v>0</v>
      </c>
      <c r="L533" s="171">
        <f t="shared" si="267"/>
        <v>0</v>
      </c>
      <c r="M533" s="171">
        <f t="shared" si="268"/>
        <v>0</v>
      </c>
      <c r="N533" s="171">
        <f t="shared" si="269"/>
        <v>0</v>
      </c>
      <c r="O533" s="172">
        <f t="shared" si="279"/>
        <v>0</v>
      </c>
    </row>
    <row r="534" spans="1:15" ht="15" customHeight="1" x14ac:dyDescent="0.2">
      <c r="A534" s="173" t="s">
        <v>760</v>
      </c>
      <c r="B534" s="202" t="s">
        <v>211</v>
      </c>
      <c r="C534" s="197" t="s">
        <v>65</v>
      </c>
      <c r="D534" s="210">
        <v>14.35</v>
      </c>
      <c r="E534" s="168"/>
      <c r="F534" s="169"/>
      <c r="G534" s="169"/>
      <c r="H534" s="169"/>
      <c r="I534" s="169"/>
      <c r="J534" s="169">
        <f>ROUND(G534+H534+I534,2)</f>
        <v>0</v>
      </c>
      <c r="K534" s="170">
        <f t="shared" si="266"/>
        <v>0</v>
      </c>
      <c r="L534" s="171">
        <f t="shared" si="267"/>
        <v>0</v>
      </c>
      <c r="M534" s="171">
        <f t="shared" si="268"/>
        <v>0</v>
      </c>
      <c r="N534" s="171">
        <f t="shared" si="269"/>
        <v>0</v>
      </c>
      <c r="O534" s="172">
        <f t="shared" si="279"/>
        <v>0</v>
      </c>
    </row>
    <row r="535" spans="1:15" ht="16.5" customHeight="1" x14ac:dyDescent="0.2">
      <c r="A535" s="173" t="s">
        <v>761</v>
      </c>
      <c r="B535" s="199" t="s">
        <v>67</v>
      </c>
      <c r="C535" s="200" t="s">
        <v>65</v>
      </c>
      <c r="D535" s="210">
        <v>34.200000000000003</v>
      </c>
      <c r="E535" s="168"/>
      <c r="F535" s="169"/>
      <c r="G535" s="169"/>
      <c r="H535" s="169"/>
      <c r="I535" s="169"/>
      <c r="J535" s="169">
        <f t="shared" ref="J535" si="280">ROUND(G535+H535+I535,2)</f>
        <v>0</v>
      </c>
      <c r="K535" s="170">
        <f t="shared" si="266"/>
        <v>0</v>
      </c>
      <c r="L535" s="171">
        <f t="shared" si="267"/>
        <v>0</v>
      </c>
      <c r="M535" s="171">
        <f t="shared" si="268"/>
        <v>0</v>
      </c>
      <c r="N535" s="171">
        <f t="shared" si="269"/>
        <v>0</v>
      </c>
      <c r="O535" s="172">
        <f t="shared" si="279"/>
        <v>0</v>
      </c>
    </row>
    <row r="536" spans="1:15" ht="16.5" customHeight="1" x14ac:dyDescent="0.2">
      <c r="A536" s="173" t="s">
        <v>762</v>
      </c>
      <c r="B536" s="202" t="s">
        <v>64</v>
      </c>
      <c r="C536" s="203" t="s">
        <v>65</v>
      </c>
      <c r="D536" s="210">
        <v>34.200000000000003</v>
      </c>
      <c r="E536" s="168"/>
      <c r="F536" s="169"/>
      <c r="G536" s="169"/>
      <c r="H536" s="169"/>
      <c r="I536" s="169"/>
      <c r="J536" s="169">
        <f>ROUND(G536+H536+I536,2)</f>
        <v>0</v>
      </c>
      <c r="K536" s="170">
        <f t="shared" si="266"/>
        <v>0</v>
      </c>
      <c r="L536" s="171">
        <f t="shared" si="267"/>
        <v>0</v>
      </c>
      <c r="M536" s="171">
        <f t="shared" si="268"/>
        <v>0</v>
      </c>
      <c r="N536" s="171">
        <f t="shared" si="269"/>
        <v>0</v>
      </c>
      <c r="O536" s="172">
        <f t="shared" si="279"/>
        <v>0</v>
      </c>
    </row>
    <row r="537" spans="1:15" ht="16.5" customHeight="1" x14ac:dyDescent="0.2">
      <c r="A537" s="173" t="s">
        <v>763</v>
      </c>
      <c r="B537" s="199" t="s">
        <v>190</v>
      </c>
      <c r="C537" s="200" t="s">
        <v>65</v>
      </c>
      <c r="D537" s="210">
        <v>14.35</v>
      </c>
      <c r="E537" s="168"/>
      <c r="F537" s="169"/>
      <c r="G537" s="169"/>
      <c r="H537" s="169"/>
      <c r="I537" s="169"/>
      <c r="J537" s="169">
        <f t="shared" ref="J537" si="281">ROUND(G537+H537+I537,2)</f>
        <v>0</v>
      </c>
      <c r="K537" s="170">
        <f t="shared" si="266"/>
        <v>0</v>
      </c>
      <c r="L537" s="171">
        <f t="shared" si="267"/>
        <v>0</v>
      </c>
      <c r="M537" s="171">
        <f t="shared" si="268"/>
        <v>0</v>
      </c>
      <c r="N537" s="171">
        <f t="shared" si="269"/>
        <v>0</v>
      </c>
      <c r="O537" s="172">
        <f t="shared" si="279"/>
        <v>0</v>
      </c>
    </row>
    <row r="538" spans="1:15" ht="16.5" customHeight="1" x14ac:dyDescent="0.2">
      <c r="A538" s="173" t="s">
        <v>764</v>
      </c>
      <c r="B538" s="202" t="s">
        <v>189</v>
      </c>
      <c r="C538" s="203" t="s">
        <v>65</v>
      </c>
      <c r="D538" s="210">
        <v>14.35</v>
      </c>
      <c r="E538" s="168"/>
      <c r="F538" s="169"/>
      <c r="G538" s="169"/>
      <c r="H538" s="169"/>
      <c r="I538" s="169"/>
      <c r="J538" s="169">
        <f>ROUND(G538+H538+I538,2)</f>
        <v>0</v>
      </c>
      <c r="K538" s="170">
        <f t="shared" si="266"/>
        <v>0</v>
      </c>
      <c r="L538" s="171">
        <f t="shared" si="267"/>
        <v>0</v>
      </c>
      <c r="M538" s="171">
        <f t="shared" si="268"/>
        <v>0</v>
      </c>
      <c r="N538" s="171">
        <f t="shared" si="269"/>
        <v>0</v>
      </c>
      <c r="O538" s="172">
        <f t="shared" si="279"/>
        <v>0</v>
      </c>
    </row>
    <row r="539" spans="1:15" ht="24" x14ac:dyDescent="0.2">
      <c r="A539" s="173" t="s">
        <v>765</v>
      </c>
      <c r="B539" s="241" t="s">
        <v>303</v>
      </c>
      <c r="C539" s="197" t="s">
        <v>54</v>
      </c>
      <c r="D539" s="210">
        <v>1</v>
      </c>
      <c r="E539" s="168"/>
      <c r="F539" s="169"/>
      <c r="G539" s="169"/>
      <c r="H539" s="169"/>
      <c r="I539" s="169"/>
      <c r="J539" s="169">
        <f t="shared" ref="J539:J541" si="282">ROUND(G539+H539+I539,2)</f>
        <v>0</v>
      </c>
      <c r="K539" s="170">
        <f t="shared" si="266"/>
        <v>0</v>
      </c>
      <c r="L539" s="171">
        <f t="shared" si="267"/>
        <v>0</v>
      </c>
      <c r="M539" s="171">
        <f t="shared" si="268"/>
        <v>0</v>
      </c>
      <c r="N539" s="171">
        <f t="shared" si="269"/>
        <v>0</v>
      </c>
      <c r="O539" s="172">
        <f t="shared" si="279"/>
        <v>0</v>
      </c>
    </row>
    <row r="540" spans="1:15" ht="16.5" customHeight="1" x14ac:dyDescent="0.2">
      <c r="A540" s="173"/>
      <c r="B540" s="193" t="s">
        <v>290</v>
      </c>
      <c r="C540" s="197"/>
      <c r="D540" s="210"/>
      <c r="E540" s="168"/>
      <c r="F540" s="169"/>
      <c r="G540" s="169"/>
      <c r="H540" s="169"/>
      <c r="I540" s="169"/>
      <c r="J540" s="169">
        <f t="shared" si="282"/>
        <v>0</v>
      </c>
      <c r="K540" s="170">
        <f t="shared" si="266"/>
        <v>0</v>
      </c>
      <c r="L540" s="171">
        <f t="shared" si="267"/>
        <v>0</v>
      </c>
      <c r="M540" s="171">
        <f t="shared" si="268"/>
        <v>0</v>
      </c>
      <c r="N540" s="171">
        <f t="shared" si="269"/>
        <v>0</v>
      </c>
      <c r="O540" s="172">
        <f t="shared" ref="O540:O570" si="283">ROUND(L540+M540+N540,2)</f>
        <v>0</v>
      </c>
    </row>
    <row r="541" spans="1:15" ht="24.75" customHeight="1" x14ac:dyDescent="0.2">
      <c r="A541" s="173" t="s">
        <v>766</v>
      </c>
      <c r="B541" s="219" t="s">
        <v>210</v>
      </c>
      <c r="C541" s="200" t="s">
        <v>65</v>
      </c>
      <c r="D541" s="210">
        <v>9.23</v>
      </c>
      <c r="E541" s="168"/>
      <c r="F541" s="169"/>
      <c r="G541" s="169"/>
      <c r="H541" s="169"/>
      <c r="I541" s="169"/>
      <c r="J541" s="169">
        <f t="shared" si="282"/>
        <v>0</v>
      </c>
      <c r="K541" s="170">
        <f t="shared" si="266"/>
        <v>0</v>
      </c>
      <c r="L541" s="171">
        <f t="shared" si="267"/>
        <v>0</v>
      </c>
      <c r="M541" s="171">
        <f t="shared" si="268"/>
        <v>0</v>
      </c>
      <c r="N541" s="171">
        <f t="shared" si="269"/>
        <v>0</v>
      </c>
      <c r="O541" s="172">
        <f t="shared" si="283"/>
        <v>0</v>
      </c>
    </row>
    <row r="542" spans="1:15" ht="15" customHeight="1" x14ac:dyDescent="0.2">
      <c r="A542" s="173" t="s">
        <v>767</v>
      </c>
      <c r="B542" s="202" t="s">
        <v>211</v>
      </c>
      <c r="C542" s="197" t="s">
        <v>65</v>
      </c>
      <c r="D542" s="210">
        <v>9.23</v>
      </c>
      <c r="E542" s="168"/>
      <c r="F542" s="169"/>
      <c r="G542" s="169"/>
      <c r="H542" s="169"/>
      <c r="I542" s="169"/>
      <c r="J542" s="169">
        <f>ROUND(G542+H542+I542,2)</f>
        <v>0</v>
      </c>
      <c r="K542" s="170">
        <f t="shared" si="266"/>
        <v>0</v>
      </c>
      <c r="L542" s="171">
        <f t="shared" si="267"/>
        <v>0</v>
      </c>
      <c r="M542" s="171">
        <f t="shared" si="268"/>
        <v>0</v>
      </c>
      <c r="N542" s="171">
        <f t="shared" si="269"/>
        <v>0</v>
      </c>
      <c r="O542" s="172">
        <f t="shared" si="283"/>
        <v>0</v>
      </c>
    </row>
    <row r="543" spans="1:15" ht="16.5" customHeight="1" x14ac:dyDescent="0.2">
      <c r="A543" s="173" t="s">
        <v>768</v>
      </c>
      <c r="B543" s="199" t="s">
        <v>67</v>
      </c>
      <c r="C543" s="200" t="s">
        <v>65</v>
      </c>
      <c r="D543" s="210">
        <v>33.51</v>
      </c>
      <c r="E543" s="168"/>
      <c r="F543" s="169"/>
      <c r="G543" s="169"/>
      <c r="H543" s="169"/>
      <c r="I543" s="169"/>
      <c r="J543" s="169">
        <f t="shared" ref="J543" si="284">ROUND(G543+H543+I543,2)</f>
        <v>0</v>
      </c>
      <c r="K543" s="170">
        <f t="shared" si="266"/>
        <v>0</v>
      </c>
      <c r="L543" s="171">
        <f t="shared" si="267"/>
        <v>0</v>
      </c>
      <c r="M543" s="171">
        <f t="shared" si="268"/>
        <v>0</v>
      </c>
      <c r="N543" s="171">
        <f t="shared" si="269"/>
        <v>0</v>
      </c>
      <c r="O543" s="172">
        <f t="shared" si="283"/>
        <v>0</v>
      </c>
    </row>
    <row r="544" spans="1:15" ht="16.5" customHeight="1" x14ac:dyDescent="0.2">
      <c r="A544" s="173" t="s">
        <v>769</v>
      </c>
      <c r="B544" s="202" t="s">
        <v>64</v>
      </c>
      <c r="C544" s="203" t="s">
        <v>65</v>
      </c>
      <c r="D544" s="210">
        <v>33.51</v>
      </c>
      <c r="E544" s="168"/>
      <c r="F544" s="169"/>
      <c r="G544" s="169"/>
      <c r="H544" s="169"/>
      <c r="I544" s="169"/>
      <c r="J544" s="169">
        <f>ROUND(G544+H544+I544,2)</f>
        <v>0</v>
      </c>
      <c r="K544" s="170">
        <f t="shared" si="266"/>
        <v>0</v>
      </c>
      <c r="L544" s="171">
        <f t="shared" si="267"/>
        <v>0</v>
      </c>
      <c r="M544" s="171">
        <f t="shared" si="268"/>
        <v>0</v>
      </c>
      <c r="N544" s="171">
        <f t="shared" si="269"/>
        <v>0</v>
      </c>
      <c r="O544" s="172">
        <f t="shared" si="283"/>
        <v>0</v>
      </c>
    </row>
    <row r="545" spans="1:15" ht="16.5" customHeight="1" x14ac:dyDescent="0.2">
      <c r="A545" s="173" t="s">
        <v>770</v>
      </c>
      <c r="B545" s="199" t="s">
        <v>190</v>
      </c>
      <c r="C545" s="200" t="s">
        <v>65</v>
      </c>
      <c r="D545" s="210">
        <v>9.23</v>
      </c>
      <c r="E545" s="168"/>
      <c r="F545" s="169"/>
      <c r="G545" s="169"/>
      <c r="H545" s="169"/>
      <c r="I545" s="169"/>
      <c r="J545" s="169">
        <f t="shared" ref="J545" si="285">ROUND(G545+H545+I545,2)</f>
        <v>0</v>
      </c>
      <c r="K545" s="170">
        <f t="shared" si="266"/>
        <v>0</v>
      </c>
      <c r="L545" s="171">
        <f t="shared" si="267"/>
        <v>0</v>
      </c>
      <c r="M545" s="171">
        <f t="shared" si="268"/>
        <v>0</v>
      </c>
      <c r="N545" s="171">
        <f t="shared" si="269"/>
        <v>0</v>
      </c>
      <c r="O545" s="172">
        <f t="shared" si="283"/>
        <v>0</v>
      </c>
    </row>
    <row r="546" spans="1:15" ht="16.5" customHeight="1" x14ac:dyDescent="0.2">
      <c r="A546" s="173" t="s">
        <v>771</v>
      </c>
      <c r="B546" s="202" t="s">
        <v>189</v>
      </c>
      <c r="C546" s="203" t="s">
        <v>65</v>
      </c>
      <c r="D546" s="210">
        <v>9.23</v>
      </c>
      <c r="E546" s="168"/>
      <c r="F546" s="169"/>
      <c r="G546" s="169"/>
      <c r="H546" s="169"/>
      <c r="I546" s="169"/>
      <c r="J546" s="169">
        <f>ROUND(G546+H546+I546,2)</f>
        <v>0</v>
      </c>
      <c r="K546" s="170">
        <f t="shared" si="266"/>
        <v>0</v>
      </c>
      <c r="L546" s="171">
        <f t="shared" si="267"/>
        <v>0</v>
      </c>
      <c r="M546" s="171">
        <f t="shared" si="268"/>
        <v>0</v>
      </c>
      <c r="N546" s="171">
        <f t="shared" si="269"/>
        <v>0</v>
      </c>
      <c r="O546" s="172">
        <f t="shared" si="283"/>
        <v>0</v>
      </c>
    </row>
    <row r="547" spans="1:15" ht="24" x14ac:dyDescent="0.2">
      <c r="A547" s="173" t="s">
        <v>772</v>
      </c>
      <c r="B547" s="241" t="s">
        <v>306</v>
      </c>
      <c r="C547" s="197" t="s">
        <v>54</v>
      </c>
      <c r="D547" s="210">
        <v>1</v>
      </c>
      <c r="E547" s="168"/>
      <c r="F547" s="169"/>
      <c r="G547" s="169"/>
      <c r="H547" s="169"/>
      <c r="I547" s="169"/>
      <c r="J547" s="169">
        <f t="shared" ref="J547" si="286">ROUND(G547+H547+I547,2)</f>
        <v>0</v>
      </c>
      <c r="K547" s="170">
        <f t="shared" si="266"/>
        <v>0</v>
      </c>
      <c r="L547" s="171">
        <f t="shared" si="267"/>
        <v>0</v>
      </c>
      <c r="M547" s="171">
        <f t="shared" si="268"/>
        <v>0</v>
      </c>
      <c r="N547" s="171">
        <f t="shared" si="269"/>
        <v>0</v>
      </c>
      <c r="O547" s="172">
        <f t="shared" ref="O547" si="287">ROUND(L547+M547+N547,2)</f>
        <v>0</v>
      </c>
    </row>
    <row r="548" spans="1:15" ht="16.5" customHeight="1" x14ac:dyDescent="0.2">
      <c r="A548" s="173" t="s">
        <v>773</v>
      </c>
      <c r="B548" s="198" t="s">
        <v>266</v>
      </c>
      <c r="C548" s="197" t="s">
        <v>267</v>
      </c>
      <c r="D548" s="210">
        <v>1</v>
      </c>
      <c r="E548" s="168"/>
      <c r="F548" s="169"/>
      <c r="G548" s="169"/>
      <c r="H548" s="169"/>
      <c r="I548" s="169"/>
      <c r="J548" s="169">
        <f t="shared" ref="J548:J561" si="288">ROUND(G548+H548+I548,2)</f>
        <v>0</v>
      </c>
      <c r="K548" s="170">
        <f t="shared" si="266"/>
        <v>0</v>
      </c>
      <c r="L548" s="171">
        <f t="shared" si="267"/>
        <v>0</v>
      </c>
      <c r="M548" s="171">
        <f t="shared" si="268"/>
        <v>0</v>
      </c>
      <c r="N548" s="171">
        <f t="shared" si="269"/>
        <v>0</v>
      </c>
      <c r="O548" s="172">
        <f t="shared" si="283"/>
        <v>0</v>
      </c>
    </row>
    <row r="549" spans="1:15" ht="16.5" customHeight="1" x14ac:dyDescent="0.2">
      <c r="A549" s="173"/>
      <c r="B549" s="193" t="s">
        <v>291</v>
      </c>
      <c r="C549" s="197"/>
      <c r="D549" s="210"/>
      <c r="E549" s="168"/>
      <c r="F549" s="169"/>
      <c r="G549" s="169"/>
      <c r="H549" s="169"/>
      <c r="I549" s="169"/>
      <c r="J549" s="169">
        <f t="shared" si="288"/>
        <v>0</v>
      </c>
      <c r="K549" s="170">
        <f t="shared" si="266"/>
        <v>0</v>
      </c>
      <c r="L549" s="171">
        <f t="shared" si="267"/>
        <v>0</v>
      </c>
      <c r="M549" s="171">
        <f t="shared" si="268"/>
        <v>0</v>
      </c>
      <c r="N549" s="171">
        <f t="shared" si="269"/>
        <v>0</v>
      </c>
      <c r="O549" s="172">
        <f t="shared" si="283"/>
        <v>0</v>
      </c>
    </row>
    <row r="550" spans="1:15" ht="16.5" customHeight="1" x14ac:dyDescent="0.2">
      <c r="A550" s="173" t="s">
        <v>774</v>
      </c>
      <c r="B550" s="196" t="s">
        <v>149</v>
      </c>
      <c r="C550" s="197" t="s">
        <v>65</v>
      </c>
      <c r="D550" s="211">
        <v>1.24</v>
      </c>
      <c r="E550" s="168"/>
      <c r="F550" s="169"/>
      <c r="G550" s="169"/>
      <c r="H550" s="169"/>
      <c r="I550" s="169"/>
      <c r="J550" s="169">
        <f t="shared" si="288"/>
        <v>0</v>
      </c>
      <c r="K550" s="170">
        <f t="shared" si="266"/>
        <v>0</v>
      </c>
      <c r="L550" s="171">
        <f t="shared" si="267"/>
        <v>0</v>
      </c>
      <c r="M550" s="171">
        <f t="shared" si="268"/>
        <v>0</v>
      </c>
      <c r="N550" s="171">
        <f t="shared" si="269"/>
        <v>0</v>
      </c>
      <c r="O550" s="172">
        <f t="shared" si="283"/>
        <v>0</v>
      </c>
    </row>
    <row r="551" spans="1:15" ht="16.5" customHeight="1" x14ac:dyDescent="0.2">
      <c r="A551" s="173" t="s">
        <v>775</v>
      </c>
      <c r="B551" s="196" t="s">
        <v>74</v>
      </c>
      <c r="C551" s="197" t="s">
        <v>54</v>
      </c>
      <c r="D551" s="209">
        <v>1</v>
      </c>
      <c r="E551" s="168"/>
      <c r="F551" s="169"/>
      <c r="G551" s="169"/>
      <c r="H551" s="169"/>
      <c r="I551" s="169"/>
      <c r="J551" s="169">
        <f t="shared" si="288"/>
        <v>0</v>
      </c>
      <c r="K551" s="170">
        <f t="shared" si="266"/>
        <v>0</v>
      </c>
      <c r="L551" s="171">
        <f t="shared" si="267"/>
        <v>0</v>
      </c>
      <c r="M551" s="171">
        <f t="shared" si="268"/>
        <v>0</v>
      </c>
      <c r="N551" s="171">
        <f t="shared" si="269"/>
        <v>0</v>
      </c>
      <c r="O551" s="172">
        <f t="shared" si="283"/>
        <v>0</v>
      </c>
    </row>
    <row r="552" spans="1:15" ht="16.5" customHeight="1" x14ac:dyDescent="0.2">
      <c r="A552" s="173" t="s">
        <v>776</v>
      </c>
      <c r="B552" s="198" t="s">
        <v>246</v>
      </c>
      <c r="C552" s="197" t="s">
        <v>65</v>
      </c>
      <c r="D552" s="211">
        <v>1.24</v>
      </c>
      <c r="E552" s="168"/>
      <c r="F552" s="169"/>
      <c r="G552" s="169"/>
      <c r="H552" s="169"/>
      <c r="I552" s="169"/>
      <c r="J552" s="169">
        <f t="shared" si="288"/>
        <v>0</v>
      </c>
      <c r="K552" s="170">
        <f t="shared" si="266"/>
        <v>0</v>
      </c>
      <c r="L552" s="171">
        <f t="shared" si="267"/>
        <v>0</v>
      </c>
      <c r="M552" s="171">
        <f t="shared" si="268"/>
        <v>0</v>
      </c>
      <c r="N552" s="171">
        <f t="shared" si="269"/>
        <v>0</v>
      </c>
      <c r="O552" s="172">
        <f t="shared" si="283"/>
        <v>0</v>
      </c>
    </row>
    <row r="553" spans="1:15" ht="16.5" customHeight="1" x14ac:dyDescent="0.2">
      <c r="A553" s="173" t="s">
        <v>777</v>
      </c>
      <c r="B553" s="238" t="s">
        <v>262</v>
      </c>
      <c r="C553" s="197" t="s">
        <v>65</v>
      </c>
      <c r="D553" s="209">
        <v>1.8</v>
      </c>
      <c r="E553" s="168"/>
      <c r="F553" s="169"/>
      <c r="G553" s="169"/>
      <c r="H553" s="169"/>
      <c r="I553" s="169"/>
      <c r="J553" s="169">
        <f t="shared" si="288"/>
        <v>0</v>
      </c>
      <c r="K553" s="169">
        <f t="shared" si="266"/>
        <v>0</v>
      </c>
      <c r="L553" s="234">
        <f t="shared" si="267"/>
        <v>0</v>
      </c>
      <c r="M553" s="234">
        <f t="shared" si="268"/>
        <v>0</v>
      </c>
      <c r="N553" s="234">
        <f t="shared" si="269"/>
        <v>0</v>
      </c>
      <c r="O553" s="235">
        <f t="shared" si="283"/>
        <v>0</v>
      </c>
    </row>
    <row r="554" spans="1:15" ht="24" x14ac:dyDescent="0.2">
      <c r="A554" s="173" t="s">
        <v>778</v>
      </c>
      <c r="B554" s="242" t="s">
        <v>284</v>
      </c>
      <c r="C554" s="200" t="s">
        <v>285</v>
      </c>
      <c r="D554" s="210">
        <f>ROUND(2.9*0.15,2)</f>
        <v>0.44</v>
      </c>
      <c r="E554" s="168"/>
      <c r="F554" s="169"/>
      <c r="G554" s="169"/>
      <c r="H554" s="169"/>
      <c r="I554" s="169"/>
      <c r="J554" s="169">
        <f t="shared" si="288"/>
        <v>0</v>
      </c>
      <c r="K554" s="170">
        <f t="shared" si="266"/>
        <v>0</v>
      </c>
      <c r="L554" s="171">
        <f t="shared" si="267"/>
        <v>0</v>
      </c>
      <c r="M554" s="171">
        <f t="shared" si="268"/>
        <v>0</v>
      </c>
      <c r="N554" s="171">
        <f t="shared" si="269"/>
        <v>0</v>
      </c>
      <c r="O554" s="172">
        <f t="shared" si="283"/>
        <v>0</v>
      </c>
    </row>
    <row r="555" spans="1:15" ht="16.5" customHeight="1" x14ac:dyDescent="0.2">
      <c r="A555" s="173" t="s">
        <v>779</v>
      </c>
      <c r="B555" s="198" t="s">
        <v>247</v>
      </c>
      <c r="C555" s="197" t="s">
        <v>65</v>
      </c>
      <c r="D555" s="211">
        <v>1.24</v>
      </c>
      <c r="E555" s="168"/>
      <c r="F555" s="169"/>
      <c r="G555" s="169"/>
      <c r="H555" s="169"/>
      <c r="I555" s="169"/>
      <c r="J555" s="169">
        <f t="shared" si="288"/>
        <v>0</v>
      </c>
      <c r="K555" s="170">
        <f t="shared" si="266"/>
        <v>0</v>
      </c>
      <c r="L555" s="171">
        <f t="shared" si="267"/>
        <v>0</v>
      </c>
      <c r="M555" s="171">
        <f t="shared" si="268"/>
        <v>0</v>
      </c>
      <c r="N555" s="171">
        <f t="shared" si="269"/>
        <v>0</v>
      </c>
      <c r="O555" s="172">
        <f t="shared" si="283"/>
        <v>0</v>
      </c>
    </row>
    <row r="556" spans="1:15" ht="16.5" customHeight="1" x14ac:dyDescent="0.2">
      <c r="A556" s="173" t="s">
        <v>780</v>
      </c>
      <c r="B556" s="198" t="s">
        <v>248</v>
      </c>
      <c r="C556" s="197" t="s">
        <v>65</v>
      </c>
      <c r="D556" s="211">
        <v>1.24</v>
      </c>
      <c r="E556" s="168"/>
      <c r="F556" s="169"/>
      <c r="G556" s="169"/>
      <c r="H556" s="169"/>
      <c r="I556" s="169"/>
      <c r="J556" s="169">
        <f t="shared" si="288"/>
        <v>0</v>
      </c>
      <c r="K556" s="170">
        <f t="shared" si="266"/>
        <v>0</v>
      </c>
      <c r="L556" s="171">
        <f t="shared" si="267"/>
        <v>0</v>
      </c>
      <c r="M556" s="171">
        <f t="shared" si="268"/>
        <v>0</v>
      </c>
      <c r="N556" s="171">
        <f t="shared" si="269"/>
        <v>0</v>
      </c>
      <c r="O556" s="172">
        <f t="shared" si="283"/>
        <v>0</v>
      </c>
    </row>
    <row r="557" spans="1:15" ht="16.5" customHeight="1" x14ac:dyDescent="0.2">
      <c r="A557" s="173" t="s">
        <v>781</v>
      </c>
      <c r="B557" s="198" t="s">
        <v>249</v>
      </c>
      <c r="C557" s="197" t="s">
        <v>65</v>
      </c>
      <c r="D557" s="211">
        <v>1.24</v>
      </c>
      <c r="E557" s="168"/>
      <c r="F557" s="169"/>
      <c r="G557" s="169"/>
      <c r="H557" s="169"/>
      <c r="I557" s="169"/>
      <c r="J557" s="169">
        <f t="shared" si="288"/>
        <v>0</v>
      </c>
      <c r="K557" s="170">
        <f t="shared" si="266"/>
        <v>0</v>
      </c>
      <c r="L557" s="171">
        <f t="shared" si="267"/>
        <v>0</v>
      </c>
      <c r="M557" s="171">
        <f t="shared" si="268"/>
        <v>0</v>
      </c>
      <c r="N557" s="171">
        <f t="shared" si="269"/>
        <v>0</v>
      </c>
      <c r="O557" s="172">
        <f t="shared" si="283"/>
        <v>0</v>
      </c>
    </row>
    <row r="558" spans="1:15" ht="16.5" customHeight="1" x14ac:dyDescent="0.2">
      <c r="A558" s="173" t="s">
        <v>782</v>
      </c>
      <c r="B558" s="198" t="s">
        <v>250</v>
      </c>
      <c r="C558" s="197" t="s">
        <v>65</v>
      </c>
      <c r="D558" s="211">
        <v>1.24</v>
      </c>
      <c r="E558" s="168"/>
      <c r="F558" s="169"/>
      <c r="G558" s="169"/>
      <c r="H558" s="169"/>
      <c r="I558" s="169"/>
      <c r="J558" s="169">
        <f t="shared" si="288"/>
        <v>0</v>
      </c>
      <c r="K558" s="170">
        <f t="shared" si="266"/>
        <v>0</v>
      </c>
      <c r="L558" s="171">
        <f t="shared" si="267"/>
        <v>0</v>
      </c>
      <c r="M558" s="171">
        <f t="shared" si="268"/>
        <v>0</v>
      </c>
      <c r="N558" s="171">
        <f t="shared" si="269"/>
        <v>0</v>
      </c>
      <c r="O558" s="172">
        <f t="shared" si="283"/>
        <v>0</v>
      </c>
    </row>
    <row r="559" spans="1:15" ht="24" x14ac:dyDescent="0.2">
      <c r="A559" s="173" t="s">
        <v>783</v>
      </c>
      <c r="B559" s="241" t="s">
        <v>251</v>
      </c>
      <c r="C559" s="197" t="s">
        <v>65</v>
      </c>
      <c r="D559" s="211">
        <v>1.24</v>
      </c>
      <c r="E559" s="168"/>
      <c r="F559" s="169"/>
      <c r="G559" s="169"/>
      <c r="H559" s="169"/>
      <c r="I559" s="169"/>
      <c r="J559" s="169">
        <f t="shared" si="288"/>
        <v>0</v>
      </c>
      <c r="K559" s="170">
        <f t="shared" si="266"/>
        <v>0</v>
      </c>
      <c r="L559" s="171">
        <f t="shared" si="267"/>
        <v>0</v>
      </c>
      <c r="M559" s="171">
        <f t="shared" si="268"/>
        <v>0</v>
      </c>
      <c r="N559" s="171">
        <f t="shared" si="269"/>
        <v>0</v>
      </c>
      <c r="O559" s="172">
        <f t="shared" si="283"/>
        <v>0</v>
      </c>
    </row>
    <row r="560" spans="1:15" ht="24" x14ac:dyDescent="0.2">
      <c r="A560" s="173" t="s">
        <v>784</v>
      </c>
      <c r="B560" s="241" t="s">
        <v>252</v>
      </c>
      <c r="C560" s="197" t="s">
        <v>65</v>
      </c>
      <c r="D560" s="211">
        <v>1.24</v>
      </c>
      <c r="E560" s="168"/>
      <c r="F560" s="169"/>
      <c r="G560" s="169"/>
      <c r="H560" s="169"/>
      <c r="I560" s="169"/>
      <c r="J560" s="169">
        <f t="shared" si="288"/>
        <v>0</v>
      </c>
      <c r="K560" s="170">
        <f t="shared" si="266"/>
        <v>0</v>
      </c>
      <c r="L560" s="171">
        <f t="shared" si="267"/>
        <v>0</v>
      </c>
      <c r="M560" s="171">
        <f t="shared" si="268"/>
        <v>0</v>
      </c>
      <c r="N560" s="171">
        <f t="shared" si="269"/>
        <v>0</v>
      </c>
      <c r="O560" s="172">
        <f t="shared" si="283"/>
        <v>0</v>
      </c>
    </row>
    <row r="561" spans="1:15" ht="24" x14ac:dyDescent="0.2">
      <c r="A561" s="173" t="s">
        <v>785</v>
      </c>
      <c r="B561" s="241" t="s">
        <v>253</v>
      </c>
      <c r="C561" s="197" t="s">
        <v>65</v>
      </c>
      <c r="D561" s="211">
        <v>1.24</v>
      </c>
      <c r="E561" s="168"/>
      <c r="F561" s="169"/>
      <c r="G561" s="169"/>
      <c r="H561" s="169"/>
      <c r="I561" s="169"/>
      <c r="J561" s="169">
        <f t="shared" si="288"/>
        <v>0</v>
      </c>
      <c r="K561" s="170">
        <f t="shared" si="266"/>
        <v>0</v>
      </c>
      <c r="L561" s="171">
        <f t="shared" si="267"/>
        <v>0</v>
      </c>
      <c r="M561" s="171">
        <f t="shared" si="268"/>
        <v>0</v>
      </c>
      <c r="N561" s="171">
        <f t="shared" si="269"/>
        <v>0</v>
      </c>
      <c r="O561" s="172">
        <f t="shared" si="283"/>
        <v>0</v>
      </c>
    </row>
    <row r="562" spans="1:15" ht="15" customHeight="1" x14ac:dyDescent="0.2">
      <c r="A562" s="173" t="s">
        <v>786</v>
      </c>
      <c r="B562" s="202" t="s">
        <v>211</v>
      </c>
      <c r="C562" s="197" t="s">
        <v>65</v>
      </c>
      <c r="D562" s="211">
        <v>1.24</v>
      </c>
      <c r="E562" s="168"/>
      <c r="F562" s="169"/>
      <c r="G562" s="169"/>
      <c r="H562" s="169"/>
      <c r="I562" s="169"/>
      <c r="J562" s="169">
        <f>ROUND(G562+H562+I562,2)</f>
        <v>0</v>
      </c>
      <c r="K562" s="170">
        <f t="shared" si="266"/>
        <v>0</v>
      </c>
      <c r="L562" s="171">
        <f t="shared" si="267"/>
        <v>0</v>
      </c>
      <c r="M562" s="171">
        <f t="shared" si="268"/>
        <v>0</v>
      </c>
      <c r="N562" s="171">
        <f t="shared" si="269"/>
        <v>0</v>
      </c>
      <c r="O562" s="172">
        <f t="shared" si="283"/>
        <v>0</v>
      </c>
    </row>
    <row r="563" spans="1:15" ht="16.5" customHeight="1" x14ac:dyDescent="0.2">
      <c r="A563" s="173" t="s">
        <v>787</v>
      </c>
      <c r="B563" s="202" t="s">
        <v>89</v>
      </c>
      <c r="C563" s="203" t="s">
        <v>65</v>
      </c>
      <c r="D563" s="211">
        <v>7.02</v>
      </c>
      <c r="E563" s="168"/>
      <c r="F563" s="169"/>
      <c r="G563" s="169"/>
      <c r="H563" s="169"/>
      <c r="I563" s="169"/>
      <c r="J563" s="169">
        <f>ROUND(G563+H563+I563,2)</f>
        <v>0</v>
      </c>
      <c r="K563" s="170">
        <f t="shared" si="266"/>
        <v>0</v>
      </c>
      <c r="L563" s="171">
        <f t="shared" si="267"/>
        <v>0</v>
      </c>
      <c r="M563" s="171">
        <f t="shared" si="268"/>
        <v>0</v>
      </c>
      <c r="N563" s="171">
        <f t="shared" si="269"/>
        <v>0</v>
      </c>
      <c r="O563" s="172">
        <f t="shared" si="283"/>
        <v>0</v>
      </c>
    </row>
    <row r="564" spans="1:15" ht="16.5" customHeight="1" x14ac:dyDescent="0.2">
      <c r="A564" s="173" t="s">
        <v>788</v>
      </c>
      <c r="B564" s="199" t="s">
        <v>67</v>
      </c>
      <c r="C564" s="200" t="s">
        <v>65</v>
      </c>
      <c r="D564" s="211">
        <v>9.92</v>
      </c>
      <c r="E564" s="168"/>
      <c r="F564" s="169"/>
      <c r="G564" s="169"/>
      <c r="H564" s="169"/>
      <c r="I564" s="169"/>
      <c r="J564" s="169">
        <f t="shared" ref="J564" si="289">ROUND(G564+H564+I564,2)</f>
        <v>0</v>
      </c>
      <c r="K564" s="170">
        <f t="shared" si="266"/>
        <v>0</v>
      </c>
      <c r="L564" s="171">
        <f t="shared" si="267"/>
        <v>0</v>
      </c>
      <c r="M564" s="171">
        <f t="shared" si="268"/>
        <v>0</v>
      </c>
      <c r="N564" s="171">
        <f t="shared" si="269"/>
        <v>0</v>
      </c>
      <c r="O564" s="172">
        <f t="shared" si="283"/>
        <v>0</v>
      </c>
    </row>
    <row r="565" spans="1:15" ht="16.5" customHeight="1" x14ac:dyDescent="0.2">
      <c r="A565" s="173" t="s">
        <v>789</v>
      </c>
      <c r="B565" s="202" t="s">
        <v>64</v>
      </c>
      <c r="C565" s="203" t="s">
        <v>65</v>
      </c>
      <c r="D565" s="211">
        <v>9.92</v>
      </c>
      <c r="E565" s="168"/>
      <c r="F565" s="169"/>
      <c r="G565" s="169"/>
      <c r="H565" s="169"/>
      <c r="I565" s="169"/>
      <c r="J565" s="169">
        <f>ROUND(G565+H565+I565,2)</f>
        <v>0</v>
      </c>
      <c r="K565" s="170">
        <f t="shared" si="266"/>
        <v>0</v>
      </c>
      <c r="L565" s="171">
        <f t="shared" si="267"/>
        <v>0</v>
      </c>
      <c r="M565" s="171">
        <f t="shared" si="268"/>
        <v>0</v>
      </c>
      <c r="N565" s="171">
        <f t="shared" si="269"/>
        <v>0</v>
      </c>
      <c r="O565" s="172">
        <f t="shared" si="283"/>
        <v>0</v>
      </c>
    </row>
    <row r="566" spans="1:15" ht="16.5" customHeight="1" x14ac:dyDescent="0.2">
      <c r="A566" s="173" t="s">
        <v>790</v>
      </c>
      <c r="B566" s="198" t="s">
        <v>238</v>
      </c>
      <c r="C566" s="197" t="s">
        <v>65</v>
      </c>
      <c r="D566" s="211">
        <v>1.24</v>
      </c>
      <c r="E566" s="168"/>
      <c r="F566" s="169"/>
      <c r="G566" s="169"/>
      <c r="H566" s="169"/>
      <c r="I566" s="169"/>
      <c r="J566" s="169">
        <f t="shared" ref="J566:J567" si="290">ROUND(G566+H566+I566,2)</f>
        <v>0</v>
      </c>
      <c r="K566" s="170">
        <f t="shared" si="266"/>
        <v>0</v>
      </c>
      <c r="L566" s="171">
        <f t="shared" si="267"/>
        <v>0</v>
      </c>
      <c r="M566" s="171">
        <f t="shared" si="268"/>
        <v>0</v>
      </c>
      <c r="N566" s="171">
        <f t="shared" si="269"/>
        <v>0</v>
      </c>
      <c r="O566" s="172">
        <f t="shared" si="283"/>
        <v>0</v>
      </c>
    </row>
    <row r="567" spans="1:15" ht="16.5" customHeight="1" x14ac:dyDescent="0.2">
      <c r="A567" s="173" t="s">
        <v>791</v>
      </c>
      <c r="B567" s="199" t="s">
        <v>239</v>
      </c>
      <c r="C567" s="200" t="s">
        <v>65</v>
      </c>
      <c r="D567" s="211">
        <v>1.24</v>
      </c>
      <c r="E567" s="168"/>
      <c r="F567" s="169"/>
      <c r="G567" s="169"/>
      <c r="H567" s="169"/>
      <c r="I567" s="169"/>
      <c r="J567" s="169">
        <f t="shared" si="290"/>
        <v>0</v>
      </c>
      <c r="K567" s="170">
        <f t="shared" si="266"/>
        <v>0</v>
      </c>
      <c r="L567" s="171">
        <f t="shared" si="267"/>
        <v>0</v>
      </c>
      <c r="M567" s="171">
        <f t="shared" si="268"/>
        <v>0</v>
      </c>
      <c r="N567" s="171">
        <f t="shared" si="269"/>
        <v>0</v>
      </c>
      <c r="O567" s="172">
        <f t="shared" si="283"/>
        <v>0</v>
      </c>
    </row>
    <row r="568" spans="1:15" ht="16.5" customHeight="1" x14ac:dyDescent="0.2">
      <c r="A568" s="173" t="s">
        <v>792</v>
      </c>
      <c r="B568" s="202" t="s">
        <v>189</v>
      </c>
      <c r="C568" s="203" t="s">
        <v>65</v>
      </c>
      <c r="D568" s="211">
        <v>1.24</v>
      </c>
      <c r="E568" s="168"/>
      <c r="F568" s="169"/>
      <c r="G568" s="169"/>
      <c r="H568" s="169"/>
      <c r="I568" s="169"/>
      <c r="J568" s="169">
        <f>ROUND(G568+H568+I568,2)</f>
        <v>0</v>
      </c>
      <c r="K568" s="170">
        <f t="shared" si="266"/>
        <v>0</v>
      </c>
      <c r="L568" s="171">
        <f t="shared" si="267"/>
        <v>0</v>
      </c>
      <c r="M568" s="171">
        <f t="shared" si="268"/>
        <v>0</v>
      </c>
      <c r="N568" s="171">
        <f t="shared" si="269"/>
        <v>0</v>
      </c>
      <c r="O568" s="172">
        <f t="shared" si="283"/>
        <v>0</v>
      </c>
    </row>
    <row r="569" spans="1:15" ht="24" x14ac:dyDescent="0.2">
      <c r="A569" s="173" t="s">
        <v>793</v>
      </c>
      <c r="B569" s="241" t="s">
        <v>301</v>
      </c>
      <c r="C569" s="197" t="s">
        <v>54</v>
      </c>
      <c r="D569" s="210">
        <v>2</v>
      </c>
      <c r="E569" s="168"/>
      <c r="F569" s="169"/>
      <c r="G569" s="169"/>
      <c r="H569" s="169"/>
      <c r="I569" s="169"/>
      <c r="J569" s="169">
        <f t="shared" ref="J569:J575" si="291">ROUND(G569+H569+I569,2)</f>
        <v>0</v>
      </c>
      <c r="K569" s="170">
        <f t="shared" si="266"/>
        <v>0</v>
      </c>
      <c r="L569" s="171">
        <f t="shared" si="267"/>
        <v>0</v>
      </c>
      <c r="M569" s="171">
        <f t="shared" si="268"/>
        <v>0</v>
      </c>
      <c r="N569" s="171">
        <f t="shared" si="269"/>
        <v>0</v>
      </c>
      <c r="O569" s="172">
        <f t="shared" si="283"/>
        <v>0</v>
      </c>
    </row>
    <row r="570" spans="1:15" ht="16.5" customHeight="1" x14ac:dyDescent="0.2">
      <c r="A570" s="173" t="s">
        <v>794</v>
      </c>
      <c r="B570" s="175" t="s">
        <v>228</v>
      </c>
      <c r="C570" s="197" t="s">
        <v>54</v>
      </c>
      <c r="D570" s="210">
        <v>1</v>
      </c>
      <c r="E570" s="169"/>
      <c r="F570" s="169"/>
      <c r="G570" s="169"/>
      <c r="H570" s="169"/>
      <c r="I570" s="169"/>
      <c r="J570" s="169">
        <f t="shared" si="291"/>
        <v>0</v>
      </c>
      <c r="K570" s="170">
        <f t="shared" si="266"/>
        <v>0</v>
      </c>
      <c r="L570" s="171">
        <f t="shared" si="267"/>
        <v>0</v>
      </c>
      <c r="M570" s="171">
        <f t="shared" si="268"/>
        <v>0</v>
      </c>
      <c r="N570" s="171">
        <f t="shared" si="269"/>
        <v>0</v>
      </c>
      <c r="O570" s="172">
        <f t="shared" si="283"/>
        <v>0</v>
      </c>
    </row>
    <row r="571" spans="1:15" ht="15.75" customHeight="1" x14ac:dyDescent="0.2">
      <c r="A571" s="173"/>
      <c r="B571" s="193" t="s">
        <v>292</v>
      </c>
      <c r="C571" s="197"/>
      <c r="D571" s="210"/>
      <c r="E571" s="168"/>
      <c r="F571" s="169"/>
      <c r="G571" s="169"/>
      <c r="H571" s="169"/>
      <c r="I571" s="169"/>
      <c r="J571" s="169">
        <f t="shared" si="291"/>
        <v>0</v>
      </c>
      <c r="K571" s="170">
        <f t="shared" ref="K571:K617" si="292">ROUND(D571*E571,2)</f>
        <v>0</v>
      </c>
      <c r="L571" s="171">
        <f t="shared" ref="L571:L617" si="293">ROUND(D571*G571,2)</f>
        <v>0</v>
      </c>
      <c r="M571" s="171">
        <f t="shared" ref="M571:M617" si="294">ROUND(D571*H571,2)</f>
        <v>0</v>
      </c>
      <c r="N571" s="171">
        <f t="shared" ref="N571:N617" si="295">ROUND(D571*I571,2)</f>
        <v>0</v>
      </c>
      <c r="O571" s="172">
        <f t="shared" ref="O571:O583" si="296">ROUND(L571+M571+N571,2)</f>
        <v>0</v>
      </c>
    </row>
    <row r="572" spans="1:15" ht="16.5" customHeight="1" x14ac:dyDescent="0.2">
      <c r="A572" s="173" t="s">
        <v>795</v>
      </c>
      <c r="B572" s="196" t="s">
        <v>74</v>
      </c>
      <c r="C572" s="197" t="s">
        <v>54</v>
      </c>
      <c r="D572" s="209">
        <v>1</v>
      </c>
      <c r="E572" s="168"/>
      <c r="F572" s="169"/>
      <c r="G572" s="169"/>
      <c r="H572" s="169"/>
      <c r="I572" s="169"/>
      <c r="J572" s="169">
        <f t="shared" si="291"/>
        <v>0</v>
      </c>
      <c r="K572" s="170">
        <f t="shared" si="292"/>
        <v>0</v>
      </c>
      <c r="L572" s="171">
        <f t="shared" si="293"/>
        <v>0</v>
      </c>
      <c r="M572" s="171">
        <f t="shared" si="294"/>
        <v>0</v>
      </c>
      <c r="N572" s="171">
        <f t="shared" si="295"/>
        <v>0</v>
      </c>
      <c r="O572" s="172">
        <f t="shared" si="296"/>
        <v>0</v>
      </c>
    </row>
    <row r="573" spans="1:15" ht="16.5" customHeight="1" x14ac:dyDescent="0.2">
      <c r="A573" s="173" t="s">
        <v>796</v>
      </c>
      <c r="B573" s="202" t="s">
        <v>313</v>
      </c>
      <c r="C573" s="197" t="s">
        <v>65</v>
      </c>
      <c r="D573" s="210">
        <v>6.37</v>
      </c>
      <c r="E573" s="168"/>
      <c r="F573" s="169"/>
      <c r="G573" s="169"/>
      <c r="H573" s="169"/>
      <c r="I573" s="169"/>
      <c r="J573" s="169">
        <f t="shared" si="291"/>
        <v>0</v>
      </c>
      <c r="K573" s="170">
        <f t="shared" si="292"/>
        <v>0</v>
      </c>
      <c r="L573" s="171">
        <f t="shared" si="293"/>
        <v>0</v>
      </c>
      <c r="M573" s="171">
        <f t="shared" si="294"/>
        <v>0</v>
      </c>
      <c r="N573" s="171">
        <f t="shared" si="295"/>
        <v>0</v>
      </c>
      <c r="O573" s="172">
        <f t="shared" si="296"/>
        <v>0</v>
      </c>
    </row>
    <row r="574" spans="1:15" ht="16.5" customHeight="1" x14ac:dyDescent="0.2">
      <c r="A574" s="173" t="s">
        <v>797</v>
      </c>
      <c r="B574" s="238" t="s">
        <v>262</v>
      </c>
      <c r="C574" s="197" t="s">
        <v>65</v>
      </c>
      <c r="D574" s="209">
        <v>25.8</v>
      </c>
      <c r="E574" s="168"/>
      <c r="F574" s="169"/>
      <c r="G574" s="169"/>
      <c r="H574" s="169"/>
      <c r="I574" s="169"/>
      <c r="J574" s="169">
        <f t="shared" si="291"/>
        <v>0</v>
      </c>
      <c r="K574" s="169">
        <f t="shared" si="292"/>
        <v>0</v>
      </c>
      <c r="L574" s="234">
        <f t="shared" si="293"/>
        <v>0</v>
      </c>
      <c r="M574" s="234">
        <f t="shared" si="294"/>
        <v>0</v>
      </c>
      <c r="N574" s="234">
        <f t="shared" si="295"/>
        <v>0</v>
      </c>
      <c r="O574" s="235">
        <f t="shared" si="296"/>
        <v>0</v>
      </c>
    </row>
    <row r="575" spans="1:15" ht="24.75" customHeight="1" x14ac:dyDescent="0.2">
      <c r="A575" s="173" t="s">
        <v>798</v>
      </c>
      <c r="B575" s="219" t="s">
        <v>210</v>
      </c>
      <c r="C575" s="200" t="s">
        <v>65</v>
      </c>
      <c r="D575" s="210">
        <v>2.92</v>
      </c>
      <c r="E575" s="168"/>
      <c r="F575" s="169"/>
      <c r="G575" s="169"/>
      <c r="H575" s="169"/>
      <c r="I575" s="169"/>
      <c r="J575" s="169">
        <f t="shared" si="291"/>
        <v>0</v>
      </c>
      <c r="K575" s="170">
        <f t="shared" si="292"/>
        <v>0</v>
      </c>
      <c r="L575" s="171">
        <f t="shared" si="293"/>
        <v>0</v>
      </c>
      <c r="M575" s="171">
        <f t="shared" si="294"/>
        <v>0</v>
      </c>
      <c r="N575" s="171">
        <f t="shared" si="295"/>
        <v>0</v>
      </c>
      <c r="O575" s="172">
        <f t="shared" si="296"/>
        <v>0</v>
      </c>
    </row>
    <row r="576" spans="1:15" ht="15" customHeight="1" x14ac:dyDescent="0.2">
      <c r="A576" s="173" t="s">
        <v>799</v>
      </c>
      <c r="B576" s="202" t="s">
        <v>211</v>
      </c>
      <c r="C576" s="197" t="s">
        <v>65</v>
      </c>
      <c r="D576" s="210">
        <v>2.92</v>
      </c>
      <c r="E576" s="168"/>
      <c r="F576" s="169"/>
      <c r="G576" s="169"/>
      <c r="H576" s="169"/>
      <c r="I576" s="169"/>
      <c r="J576" s="169">
        <f>ROUND(G576+H576+I576,2)</f>
        <v>0</v>
      </c>
      <c r="K576" s="170">
        <f t="shared" si="292"/>
        <v>0</v>
      </c>
      <c r="L576" s="171">
        <f t="shared" si="293"/>
        <v>0</v>
      </c>
      <c r="M576" s="171">
        <f t="shared" si="294"/>
        <v>0</v>
      </c>
      <c r="N576" s="171">
        <f t="shared" si="295"/>
        <v>0</v>
      </c>
      <c r="O576" s="172">
        <f t="shared" si="296"/>
        <v>0</v>
      </c>
    </row>
    <row r="577" spans="1:15" ht="16.5" customHeight="1" x14ac:dyDescent="0.2">
      <c r="A577" s="173" t="s">
        <v>800</v>
      </c>
      <c r="B577" s="202" t="s">
        <v>89</v>
      </c>
      <c r="C577" s="203" t="s">
        <v>65</v>
      </c>
      <c r="D577" s="210">
        <v>6.37</v>
      </c>
      <c r="E577" s="168"/>
      <c r="F577" s="169"/>
      <c r="G577" s="169"/>
      <c r="H577" s="169"/>
      <c r="I577" s="169"/>
      <c r="J577" s="169">
        <f>ROUND(G577+H577+I577,2)</f>
        <v>0</v>
      </c>
      <c r="K577" s="170">
        <f t="shared" si="292"/>
        <v>0</v>
      </c>
      <c r="L577" s="171">
        <f t="shared" si="293"/>
        <v>0</v>
      </c>
      <c r="M577" s="171">
        <f t="shared" si="294"/>
        <v>0</v>
      </c>
      <c r="N577" s="171">
        <f t="shared" si="295"/>
        <v>0</v>
      </c>
      <c r="O577" s="172">
        <f t="shared" si="296"/>
        <v>0</v>
      </c>
    </row>
    <row r="578" spans="1:15" ht="16.5" customHeight="1" x14ac:dyDescent="0.2">
      <c r="A578" s="173" t="s">
        <v>801</v>
      </c>
      <c r="B578" s="199" t="s">
        <v>67</v>
      </c>
      <c r="C578" s="200" t="s">
        <v>65</v>
      </c>
      <c r="D578" s="210">
        <v>6.37</v>
      </c>
      <c r="E578" s="168"/>
      <c r="F578" s="169"/>
      <c r="G578" s="169"/>
      <c r="H578" s="169"/>
      <c r="I578" s="169"/>
      <c r="J578" s="169">
        <f t="shared" ref="J578" si="297">ROUND(G578+H578+I578,2)</f>
        <v>0</v>
      </c>
      <c r="K578" s="170">
        <f t="shared" si="292"/>
        <v>0</v>
      </c>
      <c r="L578" s="171">
        <f t="shared" si="293"/>
        <v>0</v>
      </c>
      <c r="M578" s="171">
        <f t="shared" si="294"/>
        <v>0</v>
      </c>
      <c r="N578" s="171">
        <f t="shared" si="295"/>
        <v>0</v>
      </c>
      <c r="O578" s="172">
        <f t="shared" si="296"/>
        <v>0</v>
      </c>
    </row>
    <row r="579" spans="1:15" ht="16.5" customHeight="1" x14ac:dyDescent="0.2">
      <c r="A579" s="173" t="s">
        <v>802</v>
      </c>
      <c r="B579" s="202" t="s">
        <v>64</v>
      </c>
      <c r="C579" s="203" t="s">
        <v>65</v>
      </c>
      <c r="D579" s="210">
        <v>6.37</v>
      </c>
      <c r="E579" s="168"/>
      <c r="F579" s="169"/>
      <c r="G579" s="169"/>
      <c r="H579" s="169"/>
      <c r="I579" s="169"/>
      <c r="J579" s="169">
        <f>ROUND(G579+H579+I579,2)</f>
        <v>0</v>
      </c>
      <c r="K579" s="170">
        <f t="shared" si="292"/>
        <v>0</v>
      </c>
      <c r="L579" s="171">
        <f t="shared" si="293"/>
        <v>0</v>
      </c>
      <c r="M579" s="171">
        <f t="shared" si="294"/>
        <v>0</v>
      </c>
      <c r="N579" s="171">
        <f t="shared" si="295"/>
        <v>0</v>
      </c>
      <c r="O579" s="172">
        <f t="shared" si="296"/>
        <v>0</v>
      </c>
    </row>
    <row r="580" spans="1:15" ht="16.5" customHeight="1" x14ac:dyDescent="0.2">
      <c r="A580" s="173" t="s">
        <v>803</v>
      </c>
      <c r="B580" s="199" t="s">
        <v>190</v>
      </c>
      <c r="C580" s="200" t="s">
        <v>65</v>
      </c>
      <c r="D580" s="210">
        <v>6.37</v>
      </c>
      <c r="E580" s="168"/>
      <c r="F580" s="169"/>
      <c r="G580" s="169"/>
      <c r="H580" s="169"/>
      <c r="I580" s="169"/>
      <c r="J580" s="169">
        <f t="shared" ref="J580" si="298">ROUND(G580+H580+I580,2)</f>
        <v>0</v>
      </c>
      <c r="K580" s="170">
        <f t="shared" si="292"/>
        <v>0</v>
      </c>
      <c r="L580" s="171">
        <f t="shared" si="293"/>
        <v>0</v>
      </c>
      <c r="M580" s="171">
        <f t="shared" si="294"/>
        <v>0</v>
      </c>
      <c r="N580" s="171">
        <f t="shared" si="295"/>
        <v>0</v>
      </c>
      <c r="O580" s="172">
        <f t="shared" si="296"/>
        <v>0</v>
      </c>
    </row>
    <row r="581" spans="1:15" ht="16.5" customHeight="1" x14ac:dyDescent="0.2">
      <c r="A581" s="173" t="s">
        <v>804</v>
      </c>
      <c r="B581" s="202" t="s">
        <v>189</v>
      </c>
      <c r="C581" s="203" t="s">
        <v>65</v>
      </c>
      <c r="D581" s="210">
        <v>6.37</v>
      </c>
      <c r="E581" s="168"/>
      <c r="F581" s="169"/>
      <c r="G581" s="169"/>
      <c r="H581" s="169"/>
      <c r="I581" s="169"/>
      <c r="J581" s="169">
        <f>ROUND(G581+H581+I581,2)</f>
        <v>0</v>
      </c>
      <c r="K581" s="170">
        <f t="shared" si="292"/>
        <v>0</v>
      </c>
      <c r="L581" s="171">
        <f t="shared" si="293"/>
        <v>0</v>
      </c>
      <c r="M581" s="171">
        <f t="shared" si="294"/>
        <v>0</v>
      </c>
      <c r="N581" s="171">
        <f t="shared" si="295"/>
        <v>0</v>
      </c>
      <c r="O581" s="172">
        <f t="shared" si="296"/>
        <v>0</v>
      </c>
    </row>
    <row r="582" spans="1:15" ht="24" x14ac:dyDescent="0.2">
      <c r="A582" s="173" t="s">
        <v>805</v>
      </c>
      <c r="B582" s="241" t="s">
        <v>309</v>
      </c>
      <c r="C582" s="197" t="s">
        <v>54</v>
      </c>
      <c r="D582" s="210">
        <v>1</v>
      </c>
      <c r="E582" s="168"/>
      <c r="F582" s="169"/>
      <c r="G582" s="169"/>
      <c r="H582" s="169"/>
      <c r="I582" s="169"/>
      <c r="J582" s="169">
        <f t="shared" ref="J582" si="299">ROUND(G582+H582+I582,2)</f>
        <v>0</v>
      </c>
      <c r="K582" s="170">
        <f t="shared" si="292"/>
        <v>0</v>
      </c>
      <c r="L582" s="171">
        <f t="shared" si="293"/>
        <v>0</v>
      </c>
      <c r="M582" s="171">
        <f t="shared" si="294"/>
        <v>0</v>
      </c>
      <c r="N582" s="171">
        <f t="shared" si="295"/>
        <v>0</v>
      </c>
      <c r="O582" s="172">
        <f t="shared" si="296"/>
        <v>0</v>
      </c>
    </row>
    <row r="583" spans="1:15" ht="16.5" customHeight="1" x14ac:dyDescent="0.2">
      <c r="A583" s="220"/>
      <c r="B583" s="221" t="s">
        <v>293</v>
      </c>
      <c r="C583" s="226"/>
      <c r="D583" s="227"/>
      <c r="E583" s="215"/>
      <c r="F583" s="216"/>
      <c r="G583" s="216"/>
      <c r="H583" s="216"/>
      <c r="I583" s="216"/>
      <c r="J583" s="216">
        <f t="shared" ref="J583:J606" si="300">ROUND(G583+H583+I583,2)</f>
        <v>0</v>
      </c>
      <c r="K583" s="216">
        <f t="shared" si="292"/>
        <v>0</v>
      </c>
      <c r="L583" s="217">
        <f t="shared" si="293"/>
        <v>0</v>
      </c>
      <c r="M583" s="217">
        <f t="shared" si="294"/>
        <v>0</v>
      </c>
      <c r="N583" s="217">
        <f t="shared" si="295"/>
        <v>0</v>
      </c>
      <c r="O583" s="218">
        <f t="shared" si="296"/>
        <v>0</v>
      </c>
    </row>
    <row r="584" spans="1:15" ht="15.75" customHeight="1" x14ac:dyDescent="0.2">
      <c r="A584" s="173"/>
      <c r="B584" s="193" t="s">
        <v>294</v>
      </c>
      <c r="C584" s="197"/>
      <c r="D584" s="210"/>
      <c r="E584" s="168"/>
      <c r="F584" s="169"/>
      <c r="G584" s="169"/>
      <c r="H584" s="169"/>
      <c r="I584" s="169"/>
      <c r="J584" s="169">
        <f t="shared" si="300"/>
        <v>0</v>
      </c>
      <c r="K584" s="170">
        <f t="shared" si="292"/>
        <v>0</v>
      </c>
      <c r="L584" s="171">
        <f t="shared" si="293"/>
        <v>0</v>
      </c>
      <c r="M584" s="171">
        <f t="shared" si="294"/>
        <v>0</v>
      </c>
      <c r="N584" s="171">
        <f t="shared" si="295"/>
        <v>0</v>
      </c>
      <c r="O584" s="172">
        <f t="shared" ref="O584:O606" si="301">ROUND(L584+M584+N584,2)</f>
        <v>0</v>
      </c>
    </row>
    <row r="585" spans="1:15" ht="16.5" customHeight="1" x14ac:dyDescent="0.2">
      <c r="A585" s="173" t="s">
        <v>806</v>
      </c>
      <c r="B585" s="238" t="s">
        <v>262</v>
      </c>
      <c r="C585" s="197" t="s">
        <v>65</v>
      </c>
      <c r="D585" s="209">
        <v>4.8</v>
      </c>
      <c r="E585" s="168"/>
      <c r="F585" s="169"/>
      <c r="G585" s="169"/>
      <c r="H585" s="169"/>
      <c r="I585" s="169"/>
      <c r="J585" s="169">
        <f t="shared" si="300"/>
        <v>0</v>
      </c>
      <c r="K585" s="169">
        <f t="shared" si="292"/>
        <v>0</v>
      </c>
      <c r="L585" s="234">
        <f t="shared" si="293"/>
        <v>0</v>
      </c>
      <c r="M585" s="234">
        <f t="shared" si="294"/>
        <v>0</v>
      </c>
      <c r="N585" s="234">
        <f t="shared" si="295"/>
        <v>0</v>
      </c>
      <c r="O585" s="235">
        <f t="shared" si="301"/>
        <v>0</v>
      </c>
    </row>
    <row r="586" spans="1:15" ht="24" x14ac:dyDescent="0.2">
      <c r="A586" s="173" t="s">
        <v>807</v>
      </c>
      <c r="B586" s="242" t="s">
        <v>284</v>
      </c>
      <c r="C586" s="200" t="s">
        <v>285</v>
      </c>
      <c r="D586" s="210">
        <f>ROUND(11.7*0.15,2)</f>
        <v>1.76</v>
      </c>
      <c r="E586" s="168"/>
      <c r="F586" s="169"/>
      <c r="G586" s="169"/>
      <c r="H586" s="169"/>
      <c r="I586" s="169"/>
      <c r="J586" s="169">
        <f t="shared" si="300"/>
        <v>0</v>
      </c>
      <c r="K586" s="170">
        <f t="shared" si="292"/>
        <v>0</v>
      </c>
      <c r="L586" s="171">
        <f t="shared" si="293"/>
        <v>0</v>
      </c>
      <c r="M586" s="171">
        <f t="shared" si="294"/>
        <v>0</v>
      </c>
      <c r="N586" s="171">
        <f t="shared" si="295"/>
        <v>0</v>
      </c>
      <c r="O586" s="172">
        <f t="shared" si="301"/>
        <v>0</v>
      </c>
    </row>
    <row r="587" spans="1:15" ht="24.75" customHeight="1" x14ac:dyDescent="0.2">
      <c r="A587" s="173" t="s">
        <v>808</v>
      </c>
      <c r="B587" s="219" t="s">
        <v>210</v>
      </c>
      <c r="C587" s="200" t="s">
        <v>65</v>
      </c>
      <c r="D587" s="210">
        <v>3.11</v>
      </c>
      <c r="E587" s="168"/>
      <c r="F587" s="169"/>
      <c r="G587" s="169"/>
      <c r="H587" s="169"/>
      <c r="I587" s="169"/>
      <c r="J587" s="169">
        <f t="shared" si="300"/>
        <v>0</v>
      </c>
      <c r="K587" s="170">
        <f t="shared" si="292"/>
        <v>0</v>
      </c>
      <c r="L587" s="171">
        <f t="shared" si="293"/>
        <v>0</v>
      </c>
      <c r="M587" s="171">
        <f t="shared" si="294"/>
        <v>0</v>
      </c>
      <c r="N587" s="171">
        <f t="shared" si="295"/>
        <v>0</v>
      </c>
      <c r="O587" s="172">
        <f t="shared" si="301"/>
        <v>0</v>
      </c>
    </row>
    <row r="588" spans="1:15" ht="15" customHeight="1" x14ac:dyDescent="0.2">
      <c r="A588" s="173" t="s">
        <v>809</v>
      </c>
      <c r="B588" s="202" t="s">
        <v>211</v>
      </c>
      <c r="C588" s="197" t="s">
        <v>65</v>
      </c>
      <c r="D588" s="210">
        <v>3.11</v>
      </c>
      <c r="E588" s="168"/>
      <c r="F588" s="169"/>
      <c r="G588" s="169"/>
      <c r="H588" s="169"/>
      <c r="I588" s="169"/>
      <c r="J588" s="169">
        <f>ROUND(G588+H588+I588,2)</f>
        <v>0</v>
      </c>
      <c r="K588" s="170">
        <f t="shared" si="292"/>
        <v>0</v>
      </c>
      <c r="L588" s="171">
        <f t="shared" si="293"/>
        <v>0</v>
      </c>
      <c r="M588" s="171">
        <f t="shared" si="294"/>
        <v>0</v>
      </c>
      <c r="N588" s="171">
        <f t="shared" si="295"/>
        <v>0</v>
      </c>
      <c r="O588" s="172">
        <f t="shared" si="301"/>
        <v>0</v>
      </c>
    </row>
    <row r="589" spans="1:15" ht="16.5" customHeight="1" x14ac:dyDescent="0.2">
      <c r="A589" s="173" t="s">
        <v>810</v>
      </c>
      <c r="B589" s="198" t="s">
        <v>263</v>
      </c>
      <c r="C589" s="194" t="s">
        <v>65</v>
      </c>
      <c r="D589" s="210">
        <v>11.7</v>
      </c>
      <c r="E589" s="168"/>
      <c r="F589" s="169"/>
      <c r="G589" s="169"/>
      <c r="H589" s="169"/>
      <c r="I589" s="169"/>
      <c r="J589" s="169">
        <f>ROUND(G589+H589+I589,2)</f>
        <v>0</v>
      </c>
      <c r="K589" s="170">
        <f t="shared" si="292"/>
        <v>0</v>
      </c>
      <c r="L589" s="171">
        <f t="shared" si="293"/>
        <v>0</v>
      </c>
      <c r="M589" s="171">
        <f t="shared" si="294"/>
        <v>0</v>
      </c>
      <c r="N589" s="171">
        <f t="shared" si="295"/>
        <v>0</v>
      </c>
      <c r="O589" s="172">
        <f t="shared" si="301"/>
        <v>0</v>
      </c>
    </row>
    <row r="590" spans="1:15" ht="16.5" customHeight="1" x14ac:dyDescent="0.2">
      <c r="A590" s="173" t="s">
        <v>811</v>
      </c>
      <c r="B590" s="199" t="s">
        <v>67</v>
      </c>
      <c r="C590" s="200" t="s">
        <v>65</v>
      </c>
      <c r="D590" s="210">
        <f>39.22+35.54+12.23</f>
        <v>86.99</v>
      </c>
      <c r="E590" s="168"/>
      <c r="F590" s="169"/>
      <c r="G590" s="169"/>
      <c r="H590" s="169"/>
      <c r="I590" s="169"/>
      <c r="J590" s="169">
        <f t="shared" si="300"/>
        <v>0</v>
      </c>
      <c r="K590" s="170">
        <f t="shared" si="292"/>
        <v>0</v>
      </c>
      <c r="L590" s="171">
        <f t="shared" si="293"/>
        <v>0</v>
      </c>
      <c r="M590" s="171">
        <f t="shared" si="294"/>
        <v>0</v>
      </c>
      <c r="N590" s="171">
        <f t="shared" si="295"/>
        <v>0</v>
      </c>
      <c r="O590" s="172">
        <f t="shared" ref="O590:O591" si="302">ROUND(L590+M590+N590,2)</f>
        <v>0</v>
      </c>
    </row>
    <row r="591" spans="1:15" ht="16.5" customHeight="1" x14ac:dyDescent="0.2">
      <c r="A591" s="173" t="s">
        <v>812</v>
      </c>
      <c r="B591" s="202" t="s">
        <v>64</v>
      </c>
      <c r="C591" s="203" t="s">
        <v>65</v>
      </c>
      <c r="D591" s="210">
        <f>39.22+35.54+12.23</f>
        <v>86.99</v>
      </c>
      <c r="E591" s="168"/>
      <c r="F591" s="169"/>
      <c r="G591" s="169"/>
      <c r="H591" s="169"/>
      <c r="I591" s="169"/>
      <c r="J591" s="169">
        <f>ROUND(G591+H591+I591,2)</f>
        <v>0</v>
      </c>
      <c r="K591" s="170">
        <f t="shared" si="292"/>
        <v>0</v>
      </c>
      <c r="L591" s="171">
        <f t="shared" si="293"/>
        <v>0</v>
      </c>
      <c r="M591" s="171">
        <f t="shared" si="294"/>
        <v>0</v>
      </c>
      <c r="N591" s="171">
        <f t="shared" si="295"/>
        <v>0</v>
      </c>
      <c r="O591" s="172">
        <f t="shared" si="302"/>
        <v>0</v>
      </c>
    </row>
    <row r="592" spans="1:15" ht="16.5" customHeight="1" x14ac:dyDescent="0.2">
      <c r="A592" s="173" t="s">
        <v>813</v>
      </c>
      <c r="B592" s="199" t="s">
        <v>190</v>
      </c>
      <c r="C592" s="200" t="s">
        <v>65</v>
      </c>
      <c r="D592" s="210">
        <f>12.23+12.23+12.23</f>
        <v>36.69</v>
      </c>
      <c r="E592" s="168"/>
      <c r="F592" s="169"/>
      <c r="G592" s="169"/>
      <c r="H592" s="169"/>
      <c r="I592" s="169"/>
      <c r="J592" s="169">
        <f t="shared" si="300"/>
        <v>0</v>
      </c>
      <c r="K592" s="170">
        <f t="shared" si="292"/>
        <v>0</v>
      </c>
      <c r="L592" s="171">
        <f t="shared" si="293"/>
        <v>0</v>
      </c>
      <c r="M592" s="171">
        <f t="shared" si="294"/>
        <v>0</v>
      </c>
      <c r="N592" s="171">
        <f t="shared" si="295"/>
        <v>0</v>
      </c>
      <c r="O592" s="172">
        <f t="shared" si="301"/>
        <v>0</v>
      </c>
    </row>
    <row r="593" spans="1:15" ht="16.5" customHeight="1" x14ac:dyDescent="0.2">
      <c r="A593" s="173" t="s">
        <v>814</v>
      </c>
      <c r="B593" s="202" t="s">
        <v>189</v>
      </c>
      <c r="C593" s="203" t="s">
        <v>65</v>
      </c>
      <c r="D593" s="210">
        <f>12.23+12.23+12.23</f>
        <v>36.69</v>
      </c>
      <c r="E593" s="168"/>
      <c r="F593" s="169"/>
      <c r="G593" s="169"/>
      <c r="H593" s="169"/>
      <c r="I593" s="169"/>
      <c r="J593" s="169">
        <f>ROUND(G593+H593+I593,2)</f>
        <v>0</v>
      </c>
      <c r="K593" s="170">
        <f t="shared" si="292"/>
        <v>0</v>
      </c>
      <c r="L593" s="171">
        <f t="shared" si="293"/>
        <v>0</v>
      </c>
      <c r="M593" s="171">
        <f t="shared" si="294"/>
        <v>0</v>
      </c>
      <c r="N593" s="171">
        <f t="shared" si="295"/>
        <v>0</v>
      </c>
      <c r="O593" s="172">
        <f t="shared" si="301"/>
        <v>0</v>
      </c>
    </row>
    <row r="594" spans="1:15" ht="24" x14ac:dyDescent="0.2">
      <c r="A594" s="173" t="s">
        <v>815</v>
      </c>
      <c r="B594" s="239" t="s">
        <v>324</v>
      </c>
      <c r="C594" s="176" t="s">
        <v>267</v>
      </c>
      <c r="D594" s="171">
        <v>1</v>
      </c>
      <c r="E594" s="169"/>
      <c r="F594" s="169"/>
      <c r="G594" s="169"/>
      <c r="H594" s="169"/>
      <c r="I594" s="169"/>
      <c r="J594" s="169">
        <f t="shared" ref="J594" si="303">ROUND(G594+H594+I594,2)</f>
        <v>0</v>
      </c>
      <c r="K594" s="170">
        <f t="shared" si="292"/>
        <v>0</v>
      </c>
      <c r="L594" s="171">
        <f t="shared" si="293"/>
        <v>0</v>
      </c>
      <c r="M594" s="171">
        <f t="shared" si="294"/>
        <v>0</v>
      </c>
      <c r="N594" s="171">
        <f t="shared" si="295"/>
        <v>0</v>
      </c>
      <c r="O594" s="172">
        <f t="shared" ref="O594" si="304">ROUND(L594+M594+N594,2)</f>
        <v>0</v>
      </c>
    </row>
    <row r="595" spans="1:15" ht="16.5" customHeight="1" x14ac:dyDescent="0.2">
      <c r="A595" s="174"/>
      <c r="B595" s="224" t="s">
        <v>295</v>
      </c>
      <c r="C595" s="176"/>
      <c r="D595" s="171"/>
      <c r="E595" s="169"/>
      <c r="F595" s="169"/>
      <c r="G595" s="169"/>
      <c r="H595" s="169"/>
      <c r="I595" s="169"/>
      <c r="J595" s="169">
        <f t="shared" si="300"/>
        <v>0</v>
      </c>
      <c r="K595" s="170">
        <f t="shared" si="292"/>
        <v>0</v>
      </c>
      <c r="L595" s="171">
        <f t="shared" si="293"/>
        <v>0</v>
      </c>
      <c r="M595" s="171">
        <f t="shared" si="294"/>
        <v>0</v>
      </c>
      <c r="N595" s="171">
        <f t="shared" si="295"/>
        <v>0</v>
      </c>
      <c r="O595" s="172">
        <f t="shared" si="301"/>
        <v>0</v>
      </c>
    </row>
    <row r="596" spans="1:15" ht="16.5" customHeight="1" x14ac:dyDescent="0.2">
      <c r="A596" s="173" t="s">
        <v>816</v>
      </c>
      <c r="B596" s="199" t="s">
        <v>77</v>
      </c>
      <c r="C596" s="203" t="s">
        <v>65</v>
      </c>
      <c r="D596" s="209">
        <f>12.86</f>
        <v>12.86</v>
      </c>
      <c r="E596" s="168"/>
      <c r="F596" s="169"/>
      <c r="G596" s="169"/>
      <c r="H596" s="169"/>
      <c r="I596" s="169"/>
      <c r="J596" s="169">
        <f t="shared" si="300"/>
        <v>0</v>
      </c>
      <c r="K596" s="170">
        <f t="shared" si="292"/>
        <v>0</v>
      </c>
      <c r="L596" s="171">
        <f t="shared" si="293"/>
        <v>0</v>
      </c>
      <c r="M596" s="171">
        <f t="shared" si="294"/>
        <v>0</v>
      </c>
      <c r="N596" s="171">
        <f t="shared" si="295"/>
        <v>0</v>
      </c>
      <c r="O596" s="172">
        <f t="shared" si="301"/>
        <v>0</v>
      </c>
    </row>
    <row r="597" spans="1:15" ht="16.5" customHeight="1" x14ac:dyDescent="0.2">
      <c r="A597" s="173" t="s">
        <v>817</v>
      </c>
      <c r="B597" s="238" t="s">
        <v>262</v>
      </c>
      <c r="C597" s="197" t="s">
        <v>65</v>
      </c>
      <c r="D597" s="209">
        <v>19.5</v>
      </c>
      <c r="E597" s="168"/>
      <c r="F597" s="169"/>
      <c r="G597" s="169"/>
      <c r="H597" s="169"/>
      <c r="I597" s="169"/>
      <c r="J597" s="169">
        <f t="shared" ref="J597" si="305">ROUND(G597+H597+I597,2)</f>
        <v>0</v>
      </c>
      <c r="K597" s="169">
        <f t="shared" si="292"/>
        <v>0</v>
      </c>
      <c r="L597" s="234">
        <f t="shared" si="293"/>
        <v>0</v>
      </c>
      <c r="M597" s="234">
        <f t="shared" si="294"/>
        <v>0</v>
      </c>
      <c r="N597" s="234">
        <f t="shared" si="295"/>
        <v>0</v>
      </c>
      <c r="O597" s="235">
        <f t="shared" ref="O597" si="306">ROUND(L597+M597+N597,2)</f>
        <v>0</v>
      </c>
    </row>
    <row r="598" spans="1:15" ht="16.5" customHeight="1" x14ac:dyDescent="0.2">
      <c r="A598" s="173" t="s">
        <v>818</v>
      </c>
      <c r="B598" s="199" t="s">
        <v>78</v>
      </c>
      <c r="C598" s="200" t="s">
        <v>65</v>
      </c>
      <c r="D598" s="209">
        <f>12.86</f>
        <v>12.86</v>
      </c>
      <c r="E598" s="168"/>
      <c r="F598" s="169"/>
      <c r="G598" s="169"/>
      <c r="H598" s="169"/>
      <c r="I598" s="169"/>
      <c r="J598" s="169">
        <f t="shared" si="300"/>
        <v>0</v>
      </c>
      <c r="K598" s="170">
        <f t="shared" si="292"/>
        <v>0</v>
      </c>
      <c r="L598" s="171">
        <f t="shared" si="293"/>
        <v>0</v>
      </c>
      <c r="M598" s="171">
        <f t="shared" si="294"/>
        <v>0</v>
      </c>
      <c r="N598" s="171">
        <f t="shared" si="295"/>
        <v>0</v>
      </c>
      <c r="O598" s="172">
        <f t="shared" si="301"/>
        <v>0</v>
      </c>
    </row>
    <row r="599" spans="1:15" ht="16.5" customHeight="1" x14ac:dyDescent="0.2">
      <c r="A599" s="173" t="s">
        <v>819</v>
      </c>
      <c r="B599" s="204" t="s">
        <v>148</v>
      </c>
      <c r="C599" s="200" t="s">
        <v>65</v>
      </c>
      <c r="D599" s="209">
        <f>12.86</f>
        <v>12.86</v>
      </c>
      <c r="E599" s="168"/>
      <c r="F599" s="169"/>
      <c r="G599" s="169"/>
      <c r="H599" s="169"/>
      <c r="I599" s="169"/>
      <c r="J599" s="169">
        <f t="shared" si="300"/>
        <v>0</v>
      </c>
      <c r="K599" s="170">
        <f t="shared" si="292"/>
        <v>0</v>
      </c>
      <c r="L599" s="171">
        <f t="shared" si="293"/>
        <v>0</v>
      </c>
      <c r="M599" s="171">
        <f t="shared" si="294"/>
        <v>0</v>
      </c>
      <c r="N599" s="171">
        <f t="shared" si="295"/>
        <v>0</v>
      </c>
      <c r="O599" s="172">
        <f t="shared" si="301"/>
        <v>0</v>
      </c>
    </row>
    <row r="600" spans="1:15" ht="16.5" customHeight="1" x14ac:dyDescent="0.2">
      <c r="A600" s="173" t="s">
        <v>820</v>
      </c>
      <c r="B600" s="199" t="s">
        <v>68</v>
      </c>
      <c r="C600" s="197" t="s">
        <v>55</v>
      </c>
      <c r="D600" s="210">
        <f>9.5</f>
        <v>9.5</v>
      </c>
      <c r="E600" s="168"/>
      <c r="F600" s="169"/>
      <c r="G600" s="169"/>
      <c r="H600" s="169"/>
      <c r="I600" s="169"/>
      <c r="J600" s="169">
        <f t="shared" si="300"/>
        <v>0</v>
      </c>
      <c r="K600" s="170">
        <f t="shared" si="292"/>
        <v>0</v>
      </c>
      <c r="L600" s="171">
        <f t="shared" si="293"/>
        <v>0</v>
      </c>
      <c r="M600" s="171">
        <f t="shared" si="294"/>
        <v>0</v>
      </c>
      <c r="N600" s="171">
        <f t="shared" si="295"/>
        <v>0</v>
      </c>
      <c r="O600" s="172">
        <f t="shared" si="301"/>
        <v>0</v>
      </c>
    </row>
    <row r="601" spans="1:15" ht="16.5" customHeight="1" x14ac:dyDescent="0.2">
      <c r="A601" s="173" t="s">
        <v>821</v>
      </c>
      <c r="B601" s="238" t="s">
        <v>206</v>
      </c>
      <c r="C601" s="197" t="s">
        <v>65</v>
      </c>
      <c r="D601" s="209">
        <f>43.96+5.13</f>
        <v>49.09</v>
      </c>
      <c r="E601" s="168"/>
      <c r="F601" s="169"/>
      <c r="G601" s="169"/>
      <c r="H601" s="169"/>
      <c r="I601" s="169"/>
      <c r="J601" s="169">
        <f t="shared" ref="J601" si="307">ROUND(G601+H601+I601,2)</f>
        <v>0</v>
      </c>
      <c r="K601" s="169">
        <f t="shared" si="292"/>
        <v>0</v>
      </c>
      <c r="L601" s="234">
        <f t="shared" si="293"/>
        <v>0</v>
      </c>
      <c r="M601" s="234">
        <f t="shared" si="294"/>
        <v>0</v>
      </c>
      <c r="N601" s="234">
        <f t="shared" si="295"/>
        <v>0</v>
      </c>
      <c r="O601" s="235">
        <f t="shared" ref="O601" si="308">ROUND(L601+M601+N601,2)</f>
        <v>0</v>
      </c>
    </row>
    <row r="602" spans="1:15" ht="16.5" customHeight="1" x14ac:dyDescent="0.2">
      <c r="A602" s="173" t="s">
        <v>822</v>
      </c>
      <c r="B602" s="199" t="s">
        <v>67</v>
      </c>
      <c r="C602" s="200" t="s">
        <v>65</v>
      </c>
      <c r="D602" s="210">
        <f>71.6+90.48+34.75</f>
        <v>196.82999999999998</v>
      </c>
      <c r="E602" s="168"/>
      <c r="F602" s="169"/>
      <c r="G602" s="169"/>
      <c r="H602" s="169"/>
      <c r="I602" s="169"/>
      <c r="J602" s="169">
        <f t="shared" ref="J602" si="309">ROUND(G602+H602+I602,2)</f>
        <v>0</v>
      </c>
      <c r="K602" s="170">
        <f t="shared" si="292"/>
        <v>0</v>
      </c>
      <c r="L602" s="171">
        <f t="shared" si="293"/>
        <v>0</v>
      </c>
      <c r="M602" s="171">
        <f t="shared" si="294"/>
        <v>0</v>
      </c>
      <c r="N602" s="171">
        <f t="shared" si="295"/>
        <v>0</v>
      </c>
      <c r="O602" s="172">
        <f t="shared" si="301"/>
        <v>0</v>
      </c>
    </row>
    <row r="603" spans="1:15" ht="16.5" customHeight="1" x14ac:dyDescent="0.2">
      <c r="A603" s="173" t="s">
        <v>823</v>
      </c>
      <c r="B603" s="202" t="s">
        <v>64</v>
      </c>
      <c r="C603" s="203" t="s">
        <v>65</v>
      </c>
      <c r="D603" s="210">
        <f>71.6+90.48+34.75</f>
        <v>196.82999999999998</v>
      </c>
      <c r="E603" s="168"/>
      <c r="F603" s="169"/>
      <c r="G603" s="169"/>
      <c r="H603" s="169"/>
      <c r="I603" s="169"/>
      <c r="J603" s="169">
        <f>ROUND(G603+H603+I603,2)</f>
        <v>0</v>
      </c>
      <c r="K603" s="170">
        <f t="shared" si="292"/>
        <v>0</v>
      </c>
      <c r="L603" s="171">
        <f t="shared" si="293"/>
        <v>0</v>
      </c>
      <c r="M603" s="171">
        <f t="shared" si="294"/>
        <v>0</v>
      </c>
      <c r="N603" s="171">
        <f t="shared" si="295"/>
        <v>0</v>
      </c>
      <c r="O603" s="172">
        <f t="shared" si="301"/>
        <v>0</v>
      </c>
    </row>
    <row r="604" spans="1:15" ht="16.5" customHeight="1" x14ac:dyDescent="0.2">
      <c r="A604" s="173" t="s">
        <v>824</v>
      </c>
      <c r="B604" s="199" t="s">
        <v>190</v>
      </c>
      <c r="C604" s="200" t="s">
        <v>65</v>
      </c>
      <c r="D604" s="210">
        <f>24.64+55.72+16.9</f>
        <v>97.259999999999991</v>
      </c>
      <c r="E604" s="168"/>
      <c r="F604" s="169"/>
      <c r="G604" s="169"/>
      <c r="H604" s="169"/>
      <c r="I604" s="169"/>
      <c r="J604" s="169">
        <f t="shared" si="300"/>
        <v>0</v>
      </c>
      <c r="K604" s="170">
        <f t="shared" si="292"/>
        <v>0</v>
      </c>
      <c r="L604" s="171">
        <f t="shared" si="293"/>
        <v>0</v>
      </c>
      <c r="M604" s="171">
        <f t="shared" si="294"/>
        <v>0</v>
      </c>
      <c r="N604" s="171">
        <f t="shared" si="295"/>
        <v>0</v>
      </c>
      <c r="O604" s="172">
        <f t="shared" si="301"/>
        <v>0</v>
      </c>
    </row>
    <row r="605" spans="1:15" ht="16.5" customHeight="1" x14ac:dyDescent="0.2">
      <c r="A605" s="173" t="s">
        <v>825</v>
      </c>
      <c r="B605" s="202" t="s">
        <v>189</v>
      </c>
      <c r="C605" s="203" t="s">
        <v>65</v>
      </c>
      <c r="D605" s="210">
        <f>24.64+55.72+16.9</f>
        <v>97.259999999999991</v>
      </c>
      <c r="E605" s="168"/>
      <c r="F605" s="169"/>
      <c r="G605" s="169"/>
      <c r="H605" s="169"/>
      <c r="I605" s="169"/>
      <c r="J605" s="169">
        <f>ROUND(G605+H605+I605,2)</f>
        <v>0</v>
      </c>
      <c r="K605" s="170">
        <f t="shared" si="292"/>
        <v>0</v>
      </c>
      <c r="L605" s="171">
        <f t="shared" si="293"/>
        <v>0</v>
      </c>
      <c r="M605" s="171">
        <f t="shared" si="294"/>
        <v>0</v>
      </c>
      <c r="N605" s="171">
        <f t="shared" si="295"/>
        <v>0</v>
      </c>
      <c r="O605" s="172">
        <f t="shared" si="301"/>
        <v>0</v>
      </c>
    </row>
    <row r="606" spans="1:15" ht="16.5" customHeight="1" x14ac:dyDescent="0.2">
      <c r="A606" s="173" t="s">
        <v>826</v>
      </c>
      <c r="B606" s="239" t="s">
        <v>325</v>
      </c>
      <c r="C606" s="176" t="s">
        <v>267</v>
      </c>
      <c r="D606" s="171">
        <v>1</v>
      </c>
      <c r="E606" s="169"/>
      <c r="F606" s="169"/>
      <c r="G606" s="169"/>
      <c r="H606" s="169"/>
      <c r="I606" s="169"/>
      <c r="J606" s="169">
        <f t="shared" si="300"/>
        <v>0</v>
      </c>
      <c r="K606" s="170">
        <f t="shared" si="292"/>
        <v>0</v>
      </c>
      <c r="L606" s="171">
        <f t="shared" si="293"/>
        <v>0</v>
      </c>
      <c r="M606" s="171">
        <f t="shared" si="294"/>
        <v>0</v>
      </c>
      <c r="N606" s="171">
        <f t="shared" si="295"/>
        <v>0</v>
      </c>
      <c r="O606" s="172">
        <f t="shared" si="301"/>
        <v>0</v>
      </c>
    </row>
    <row r="607" spans="1:15" ht="16.5" customHeight="1" x14ac:dyDescent="0.2">
      <c r="A607" s="174"/>
      <c r="B607" s="224" t="s">
        <v>296</v>
      </c>
      <c r="C607" s="176"/>
      <c r="D607" s="171"/>
      <c r="E607" s="169"/>
      <c r="F607" s="169"/>
      <c r="G607" s="169"/>
      <c r="H607" s="169"/>
      <c r="I607" s="169"/>
      <c r="J607" s="169">
        <f t="shared" ref="J607:J611" si="310">ROUND(G607+H607+I607,2)</f>
        <v>0</v>
      </c>
      <c r="K607" s="170">
        <f t="shared" si="292"/>
        <v>0</v>
      </c>
      <c r="L607" s="171">
        <f t="shared" si="293"/>
        <v>0</v>
      </c>
      <c r="M607" s="171">
        <f t="shared" si="294"/>
        <v>0</v>
      </c>
      <c r="N607" s="171">
        <f t="shared" si="295"/>
        <v>0</v>
      </c>
      <c r="O607" s="172">
        <f t="shared" ref="O607:O617" si="311">ROUND(L607+M607+N607,2)</f>
        <v>0</v>
      </c>
    </row>
    <row r="608" spans="1:15" ht="16.5" customHeight="1" x14ac:dyDescent="0.2">
      <c r="A608" s="173" t="s">
        <v>827</v>
      </c>
      <c r="B608" s="238" t="s">
        <v>206</v>
      </c>
      <c r="C608" s="197" t="s">
        <v>65</v>
      </c>
      <c r="D608" s="209">
        <v>4.22</v>
      </c>
      <c r="E608" s="168"/>
      <c r="F608" s="169"/>
      <c r="G608" s="169"/>
      <c r="H608" s="169"/>
      <c r="I608" s="169"/>
      <c r="J608" s="169">
        <f t="shared" si="310"/>
        <v>0</v>
      </c>
      <c r="K608" s="169">
        <f t="shared" si="292"/>
        <v>0</v>
      </c>
      <c r="L608" s="234">
        <f t="shared" si="293"/>
        <v>0</v>
      </c>
      <c r="M608" s="234">
        <f t="shared" si="294"/>
        <v>0</v>
      </c>
      <c r="N608" s="234">
        <f t="shared" si="295"/>
        <v>0</v>
      </c>
      <c r="O608" s="235">
        <f t="shared" si="311"/>
        <v>0</v>
      </c>
    </row>
    <row r="609" spans="1:15" ht="16.5" customHeight="1" x14ac:dyDescent="0.2">
      <c r="A609" s="173" t="s">
        <v>828</v>
      </c>
      <c r="B609" s="199" t="s">
        <v>67</v>
      </c>
      <c r="C609" s="200" t="s">
        <v>65</v>
      </c>
      <c r="D609" s="210">
        <f>32.58+32.14+226.71+16.87</f>
        <v>308.3</v>
      </c>
      <c r="E609" s="168"/>
      <c r="F609" s="169"/>
      <c r="G609" s="169"/>
      <c r="H609" s="169"/>
      <c r="I609" s="169"/>
      <c r="J609" s="169">
        <f t="shared" si="310"/>
        <v>0</v>
      </c>
      <c r="K609" s="170">
        <f t="shared" si="292"/>
        <v>0</v>
      </c>
      <c r="L609" s="171">
        <f t="shared" si="293"/>
        <v>0</v>
      </c>
      <c r="M609" s="171">
        <f t="shared" si="294"/>
        <v>0</v>
      </c>
      <c r="N609" s="171">
        <f t="shared" si="295"/>
        <v>0</v>
      </c>
      <c r="O609" s="172">
        <f t="shared" ref="O609:O610" si="312">ROUND(L609+M609+N609,2)</f>
        <v>0</v>
      </c>
    </row>
    <row r="610" spans="1:15" ht="16.5" customHeight="1" x14ac:dyDescent="0.2">
      <c r="A610" s="173" t="s">
        <v>829</v>
      </c>
      <c r="B610" s="202" t="s">
        <v>64</v>
      </c>
      <c r="C610" s="203" t="s">
        <v>65</v>
      </c>
      <c r="D610" s="210">
        <f>32.58+32.14+226.71+16.87</f>
        <v>308.3</v>
      </c>
      <c r="E610" s="168"/>
      <c r="F610" s="169"/>
      <c r="G610" s="169"/>
      <c r="H610" s="169"/>
      <c r="I610" s="169"/>
      <c r="J610" s="169">
        <f>ROUND(G610+H610+I610,2)</f>
        <v>0</v>
      </c>
      <c r="K610" s="170">
        <f t="shared" si="292"/>
        <v>0</v>
      </c>
      <c r="L610" s="171">
        <f t="shared" si="293"/>
        <v>0</v>
      </c>
      <c r="M610" s="171">
        <f t="shared" si="294"/>
        <v>0</v>
      </c>
      <c r="N610" s="171">
        <f t="shared" si="295"/>
        <v>0</v>
      </c>
      <c r="O610" s="172">
        <f t="shared" si="312"/>
        <v>0</v>
      </c>
    </row>
    <row r="611" spans="1:15" ht="16.5" customHeight="1" x14ac:dyDescent="0.2">
      <c r="A611" s="173" t="s">
        <v>830</v>
      </c>
      <c r="B611" s="199" t="s">
        <v>190</v>
      </c>
      <c r="C611" s="200" t="s">
        <v>65</v>
      </c>
      <c r="D611" s="210">
        <f>22.35+38.57+16.87</f>
        <v>77.790000000000006</v>
      </c>
      <c r="E611" s="168"/>
      <c r="F611" s="169"/>
      <c r="G611" s="169"/>
      <c r="H611" s="169"/>
      <c r="I611" s="169"/>
      <c r="J611" s="169">
        <f t="shared" si="310"/>
        <v>0</v>
      </c>
      <c r="K611" s="170">
        <f t="shared" si="292"/>
        <v>0</v>
      </c>
      <c r="L611" s="171">
        <f t="shared" si="293"/>
        <v>0</v>
      </c>
      <c r="M611" s="171">
        <f t="shared" si="294"/>
        <v>0</v>
      </c>
      <c r="N611" s="171">
        <f t="shared" si="295"/>
        <v>0</v>
      </c>
      <c r="O611" s="172">
        <f t="shared" si="311"/>
        <v>0</v>
      </c>
    </row>
    <row r="612" spans="1:15" ht="16.5" customHeight="1" x14ac:dyDescent="0.2">
      <c r="A612" s="173" t="s">
        <v>831</v>
      </c>
      <c r="B612" s="198" t="s">
        <v>238</v>
      </c>
      <c r="C612" s="197" t="s">
        <v>65</v>
      </c>
      <c r="D612" s="211">
        <f>22.86</f>
        <v>22.86</v>
      </c>
      <c r="E612" s="168"/>
      <c r="F612" s="169"/>
      <c r="G612" s="169"/>
      <c r="H612" s="169"/>
      <c r="I612" s="169"/>
      <c r="J612" s="169">
        <f t="shared" ref="J612:J613" si="313">ROUND(G612+H612+I612,2)</f>
        <v>0</v>
      </c>
      <c r="K612" s="170">
        <f t="shared" si="292"/>
        <v>0</v>
      </c>
      <c r="L612" s="171">
        <f t="shared" si="293"/>
        <v>0</v>
      </c>
      <c r="M612" s="171">
        <f t="shared" si="294"/>
        <v>0</v>
      </c>
      <c r="N612" s="171">
        <f t="shared" si="295"/>
        <v>0</v>
      </c>
      <c r="O612" s="172">
        <f t="shared" si="311"/>
        <v>0</v>
      </c>
    </row>
    <row r="613" spans="1:15" ht="16.5" customHeight="1" x14ac:dyDescent="0.2">
      <c r="A613" s="173" t="s">
        <v>832</v>
      </c>
      <c r="B613" s="199" t="s">
        <v>239</v>
      </c>
      <c r="C613" s="200" t="s">
        <v>65</v>
      </c>
      <c r="D613" s="211">
        <f>22.86</f>
        <v>22.86</v>
      </c>
      <c r="E613" s="168"/>
      <c r="F613" s="169"/>
      <c r="G613" s="169"/>
      <c r="H613" s="169"/>
      <c r="I613" s="169"/>
      <c r="J613" s="169">
        <f t="shared" si="313"/>
        <v>0</v>
      </c>
      <c r="K613" s="170">
        <f t="shared" si="292"/>
        <v>0</v>
      </c>
      <c r="L613" s="171">
        <f t="shared" si="293"/>
        <v>0</v>
      </c>
      <c r="M613" s="171">
        <f t="shared" si="294"/>
        <v>0</v>
      </c>
      <c r="N613" s="171">
        <f t="shared" si="295"/>
        <v>0</v>
      </c>
      <c r="O613" s="172">
        <f t="shared" si="311"/>
        <v>0</v>
      </c>
    </row>
    <row r="614" spans="1:15" ht="16.5" customHeight="1" x14ac:dyDescent="0.2">
      <c r="A614" s="173" t="s">
        <v>833</v>
      </c>
      <c r="B614" s="202" t="s">
        <v>189</v>
      </c>
      <c r="C614" s="203" t="s">
        <v>65</v>
      </c>
      <c r="D614" s="211">
        <v>100.65</v>
      </c>
      <c r="E614" s="168"/>
      <c r="F614" s="169"/>
      <c r="G614" s="169"/>
      <c r="H614" s="169"/>
      <c r="I614" s="169"/>
      <c r="J614" s="169">
        <f>ROUND(G614+H614+I614,2)</f>
        <v>0</v>
      </c>
      <c r="K614" s="170">
        <f t="shared" si="292"/>
        <v>0</v>
      </c>
      <c r="L614" s="171">
        <f t="shared" si="293"/>
        <v>0</v>
      </c>
      <c r="M614" s="171">
        <f t="shared" si="294"/>
        <v>0</v>
      </c>
      <c r="N614" s="171">
        <f t="shared" si="295"/>
        <v>0</v>
      </c>
      <c r="O614" s="172">
        <f t="shared" si="311"/>
        <v>0</v>
      </c>
    </row>
    <row r="615" spans="1:15" ht="16.5" customHeight="1" x14ac:dyDescent="0.2">
      <c r="A615" s="220"/>
      <c r="B615" s="221" t="s">
        <v>326</v>
      </c>
      <c r="C615" s="226"/>
      <c r="D615" s="227"/>
      <c r="E615" s="215"/>
      <c r="F615" s="216"/>
      <c r="G615" s="216"/>
      <c r="H615" s="216"/>
      <c r="I615" s="216"/>
      <c r="J615" s="216">
        <f t="shared" ref="J615:J617" si="314">ROUND(G615+H615+I615,2)</f>
        <v>0</v>
      </c>
      <c r="K615" s="216">
        <f t="shared" si="292"/>
        <v>0</v>
      </c>
      <c r="L615" s="217">
        <f t="shared" si="293"/>
        <v>0</v>
      </c>
      <c r="M615" s="217">
        <f t="shared" si="294"/>
        <v>0</v>
      </c>
      <c r="N615" s="217">
        <f t="shared" si="295"/>
        <v>0</v>
      </c>
      <c r="O615" s="218">
        <f t="shared" si="311"/>
        <v>0</v>
      </c>
    </row>
    <row r="616" spans="1:15" ht="16.5" customHeight="1" x14ac:dyDescent="0.2">
      <c r="A616" s="173" t="s">
        <v>834</v>
      </c>
      <c r="B616" s="238" t="s">
        <v>327</v>
      </c>
      <c r="C616" s="200" t="s">
        <v>285</v>
      </c>
      <c r="D616" s="209">
        <v>177.2</v>
      </c>
      <c r="E616" s="168"/>
      <c r="F616" s="169"/>
      <c r="G616" s="169"/>
      <c r="H616" s="169"/>
      <c r="I616" s="169"/>
      <c r="J616" s="169">
        <f t="shared" si="314"/>
        <v>0</v>
      </c>
      <c r="K616" s="169">
        <f t="shared" si="292"/>
        <v>0</v>
      </c>
      <c r="L616" s="234">
        <f t="shared" si="293"/>
        <v>0</v>
      </c>
      <c r="M616" s="234">
        <f t="shared" si="294"/>
        <v>0</v>
      </c>
      <c r="N616" s="234">
        <f t="shared" si="295"/>
        <v>0</v>
      </c>
      <c r="O616" s="235">
        <f t="shared" si="311"/>
        <v>0</v>
      </c>
    </row>
    <row r="617" spans="1:15" ht="27" customHeight="1" x14ac:dyDescent="0.2">
      <c r="A617" s="173" t="s">
        <v>835</v>
      </c>
      <c r="B617" s="242" t="s">
        <v>328</v>
      </c>
      <c r="C617" s="200" t="s">
        <v>65</v>
      </c>
      <c r="D617" s="210">
        <v>320</v>
      </c>
      <c r="E617" s="168"/>
      <c r="F617" s="169"/>
      <c r="G617" s="169"/>
      <c r="H617" s="169"/>
      <c r="I617" s="169"/>
      <c r="J617" s="169">
        <f t="shared" si="314"/>
        <v>0</v>
      </c>
      <c r="K617" s="170">
        <f t="shared" si="292"/>
        <v>0</v>
      </c>
      <c r="L617" s="171">
        <f t="shared" si="293"/>
        <v>0</v>
      </c>
      <c r="M617" s="171">
        <f t="shared" si="294"/>
        <v>0</v>
      </c>
      <c r="N617" s="171">
        <f t="shared" si="295"/>
        <v>0</v>
      </c>
      <c r="O617" s="172">
        <f t="shared" si="311"/>
        <v>0</v>
      </c>
    </row>
    <row r="618" spans="1:15" x14ac:dyDescent="0.2">
      <c r="A618" s="320" t="s">
        <v>56</v>
      </c>
      <c r="B618" s="321"/>
      <c r="C618" s="178"/>
      <c r="D618" s="178"/>
      <c r="E618" s="178"/>
      <c r="F618" s="178"/>
      <c r="G618" s="178"/>
      <c r="H618" s="178"/>
      <c r="I618" s="178"/>
      <c r="J618" s="178"/>
      <c r="K618" s="137">
        <f>SUM(K14:K617)</f>
        <v>0</v>
      </c>
      <c r="L618" s="179">
        <f>SUM(L14:L617)</f>
        <v>0</v>
      </c>
      <c r="M618" s="179">
        <f t="shared" ref="M618:N618" si="315">SUM(M14:M617)</f>
        <v>0</v>
      </c>
      <c r="N618" s="179">
        <f t="shared" si="315"/>
        <v>0</v>
      </c>
      <c r="O618" s="180">
        <f>SUM(O14:O617)</f>
        <v>0</v>
      </c>
    </row>
    <row r="619" spans="1:15" ht="13.5" thickBot="1" x14ac:dyDescent="0.25">
      <c r="A619" s="322" t="s">
        <v>57</v>
      </c>
      <c r="B619" s="323"/>
      <c r="C619" s="181"/>
      <c r="D619" s="182"/>
      <c r="E619" s="183"/>
      <c r="F619" s="183"/>
      <c r="G619" s="183"/>
      <c r="H619" s="183"/>
      <c r="I619" s="183"/>
      <c r="J619" s="183"/>
      <c r="K619" s="143"/>
      <c r="L619" s="143"/>
      <c r="M619" s="184">
        <f>ROUND(M618*C619,2)</f>
        <v>0</v>
      </c>
      <c r="N619" s="143"/>
      <c r="O619" s="185"/>
    </row>
    <row r="620" spans="1:15" ht="14.25" thickTop="1" thickBot="1" x14ac:dyDescent="0.25">
      <c r="A620" s="324" t="s">
        <v>58</v>
      </c>
      <c r="B620" s="325"/>
      <c r="C620" s="186"/>
      <c r="D620" s="186"/>
      <c r="E620" s="187"/>
      <c r="F620" s="187"/>
      <c r="G620" s="187"/>
      <c r="H620" s="187"/>
      <c r="I620" s="187"/>
      <c r="J620" s="187"/>
      <c r="K620" s="149"/>
      <c r="L620" s="188">
        <f>ROUND(SUM(L618:L619),2)</f>
        <v>0</v>
      </c>
      <c r="M620" s="188">
        <f>ROUND(SUM(M618:M619),2)</f>
        <v>0</v>
      </c>
      <c r="N620" s="188">
        <f>ROUND(SUM(N618:N619),2)</f>
        <v>0</v>
      </c>
      <c r="O620" s="189">
        <f>SUM(L620:N620)</f>
        <v>0</v>
      </c>
    </row>
    <row r="621" spans="1:15" ht="13.5" thickTop="1" x14ac:dyDescent="0.2">
      <c r="C621" s="162"/>
      <c r="D621" s="162"/>
    </row>
    <row r="622" spans="1:15" x14ac:dyDescent="0.2">
      <c r="C622" s="162"/>
      <c r="D622" s="162"/>
    </row>
    <row r="623" spans="1:15" s="71" customFormat="1" x14ac:dyDescent="0.2">
      <c r="A623" s="120"/>
      <c r="C623" s="319"/>
      <c r="D623" s="319"/>
    </row>
    <row r="624" spans="1:15" s="71" customFormat="1" x14ac:dyDescent="0.2">
      <c r="A624" s="120"/>
      <c r="C624" s="190"/>
    </row>
    <row r="625" spans="1:15" s="71" customFormat="1" x14ac:dyDescent="0.2">
      <c r="A625" s="164"/>
    </row>
    <row r="626" spans="1:15" x14ac:dyDescent="0.2">
      <c r="B626" s="191"/>
      <c r="C626" s="162"/>
      <c r="D626" s="162"/>
    </row>
    <row r="627" spans="1:15" x14ac:dyDescent="0.2">
      <c r="B627" s="191"/>
      <c r="C627" s="162"/>
      <c r="D627" s="162"/>
    </row>
    <row r="628" spans="1:15" x14ac:dyDescent="0.2">
      <c r="B628" s="191"/>
      <c r="C628" s="162"/>
      <c r="D628" s="162"/>
    </row>
    <row r="629" spans="1:15" x14ac:dyDescent="0.2">
      <c r="B629" s="191"/>
      <c r="C629" s="162"/>
      <c r="D629" s="162"/>
    </row>
    <row r="630" spans="1:15" x14ac:dyDescent="0.2">
      <c r="B630" s="191"/>
      <c r="C630" s="162"/>
      <c r="D630" s="162"/>
    </row>
    <row r="631" spans="1:15" x14ac:dyDescent="0.2">
      <c r="B631" s="191"/>
      <c r="C631" s="162"/>
      <c r="D631" s="162"/>
    </row>
    <row r="632" spans="1:15" x14ac:dyDescent="0.2">
      <c r="B632" s="191"/>
      <c r="C632" s="162"/>
      <c r="D632" s="162"/>
    </row>
    <row r="633" spans="1:15" x14ac:dyDescent="0.2">
      <c r="B633" s="191"/>
      <c r="C633" s="162"/>
      <c r="D633" s="162"/>
    </row>
    <row r="634" spans="1:15" x14ac:dyDescent="0.2">
      <c r="B634" s="191"/>
      <c r="C634" s="162"/>
      <c r="D634" s="162"/>
    </row>
    <row r="635" spans="1:15" x14ac:dyDescent="0.2">
      <c r="B635" s="191"/>
      <c r="C635" s="162"/>
      <c r="D635" s="162"/>
    </row>
    <row r="636" spans="1:15" x14ac:dyDescent="0.2">
      <c r="E636" s="192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</row>
    <row r="637" spans="1:15" x14ac:dyDescent="0.2">
      <c r="E637" s="192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</row>
    <row r="638" spans="1:15" x14ac:dyDescent="0.2">
      <c r="E638" s="192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</row>
    <row r="639" spans="1:15" x14ac:dyDescent="0.2"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</row>
    <row r="640" spans="1:15" x14ac:dyDescent="0.2"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</row>
    <row r="641" spans="5:15" x14ac:dyDescent="0.2">
      <c r="E641" s="192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</row>
    <row r="642" spans="5:15" x14ac:dyDescent="0.2"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</row>
    <row r="643" spans="5:15" x14ac:dyDescent="0.2">
      <c r="E643" s="192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</row>
    <row r="644" spans="5:15" x14ac:dyDescent="0.2">
      <c r="E644" s="192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</row>
    <row r="645" spans="5:15" x14ac:dyDescent="0.2">
      <c r="E645" s="192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</row>
    <row r="646" spans="5:15" x14ac:dyDescent="0.2"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</row>
  </sheetData>
  <mergeCells count="13">
    <mergeCell ref="C623:D623"/>
    <mergeCell ref="A618:B618"/>
    <mergeCell ref="A619:B619"/>
    <mergeCell ref="A620:B620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9685039370078741" right="0.15748031496062992" top="0.9055118110236221" bottom="0.47244094488188981" header="0.67" footer="0.27559055118110237"/>
  <pageSetup paperSize="9" scale="90" orientation="landscape" r:id="rId1"/>
  <headerFooter>
    <oddHeader>&amp;C&amp;8lapa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Zeros="0" zoomScaleNormal="100" workbookViewId="0">
      <selection activeCell="A4" sqref="A4:A6"/>
    </sheetView>
  </sheetViews>
  <sheetFormatPr defaultColWidth="9.140625" defaultRowHeight="12.75" x14ac:dyDescent="0.2"/>
  <cols>
    <col min="1" max="1" width="5.7109375" style="160" customWidth="1"/>
    <col min="2" max="2" width="45.28515625" style="160" customWidth="1"/>
    <col min="3" max="3" width="6.5703125" style="160" customWidth="1"/>
    <col min="4" max="4" width="7.42578125" style="160" customWidth="1"/>
    <col min="5" max="5" width="7.7109375" style="160" customWidth="1"/>
    <col min="6" max="6" width="8" style="160" customWidth="1"/>
    <col min="7" max="7" width="7.7109375" style="160" customWidth="1"/>
    <col min="8" max="8" width="8.85546875" style="160" customWidth="1"/>
    <col min="9" max="9" width="7.7109375" style="160" customWidth="1"/>
    <col min="10" max="11" width="9" style="160" customWidth="1"/>
    <col min="12" max="12" width="9.5703125" style="160" customWidth="1"/>
    <col min="13" max="13" width="9.140625" style="160"/>
    <col min="14" max="14" width="9.5703125" style="160" customWidth="1"/>
    <col min="15" max="15" width="11.42578125" style="160" customWidth="1"/>
    <col min="16" max="16384" width="9.140625" style="160"/>
  </cols>
  <sheetData>
    <row r="1" spans="1:15" ht="16.5" x14ac:dyDescent="0.2">
      <c r="B1" s="326" t="s">
        <v>151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15" x14ac:dyDescent="0.2">
      <c r="B2" s="327" t="s">
        <v>35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62"/>
      <c r="D5" s="162"/>
      <c r="E5" s="163"/>
      <c r="F5" s="163"/>
      <c r="G5" s="163"/>
      <c r="H5" s="163"/>
    </row>
    <row r="6" spans="1:15" ht="17.25" customHeight="1" x14ac:dyDescent="0.25">
      <c r="A6" s="70" t="s">
        <v>972</v>
      </c>
      <c r="B6" s="161"/>
      <c r="C6" s="161"/>
      <c r="D6" s="161"/>
      <c r="E6" s="161"/>
      <c r="F6" s="161"/>
      <c r="G6" s="161"/>
      <c r="H6" s="161"/>
    </row>
    <row r="7" spans="1:15" x14ac:dyDescent="0.2">
      <c r="L7" s="164" t="s">
        <v>927</v>
      </c>
      <c r="N7" s="328">
        <f>O66</f>
        <v>0</v>
      </c>
      <c r="O7" s="328"/>
    </row>
    <row r="8" spans="1:15" x14ac:dyDescent="0.2">
      <c r="A8" s="160" t="s">
        <v>928</v>
      </c>
    </row>
    <row r="9" spans="1:15" x14ac:dyDescent="0.2">
      <c r="L9" s="75" t="s">
        <v>926</v>
      </c>
    </row>
    <row r="10" spans="1:15" ht="13.5" customHeight="1" x14ac:dyDescent="0.2"/>
    <row r="11" spans="1:15" ht="24" customHeight="1" x14ac:dyDescent="0.2">
      <c r="A11" s="329" t="s">
        <v>42</v>
      </c>
      <c r="B11" s="330" t="s">
        <v>43</v>
      </c>
      <c r="C11" s="331" t="s">
        <v>44</v>
      </c>
      <c r="D11" s="331" t="s">
        <v>45</v>
      </c>
      <c r="E11" s="332" t="s">
        <v>46</v>
      </c>
      <c r="F11" s="332"/>
      <c r="G11" s="332"/>
      <c r="H11" s="332"/>
      <c r="I11" s="332"/>
      <c r="J11" s="332"/>
      <c r="K11" s="332" t="s">
        <v>47</v>
      </c>
      <c r="L11" s="332"/>
      <c r="M11" s="332"/>
      <c r="N11" s="332"/>
      <c r="O11" s="332"/>
    </row>
    <row r="12" spans="1:15" ht="55.5" customHeight="1" x14ac:dyDescent="0.2">
      <c r="A12" s="329"/>
      <c r="B12" s="330"/>
      <c r="C12" s="331"/>
      <c r="D12" s="331"/>
      <c r="E12" s="165" t="s">
        <v>48</v>
      </c>
      <c r="F12" s="165" t="s">
        <v>49</v>
      </c>
      <c r="G12" s="165" t="s">
        <v>29</v>
      </c>
      <c r="H12" s="165" t="s">
        <v>50</v>
      </c>
      <c r="I12" s="165" t="s">
        <v>31</v>
      </c>
      <c r="J12" s="165" t="s">
        <v>51</v>
      </c>
      <c r="K12" s="165" t="s">
        <v>52</v>
      </c>
      <c r="L12" s="165" t="s">
        <v>29</v>
      </c>
      <c r="M12" s="165" t="s">
        <v>50</v>
      </c>
      <c r="N12" s="165" t="s">
        <v>31</v>
      </c>
      <c r="O12" s="165" t="s">
        <v>53</v>
      </c>
    </row>
    <row r="13" spans="1:15" s="164" customFormat="1" ht="11.25" customHeight="1" x14ac:dyDescent="0.2">
      <c r="A13" s="166">
        <v>1</v>
      </c>
      <c r="B13" s="166">
        <v>2</v>
      </c>
      <c r="C13" s="166">
        <v>3</v>
      </c>
      <c r="D13" s="166">
        <v>4</v>
      </c>
      <c r="E13" s="167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  <c r="K13" s="167">
        <v>11</v>
      </c>
      <c r="L13" s="167">
        <v>12</v>
      </c>
      <c r="M13" s="167">
        <v>13</v>
      </c>
      <c r="N13" s="167">
        <v>14</v>
      </c>
      <c r="O13" s="167">
        <v>15</v>
      </c>
    </row>
    <row r="14" spans="1:15" ht="16.5" customHeight="1" x14ac:dyDescent="0.25">
      <c r="A14" s="174"/>
      <c r="B14" s="262" t="s">
        <v>888</v>
      </c>
      <c r="C14" s="263"/>
      <c r="D14" s="254"/>
      <c r="E14" s="255"/>
      <c r="F14" s="255"/>
      <c r="G14" s="255"/>
      <c r="H14" s="255"/>
      <c r="I14" s="255"/>
      <c r="J14" s="256"/>
      <c r="K14" s="170"/>
      <c r="L14" s="171"/>
      <c r="M14" s="171"/>
      <c r="N14" s="171"/>
      <c r="O14" s="172"/>
    </row>
    <row r="15" spans="1:15" ht="32.25" customHeight="1" x14ac:dyDescent="0.25">
      <c r="A15" s="174"/>
      <c r="B15" s="262" t="s">
        <v>887</v>
      </c>
      <c r="C15" s="263"/>
      <c r="D15" s="254"/>
      <c r="E15" s="255"/>
      <c r="F15" s="255"/>
      <c r="G15" s="255"/>
      <c r="H15" s="255"/>
      <c r="I15" s="255"/>
      <c r="J15" s="256"/>
      <c r="K15" s="170"/>
      <c r="L15" s="171"/>
      <c r="M15" s="171"/>
      <c r="N15" s="171"/>
      <c r="O15" s="172"/>
    </row>
    <row r="16" spans="1:15" ht="16.5" customHeight="1" x14ac:dyDescent="0.25">
      <c r="A16" s="174"/>
      <c r="B16" s="264" t="s">
        <v>886</v>
      </c>
      <c r="C16" s="263"/>
      <c r="D16" s="254"/>
      <c r="E16" s="255"/>
      <c r="F16" s="255"/>
      <c r="G16" s="255"/>
      <c r="H16" s="255"/>
      <c r="I16" s="255"/>
      <c r="J16" s="256"/>
      <c r="K16" s="170"/>
      <c r="L16" s="171"/>
      <c r="M16" s="171"/>
      <c r="N16" s="171"/>
      <c r="O16" s="172"/>
    </row>
    <row r="17" spans="1:15" ht="16.5" customHeight="1" x14ac:dyDescent="0.2">
      <c r="A17" s="174" t="s">
        <v>116</v>
      </c>
      <c r="B17" s="264" t="s">
        <v>885</v>
      </c>
      <c r="C17" s="263" t="s">
        <v>79</v>
      </c>
      <c r="D17" s="255">
        <v>1</v>
      </c>
      <c r="E17" s="255"/>
      <c r="F17" s="255"/>
      <c r="G17" s="255"/>
      <c r="H17" s="257"/>
      <c r="I17" s="255"/>
      <c r="J17" s="256"/>
      <c r="K17" s="170">
        <f t="shared" ref="K17:K39" si="0">ROUND(D17*E17,2)</f>
        <v>0</v>
      </c>
      <c r="L17" s="171">
        <f t="shared" ref="L17:L39" si="1">ROUND(D17*G17,2)</f>
        <v>0</v>
      </c>
      <c r="M17" s="171">
        <f t="shared" ref="M17:M39" si="2">ROUND(D17*H17,2)</f>
        <v>0</v>
      </c>
      <c r="N17" s="171">
        <f t="shared" ref="N17:N39" si="3">ROUND(D17*I17,2)</f>
        <v>0</v>
      </c>
      <c r="O17" s="172">
        <f t="shared" ref="O17:O39" si="4">ROUND(L17+M17+N17,2)</f>
        <v>0</v>
      </c>
    </row>
    <row r="18" spans="1:15" ht="39" customHeight="1" x14ac:dyDescent="0.2">
      <c r="A18" s="174"/>
      <c r="B18" s="264" t="s">
        <v>884</v>
      </c>
      <c r="C18" s="263"/>
      <c r="D18" s="255"/>
      <c r="E18" s="255"/>
      <c r="F18" s="255"/>
      <c r="G18" s="255"/>
      <c r="H18" s="257"/>
      <c r="I18" s="255"/>
      <c r="J18" s="256"/>
      <c r="K18" s="170">
        <f t="shared" si="0"/>
        <v>0</v>
      </c>
      <c r="L18" s="171">
        <f t="shared" si="1"/>
        <v>0</v>
      </c>
      <c r="M18" s="171">
        <f t="shared" si="2"/>
        <v>0</v>
      </c>
      <c r="N18" s="171">
        <f t="shared" si="3"/>
        <v>0</v>
      </c>
      <c r="O18" s="172">
        <f t="shared" si="4"/>
        <v>0</v>
      </c>
    </row>
    <row r="19" spans="1:15" ht="17.25" customHeight="1" x14ac:dyDescent="0.2">
      <c r="A19" s="174" t="s">
        <v>32</v>
      </c>
      <c r="B19" s="264" t="s">
        <v>883</v>
      </c>
      <c r="C19" s="263" t="s">
        <v>79</v>
      </c>
      <c r="D19" s="255">
        <v>1</v>
      </c>
      <c r="E19" s="255"/>
      <c r="F19" s="255"/>
      <c r="G19" s="255"/>
      <c r="H19" s="257"/>
      <c r="I19" s="255"/>
      <c r="J19" s="256"/>
      <c r="K19" s="170">
        <f t="shared" si="0"/>
        <v>0</v>
      </c>
      <c r="L19" s="171">
        <f t="shared" si="1"/>
        <v>0</v>
      </c>
      <c r="M19" s="171">
        <f t="shared" si="2"/>
        <v>0</v>
      </c>
      <c r="N19" s="171">
        <f t="shared" si="3"/>
        <v>0</v>
      </c>
      <c r="O19" s="172">
        <f t="shared" si="4"/>
        <v>0</v>
      </c>
    </row>
    <row r="20" spans="1:15" ht="38.25" customHeight="1" x14ac:dyDescent="0.2">
      <c r="A20" s="174"/>
      <c r="B20" s="264" t="s">
        <v>882</v>
      </c>
      <c r="C20" s="263"/>
      <c r="D20" s="255"/>
      <c r="E20" s="255"/>
      <c r="F20" s="255"/>
      <c r="G20" s="255"/>
      <c r="H20" s="257"/>
      <c r="I20" s="255"/>
      <c r="J20" s="256"/>
      <c r="K20" s="170">
        <f t="shared" si="0"/>
        <v>0</v>
      </c>
      <c r="L20" s="171">
        <f t="shared" si="1"/>
        <v>0</v>
      </c>
      <c r="M20" s="171">
        <f t="shared" si="2"/>
        <v>0</v>
      </c>
      <c r="N20" s="171">
        <f t="shared" si="3"/>
        <v>0</v>
      </c>
      <c r="O20" s="172">
        <f t="shared" si="4"/>
        <v>0</v>
      </c>
    </row>
    <row r="21" spans="1:15" ht="16.5" customHeight="1" x14ac:dyDescent="0.2">
      <c r="A21" s="174" t="s">
        <v>33</v>
      </c>
      <c r="B21" s="264" t="s">
        <v>881</v>
      </c>
      <c r="C21" s="263" t="s">
        <v>79</v>
      </c>
      <c r="D21" s="255">
        <v>2</v>
      </c>
      <c r="E21" s="255"/>
      <c r="F21" s="255"/>
      <c r="G21" s="255"/>
      <c r="H21" s="257"/>
      <c r="I21" s="255"/>
      <c r="J21" s="256"/>
      <c r="K21" s="170">
        <f t="shared" si="0"/>
        <v>0</v>
      </c>
      <c r="L21" s="171">
        <f t="shared" si="1"/>
        <v>0</v>
      </c>
      <c r="M21" s="171">
        <f t="shared" si="2"/>
        <v>0</v>
      </c>
      <c r="N21" s="171">
        <f t="shared" si="3"/>
        <v>0</v>
      </c>
      <c r="O21" s="172">
        <f t="shared" si="4"/>
        <v>0</v>
      </c>
    </row>
    <row r="22" spans="1:15" ht="16.5" customHeight="1" x14ac:dyDescent="0.2">
      <c r="A22" s="174" t="s">
        <v>34</v>
      </c>
      <c r="B22" s="264" t="s">
        <v>880</v>
      </c>
      <c r="C22" s="263" t="s">
        <v>79</v>
      </c>
      <c r="D22" s="255">
        <v>7</v>
      </c>
      <c r="E22" s="255"/>
      <c r="F22" s="255"/>
      <c r="G22" s="255"/>
      <c r="H22" s="255"/>
      <c r="I22" s="255"/>
      <c r="J22" s="256"/>
      <c r="K22" s="170">
        <f t="shared" si="0"/>
        <v>0</v>
      </c>
      <c r="L22" s="171">
        <f t="shared" si="1"/>
        <v>0</v>
      </c>
      <c r="M22" s="171">
        <f t="shared" si="2"/>
        <v>0</v>
      </c>
      <c r="N22" s="171">
        <f t="shared" si="3"/>
        <v>0</v>
      </c>
      <c r="O22" s="172">
        <f t="shared" si="4"/>
        <v>0</v>
      </c>
    </row>
    <row r="23" spans="1:15" ht="16.5" customHeight="1" x14ac:dyDescent="0.2">
      <c r="A23" s="174" t="s">
        <v>117</v>
      </c>
      <c r="B23" s="264" t="s">
        <v>879</v>
      </c>
      <c r="C23" s="263" t="s">
        <v>79</v>
      </c>
      <c r="D23" s="255">
        <v>9</v>
      </c>
      <c r="E23" s="255"/>
      <c r="F23" s="255"/>
      <c r="G23" s="255"/>
      <c r="H23" s="255"/>
      <c r="I23" s="255"/>
      <c r="J23" s="256"/>
      <c r="K23" s="170">
        <f t="shared" si="0"/>
        <v>0</v>
      </c>
      <c r="L23" s="171">
        <f t="shared" si="1"/>
        <v>0</v>
      </c>
      <c r="M23" s="171">
        <f t="shared" si="2"/>
        <v>0</v>
      </c>
      <c r="N23" s="171">
        <f t="shared" si="3"/>
        <v>0</v>
      </c>
      <c r="O23" s="172">
        <f t="shared" si="4"/>
        <v>0</v>
      </c>
    </row>
    <row r="24" spans="1:15" ht="16.5" customHeight="1" x14ac:dyDescent="0.2">
      <c r="A24" s="174" t="s">
        <v>118</v>
      </c>
      <c r="B24" s="264" t="s">
        <v>90</v>
      </c>
      <c r="C24" s="263" t="s">
        <v>157</v>
      </c>
      <c r="D24" s="255">
        <v>1</v>
      </c>
      <c r="E24" s="255"/>
      <c r="F24" s="255"/>
      <c r="G24" s="255"/>
      <c r="H24" s="255"/>
      <c r="I24" s="255"/>
      <c r="J24" s="256"/>
      <c r="K24" s="170">
        <f t="shared" si="0"/>
        <v>0</v>
      </c>
      <c r="L24" s="171">
        <f t="shared" si="1"/>
        <v>0</v>
      </c>
      <c r="M24" s="171">
        <f t="shared" si="2"/>
        <v>0</v>
      </c>
      <c r="N24" s="171">
        <f t="shared" si="3"/>
        <v>0</v>
      </c>
      <c r="O24" s="172">
        <f t="shared" si="4"/>
        <v>0</v>
      </c>
    </row>
    <row r="25" spans="1:15" ht="16.5" customHeight="1" x14ac:dyDescent="0.2">
      <c r="A25" s="174"/>
      <c r="B25" s="265" t="s">
        <v>91</v>
      </c>
      <c r="C25" s="263"/>
      <c r="D25" s="255"/>
      <c r="E25" s="255"/>
      <c r="F25" s="255"/>
      <c r="G25" s="255"/>
      <c r="H25" s="255"/>
      <c r="I25" s="255"/>
      <c r="J25" s="256"/>
      <c r="K25" s="170">
        <f t="shared" si="0"/>
        <v>0</v>
      </c>
      <c r="L25" s="171">
        <f t="shared" si="1"/>
        <v>0</v>
      </c>
      <c r="M25" s="171">
        <f t="shared" si="2"/>
        <v>0</v>
      </c>
      <c r="N25" s="171">
        <f t="shared" si="3"/>
        <v>0</v>
      </c>
      <c r="O25" s="172">
        <f t="shared" si="4"/>
        <v>0</v>
      </c>
    </row>
    <row r="26" spans="1:15" ht="25.5" customHeight="1" x14ac:dyDescent="0.2">
      <c r="A26" s="174" t="s">
        <v>119</v>
      </c>
      <c r="B26" s="264" t="s">
        <v>878</v>
      </c>
      <c r="C26" s="263" t="s">
        <v>157</v>
      </c>
      <c r="D26" s="255">
        <v>116</v>
      </c>
      <c r="E26" s="255"/>
      <c r="F26" s="255"/>
      <c r="G26" s="255"/>
      <c r="H26" s="255"/>
      <c r="I26" s="255"/>
      <c r="J26" s="256"/>
      <c r="K26" s="170">
        <f t="shared" si="0"/>
        <v>0</v>
      </c>
      <c r="L26" s="171">
        <f t="shared" si="1"/>
        <v>0</v>
      </c>
      <c r="M26" s="171">
        <f t="shared" si="2"/>
        <v>0</v>
      </c>
      <c r="N26" s="171">
        <f t="shared" si="3"/>
        <v>0</v>
      </c>
      <c r="O26" s="172">
        <f t="shared" si="4"/>
        <v>0</v>
      </c>
    </row>
    <row r="27" spans="1:15" ht="16.5" customHeight="1" x14ac:dyDescent="0.2">
      <c r="A27" s="174" t="s">
        <v>120</v>
      </c>
      <c r="B27" s="264" t="s">
        <v>92</v>
      </c>
      <c r="C27" s="263" t="s">
        <v>157</v>
      </c>
      <c r="D27" s="255">
        <v>57</v>
      </c>
      <c r="E27" s="255"/>
      <c r="F27" s="255"/>
      <c r="G27" s="255"/>
      <c r="H27" s="255"/>
      <c r="I27" s="255"/>
      <c r="J27" s="256"/>
      <c r="K27" s="170">
        <f t="shared" si="0"/>
        <v>0</v>
      </c>
      <c r="L27" s="171">
        <f t="shared" si="1"/>
        <v>0</v>
      </c>
      <c r="M27" s="171">
        <f t="shared" si="2"/>
        <v>0</v>
      </c>
      <c r="N27" s="171">
        <f t="shared" si="3"/>
        <v>0</v>
      </c>
      <c r="O27" s="172">
        <f t="shared" si="4"/>
        <v>0</v>
      </c>
    </row>
    <row r="28" spans="1:15" ht="16.5" customHeight="1" x14ac:dyDescent="0.2">
      <c r="A28" s="174" t="s">
        <v>121</v>
      </c>
      <c r="B28" s="264" t="s">
        <v>93</v>
      </c>
      <c r="C28" s="263" t="s">
        <v>157</v>
      </c>
      <c r="D28" s="255">
        <v>16</v>
      </c>
      <c r="E28" s="255"/>
      <c r="F28" s="255"/>
      <c r="G28" s="255"/>
      <c r="H28" s="255"/>
      <c r="I28" s="255"/>
      <c r="J28" s="256"/>
      <c r="K28" s="170">
        <f t="shared" si="0"/>
        <v>0</v>
      </c>
      <c r="L28" s="171">
        <f t="shared" si="1"/>
        <v>0</v>
      </c>
      <c r="M28" s="171">
        <f t="shared" si="2"/>
        <v>0</v>
      </c>
      <c r="N28" s="171">
        <f t="shared" si="3"/>
        <v>0</v>
      </c>
      <c r="O28" s="172">
        <f t="shared" si="4"/>
        <v>0</v>
      </c>
    </row>
    <row r="29" spans="1:15" ht="16.5" customHeight="1" x14ac:dyDescent="0.2">
      <c r="A29" s="174" t="s">
        <v>122</v>
      </c>
      <c r="B29" s="266" t="s">
        <v>877</v>
      </c>
      <c r="C29" s="263" t="s">
        <v>157</v>
      </c>
      <c r="D29" s="255">
        <v>14</v>
      </c>
      <c r="E29" s="255"/>
      <c r="F29" s="255"/>
      <c r="G29" s="255"/>
      <c r="H29" s="255"/>
      <c r="I29" s="255"/>
      <c r="J29" s="256"/>
      <c r="K29" s="170">
        <f t="shared" si="0"/>
        <v>0</v>
      </c>
      <c r="L29" s="171">
        <f t="shared" si="1"/>
        <v>0</v>
      </c>
      <c r="M29" s="171">
        <f t="shared" si="2"/>
        <v>0</v>
      </c>
      <c r="N29" s="171">
        <f t="shared" si="3"/>
        <v>0</v>
      </c>
      <c r="O29" s="172">
        <f t="shared" si="4"/>
        <v>0</v>
      </c>
    </row>
    <row r="30" spans="1:15" ht="16.5" customHeight="1" x14ac:dyDescent="0.2">
      <c r="A30" s="174" t="s">
        <v>123</v>
      </c>
      <c r="B30" s="266" t="s">
        <v>876</v>
      </c>
      <c r="C30" s="263" t="s">
        <v>79</v>
      </c>
      <c r="D30" s="255">
        <v>25</v>
      </c>
      <c r="E30" s="255"/>
      <c r="F30" s="255"/>
      <c r="G30" s="255"/>
      <c r="H30" s="255"/>
      <c r="I30" s="255"/>
      <c r="J30" s="256"/>
      <c r="K30" s="170">
        <f t="shared" si="0"/>
        <v>0</v>
      </c>
      <c r="L30" s="171">
        <f t="shared" si="1"/>
        <v>0</v>
      </c>
      <c r="M30" s="171">
        <f t="shared" si="2"/>
        <v>0</v>
      </c>
      <c r="N30" s="171">
        <f t="shared" si="3"/>
        <v>0</v>
      </c>
      <c r="O30" s="172">
        <f t="shared" si="4"/>
        <v>0</v>
      </c>
    </row>
    <row r="31" spans="1:15" ht="16.5" customHeight="1" x14ac:dyDescent="0.2">
      <c r="A31" s="174" t="s">
        <v>124</v>
      </c>
      <c r="B31" s="264" t="s">
        <v>90</v>
      </c>
      <c r="C31" s="263" t="s">
        <v>79</v>
      </c>
      <c r="D31" s="255">
        <v>1</v>
      </c>
      <c r="E31" s="255"/>
      <c r="F31" s="255"/>
      <c r="G31" s="255"/>
      <c r="H31" s="255"/>
      <c r="I31" s="255"/>
      <c r="J31" s="256"/>
      <c r="K31" s="170">
        <f t="shared" si="0"/>
        <v>0</v>
      </c>
      <c r="L31" s="171">
        <f t="shared" si="1"/>
        <v>0</v>
      </c>
      <c r="M31" s="171">
        <f t="shared" si="2"/>
        <v>0</v>
      </c>
      <c r="N31" s="171">
        <f t="shared" si="3"/>
        <v>0</v>
      </c>
      <c r="O31" s="172">
        <f t="shared" si="4"/>
        <v>0</v>
      </c>
    </row>
    <row r="32" spans="1:15" ht="16.5" customHeight="1" x14ac:dyDescent="0.2">
      <c r="A32" s="174"/>
      <c r="B32" s="264" t="s">
        <v>94</v>
      </c>
      <c r="C32" s="263"/>
      <c r="D32" s="255"/>
      <c r="E32" s="255"/>
      <c r="F32" s="255"/>
      <c r="G32" s="255"/>
      <c r="H32" s="255"/>
      <c r="I32" s="255"/>
      <c r="J32" s="256"/>
      <c r="K32" s="170">
        <f t="shared" si="0"/>
        <v>0</v>
      </c>
      <c r="L32" s="171">
        <f t="shared" si="1"/>
        <v>0</v>
      </c>
      <c r="M32" s="171">
        <f t="shared" si="2"/>
        <v>0</v>
      </c>
      <c r="N32" s="171">
        <f t="shared" si="3"/>
        <v>0</v>
      </c>
      <c r="O32" s="172">
        <f t="shared" si="4"/>
        <v>0</v>
      </c>
    </row>
    <row r="33" spans="1:15" ht="16.5" customHeight="1" x14ac:dyDescent="0.2">
      <c r="A33" s="174" t="s">
        <v>125</v>
      </c>
      <c r="B33" s="264" t="s">
        <v>875</v>
      </c>
      <c r="C33" s="263" t="s">
        <v>157</v>
      </c>
      <c r="D33" s="255">
        <v>6</v>
      </c>
      <c r="E33" s="255"/>
      <c r="F33" s="255"/>
      <c r="G33" s="255"/>
      <c r="H33" s="255"/>
      <c r="I33" s="255"/>
      <c r="J33" s="256"/>
      <c r="K33" s="170">
        <f t="shared" si="0"/>
        <v>0</v>
      </c>
      <c r="L33" s="171">
        <f t="shared" si="1"/>
        <v>0</v>
      </c>
      <c r="M33" s="171">
        <f t="shared" si="2"/>
        <v>0</v>
      </c>
      <c r="N33" s="171">
        <f t="shared" si="3"/>
        <v>0</v>
      </c>
      <c r="O33" s="172">
        <f t="shared" si="4"/>
        <v>0</v>
      </c>
    </row>
    <row r="34" spans="1:15" ht="16.5" customHeight="1" x14ac:dyDescent="0.2">
      <c r="A34" s="174" t="s">
        <v>126</v>
      </c>
      <c r="B34" s="264" t="s">
        <v>874</v>
      </c>
      <c r="C34" s="263" t="s">
        <v>157</v>
      </c>
      <c r="D34" s="255">
        <v>16</v>
      </c>
      <c r="E34" s="255"/>
      <c r="F34" s="255"/>
      <c r="G34" s="255"/>
      <c r="H34" s="255"/>
      <c r="I34" s="255"/>
      <c r="J34" s="256"/>
      <c r="K34" s="170">
        <f t="shared" si="0"/>
        <v>0</v>
      </c>
      <c r="L34" s="171">
        <f t="shared" si="1"/>
        <v>0</v>
      </c>
      <c r="M34" s="171">
        <f t="shared" si="2"/>
        <v>0</v>
      </c>
      <c r="N34" s="171">
        <f t="shared" si="3"/>
        <v>0</v>
      </c>
      <c r="O34" s="172">
        <f t="shared" si="4"/>
        <v>0</v>
      </c>
    </row>
    <row r="35" spans="1:15" ht="16.5" customHeight="1" x14ac:dyDescent="0.2">
      <c r="A35" s="174" t="s">
        <v>127</v>
      </c>
      <c r="B35" s="264" t="s">
        <v>873</v>
      </c>
      <c r="C35" s="263" t="s">
        <v>157</v>
      </c>
      <c r="D35" s="255">
        <v>18</v>
      </c>
      <c r="E35" s="255"/>
      <c r="F35" s="255"/>
      <c r="G35" s="255"/>
      <c r="H35" s="255"/>
      <c r="I35" s="255"/>
      <c r="J35" s="256"/>
      <c r="K35" s="170">
        <f t="shared" si="0"/>
        <v>0</v>
      </c>
      <c r="L35" s="171">
        <f t="shared" si="1"/>
        <v>0</v>
      </c>
      <c r="M35" s="171">
        <f t="shared" si="2"/>
        <v>0</v>
      </c>
      <c r="N35" s="171">
        <f t="shared" si="3"/>
        <v>0</v>
      </c>
      <c r="O35" s="172">
        <f t="shared" si="4"/>
        <v>0</v>
      </c>
    </row>
    <row r="36" spans="1:15" ht="16.5" customHeight="1" x14ac:dyDescent="0.2">
      <c r="A36" s="174" t="s">
        <v>128</v>
      </c>
      <c r="B36" s="264" t="s">
        <v>95</v>
      </c>
      <c r="C36" s="263" t="s">
        <v>96</v>
      </c>
      <c r="D36" s="255">
        <v>3</v>
      </c>
      <c r="E36" s="255"/>
      <c r="F36" s="255"/>
      <c r="G36" s="255"/>
      <c r="H36" s="255"/>
      <c r="I36" s="255"/>
      <c r="J36" s="256"/>
      <c r="K36" s="170">
        <f t="shared" si="0"/>
        <v>0</v>
      </c>
      <c r="L36" s="171">
        <f t="shared" si="1"/>
        <v>0</v>
      </c>
      <c r="M36" s="171">
        <f t="shared" si="2"/>
        <v>0</v>
      </c>
      <c r="N36" s="171">
        <f t="shared" si="3"/>
        <v>0</v>
      </c>
      <c r="O36" s="172">
        <f t="shared" si="4"/>
        <v>0</v>
      </c>
    </row>
    <row r="37" spans="1:15" ht="16.5" customHeight="1" x14ac:dyDescent="0.2">
      <c r="A37" s="174" t="s">
        <v>129</v>
      </c>
      <c r="B37" s="264" t="s">
        <v>97</v>
      </c>
      <c r="C37" s="263" t="s">
        <v>157</v>
      </c>
      <c r="D37" s="255">
        <v>36</v>
      </c>
      <c r="E37" s="255"/>
      <c r="F37" s="255"/>
      <c r="G37" s="255"/>
      <c r="H37" s="255"/>
      <c r="I37" s="255"/>
      <c r="J37" s="256"/>
      <c r="K37" s="170">
        <f t="shared" si="0"/>
        <v>0</v>
      </c>
      <c r="L37" s="171">
        <f t="shared" si="1"/>
        <v>0</v>
      </c>
      <c r="M37" s="171">
        <f t="shared" si="2"/>
        <v>0</v>
      </c>
      <c r="N37" s="171">
        <f t="shared" si="3"/>
        <v>0</v>
      </c>
      <c r="O37" s="172">
        <f t="shared" si="4"/>
        <v>0</v>
      </c>
    </row>
    <row r="38" spans="1:15" ht="16.5" customHeight="1" x14ac:dyDescent="0.2">
      <c r="A38" s="174" t="s">
        <v>130</v>
      </c>
      <c r="B38" s="264" t="s">
        <v>98</v>
      </c>
      <c r="C38" s="263" t="s">
        <v>96</v>
      </c>
      <c r="D38" s="255">
        <v>25</v>
      </c>
      <c r="E38" s="255"/>
      <c r="F38" s="255"/>
      <c r="G38" s="255"/>
      <c r="H38" s="255"/>
      <c r="I38" s="255"/>
      <c r="J38" s="256"/>
      <c r="K38" s="170">
        <f t="shared" si="0"/>
        <v>0</v>
      </c>
      <c r="L38" s="171">
        <f t="shared" si="1"/>
        <v>0</v>
      </c>
      <c r="M38" s="171">
        <f t="shared" si="2"/>
        <v>0</v>
      </c>
      <c r="N38" s="171">
        <f t="shared" si="3"/>
        <v>0</v>
      </c>
      <c r="O38" s="172">
        <f t="shared" si="4"/>
        <v>0</v>
      </c>
    </row>
    <row r="39" spans="1:15" ht="16.5" customHeight="1" x14ac:dyDescent="0.2">
      <c r="A39" s="174"/>
      <c r="B39" s="262" t="s">
        <v>872</v>
      </c>
      <c r="C39" s="263"/>
      <c r="D39" s="255"/>
      <c r="E39" s="255"/>
      <c r="F39" s="255"/>
      <c r="G39" s="255"/>
      <c r="H39" s="255"/>
      <c r="I39" s="255"/>
      <c r="J39" s="256"/>
      <c r="K39" s="170">
        <f t="shared" si="0"/>
        <v>0</v>
      </c>
      <c r="L39" s="171">
        <f t="shared" si="1"/>
        <v>0</v>
      </c>
      <c r="M39" s="171">
        <f t="shared" si="2"/>
        <v>0</v>
      </c>
      <c r="N39" s="171">
        <f t="shared" si="3"/>
        <v>0</v>
      </c>
      <c r="O39" s="172">
        <f t="shared" si="4"/>
        <v>0</v>
      </c>
    </row>
    <row r="40" spans="1:15" ht="16.5" customHeight="1" x14ac:dyDescent="0.2">
      <c r="A40" s="174" t="s">
        <v>131</v>
      </c>
      <c r="B40" s="264" t="s">
        <v>99</v>
      </c>
      <c r="C40" s="263" t="s">
        <v>55</v>
      </c>
      <c r="D40" s="255">
        <v>26</v>
      </c>
      <c r="E40" s="255"/>
      <c r="F40" s="255"/>
      <c r="G40" s="255"/>
      <c r="H40" s="255"/>
      <c r="I40" s="255"/>
      <c r="J40" s="256"/>
      <c r="K40" s="170">
        <f t="shared" ref="K40:K45" si="5">ROUND(D40*E40,2)</f>
        <v>0</v>
      </c>
      <c r="L40" s="171">
        <f t="shared" ref="L40:L45" si="6">ROUND(D40*G40,2)</f>
        <v>0</v>
      </c>
      <c r="M40" s="171">
        <f t="shared" ref="M40:M45" si="7">ROUND(D40*H40,2)</f>
        <v>0</v>
      </c>
      <c r="N40" s="171">
        <f t="shared" ref="N40:N45" si="8">ROUND(D40*I40,2)</f>
        <v>0</v>
      </c>
      <c r="O40" s="172">
        <f t="shared" ref="O40:O63" si="9">ROUND(L40+M40+N40,2)</f>
        <v>0</v>
      </c>
    </row>
    <row r="41" spans="1:15" ht="16.5" customHeight="1" x14ac:dyDescent="0.2">
      <c r="A41" s="174" t="s">
        <v>132</v>
      </c>
      <c r="B41" s="264" t="s">
        <v>871</v>
      </c>
      <c r="C41" s="263" t="s">
        <v>55</v>
      </c>
      <c r="D41" s="255">
        <v>32</v>
      </c>
      <c r="E41" s="255"/>
      <c r="F41" s="255"/>
      <c r="G41" s="255"/>
      <c r="H41" s="255"/>
      <c r="I41" s="255"/>
      <c r="J41" s="256"/>
      <c r="K41" s="170">
        <f t="shared" si="5"/>
        <v>0</v>
      </c>
      <c r="L41" s="171">
        <f t="shared" si="6"/>
        <v>0</v>
      </c>
      <c r="M41" s="171">
        <f t="shared" si="7"/>
        <v>0</v>
      </c>
      <c r="N41" s="171">
        <f t="shared" si="8"/>
        <v>0</v>
      </c>
      <c r="O41" s="172">
        <f t="shared" si="9"/>
        <v>0</v>
      </c>
    </row>
    <row r="42" spans="1:15" ht="16.5" customHeight="1" x14ac:dyDescent="0.2">
      <c r="A42" s="174" t="s">
        <v>133</v>
      </c>
      <c r="B42" s="264" t="s">
        <v>870</v>
      </c>
      <c r="C42" s="263" t="s">
        <v>55</v>
      </c>
      <c r="D42" s="255">
        <v>66</v>
      </c>
      <c r="E42" s="255"/>
      <c r="F42" s="255"/>
      <c r="G42" s="255"/>
      <c r="H42" s="255"/>
      <c r="I42" s="255"/>
      <c r="J42" s="256"/>
      <c r="K42" s="170">
        <f t="shared" si="5"/>
        <v>0</v>
      </c>
      <c r="L42" s="171">
        <f t="shared" si="6"/>
        <v>0</v>
      </c>
      <c r="M42" s="171">
        <f t="shared" si="7"/>
        <v>0</v>
      </c>
      <c r="N42" s="171">
        <f t="shared" si="8"/>
        <v>0</v>
      </c>
      <c r="O42" s="172">
        <f t="shared" si="9"/>
        <v>0</v>
      </c>
    </row>
    <row r="43" spans="1:15" ht="16.5" customHeight="1" x14ac:dyDescent="0.2">
      <c r="A43" s="174" t="s">
        <v>134</v>
      </c>
      <c r="B43" s="264" t="s">
        <v>100</v>
      </c>
      <c r="C43" s="263" t="s">
        <v>55</v>
      </c>
      <c r="D43" s="255">
        <v>320</v>
      </c>
      <c r="E43" s="255"/>
      <c r="F43" s="255"/>
      <c r="G43" s="255"/>
      <c r="H43" s="255"/>
      <c r="I43" s="255"/>
      <c r="J43" s="256"/>
      <c r="K43" s="170">
        <f t="shared" si="5"/>
        <v>0</v>
      </c>
      <c r="L43" s="171">
        <f t="shared" si="6"/>
        <v>0</v>
      </c>
      <c r="M43" s="171">
        <f t="shared" si="7"/>
        <v>0</v>
      </c>
      <c r="N43" s="171">
        <f t="shared" si="8"/>
        <v>0</v>
      </c>
      <c r="O43" s="172">
        <f t="shared" si="9"/>
        <v>0</v>
      </c>
    </row>
    <row r="44" spans="1:15" ht="16.5" customHeight="1" x14ac:dyDescent="0.2">
      <c r="A44" s="174" t="s">
        <v>135</v>
      </c>
      <c r="B44" s="264" t="s">
        <v>101</v>
      </c>
      <c r="C44" s="263" t="s">
        <v>55</v>
      </c>
      <c r="D44" s="255">
        <v>320</v>
      </c>
      <c r="E44" s="255"/>
      <c r="F44" s="255"/>
      <c r="G44" s="255"/>
      <c r="H44" s="255"/>
      <c r="I44" s="255"/>
      <c r="J44" s="256"/>
      <c r="K44" s="170">
        <f t="shared" si="5"/>
        <v>0</v>
      </c>
      <c r="L44" s="171">
        <f t="shared" si="6"/>
        <v>0</v>
      </c>
      <c r="M44" s="171">
        <f t="shared" si="7"/>
        <v>0</v>
      </c>
      <c r="N44" s="171">
        <f t="shared" si="8"/>
        <v>0</v>
      </c>
      <c r="O44" s="172">
        <f t="shared" si="9"/>
        <v>0</v>
      </c>
    </row>
    <row r="45" spans="1:15" ht="16.5" customHeight="1" x14ac:dyDescent="0.2">
      <c r="A45" s="174" t="s">
        <v>136</v>
      </c>
      <c r="B45" s="264" t="s">
        <v>102</v>
      </c>
      <c r="C45" s="263" t="s">
        <v>55</v>
      </c>
      <c r="D45" s="255">
        <v>1890</v>
      </c>
      <c r="E45" s="255"/>
      <c r="F45" s="255"/>
      <c r="G45" s="255"/>
      <c r="H45" s="255"/>
      <c r="I45" s="255"/>
      <c r="J45" s="256"/>
      <c r="K45" s="170">
        <f t="shared" si="5"/>
        <v>0</v>
      </c>
      <c r="L45" s="171">
        <f t="shared" si="6"/>
        <v>0</v>
      </c>
      <c r="M45" s="171">
        <f t="shared" si="7"/>
        <v>0</v>
      </c>
      <c r="N45" s="171">
        <f t="shared" si="8"/>
        <v>0</v>
      </c>
      <c r="O45" s="172">
        <f t="shared" ref="O45" si="10">ROUND(L45+M45+N45,2)</f>
        <v>0</v>
      </c>
    </row>
    <row r="46" spans="1:15" ht="16.5" customHeight="1" x14ac:dyDescent="0.2">
      <c r="A46" s="174" t="s">
        <v>137</v>
      </c>
      <c r="B46" s="264" t="s">
        <v>103</v>
      </c>
      <c r="C46" s="263" t="s">
        <v>55</v>
      </c>
      <c r="D46" s="255">
        <v>270</v>
      </c>
      <c r="E46" s="255"/>
      <c r="F46" s="255"/>
      <c r="G46" s="255"/>
      <c r="H46" s="255"/>
      <c r="I46" s="255"/>
      <c r="J46" s="256"/>
      <c r="K46" s="170">
        <f t="shared" ref="K46:K51" si="11">ROUND(D46*E46,2)</f>
        <v>0</v>
      </c>
      <c r="L46" s="171">
        <f t="shared" ref="L46:L51" si="12">ROUND(D46*G46,2)</f>
        <v>0</v>
      </c>
      <c r="M46" s="171">
        <f t="shared" ref="M46:M51" si="13">ROUND(D46*H46,2)</f>
        <v>0</v>
      </c>
      <c r="N46" s="171">
        <f t="shared" ref="N46:N51" si="14">ROUND(D46*I46,2)</f>
        <v>0</v>
      </c>
      <c r="O46" s="172">
        <f t="shared" si="9"/>
        <v>0</v>
      </c>
    </row>
    <row r="47" spans="1:15" ht="16.5" customHeight="1" x14ac:dyDescent="0.2">
      <c r="A47" s="174" t="s">
        <v>138</v>
      </c>
      <c r="B47" s="264" t="s">
        <v>104</v>
      </c>
      <c r="C47" s="263" t="s">
        <v>55</v>
      </c>
      <c r="D47" s="255">
        <v>1980</v>
      </c>
      <c r="E47" s="255"/>
      <c r="F47" s="255"/>
      <c r="G47" s="255"/>
      <c r="H47" s="255"/>
      <c r="I47" s="255"/>
      <c r="J47" s="256"/>
      <c r="K47" s="170">
        <f t="shared" si="11"/>
        <v>0</v>
      </c>
      <c r="L47" s="171">
        <f t="shared" si="12"/>
        <v>0</v>
      </c>
      <c r="M47" s="171">
        <f t="shared" si="13"/>
        <v>0</v>
      </c>
      <c r="N47" s="171">
        <f t="shared" si="14"/>
        <v>0</v>
      </c>
      <c r="O47" s="172">
        <f t="shared" si="9"/>
        <v>0</v>
      </c>
    </row>
    <row r="48" spans="1:15" ht="16.5" customHeight="1" x14ac:dyDescent="0.2">
      <c r="A48" s="174" t="s">
        <v>139</v>
      </c>
      <c r="B48" s="264" t="s">
        <v>105</v>
      </c>
      <c r="C48" s="263" t="s">
        <v>55</v>
      </c>
      <c r="D48" s="255">
        <v>110</v>
      </c>
      <c r="E48" s="255"/>
      <c r="F48" s="255"/>
      <c r="G48" s="255"/>
      <c r="H48" s="255"/>
      <c r="I48" s="255"/>
      <c r="J48" s="256"/>
      <c r="K48" s="170">
        <f t="shared" si="11"/>
        <v>0</v>
      </c>
      <c r="L48" s="171">
        <f t="shared" si="12"/>
        <v>0</v>
      </c>
      <c r="M48" s="171">
        <f t="shared" si="13"/>
        <v>0</v>
      </c>
      <c r="N48" s="171">
        <f t="shared" si="14"/>
        <v>0</v>
      </c>
      <c r="O48" s="172">
        <f t="shared" si="9"/>
        <v>0</v>
      </c>
    </row>
    <row r="49" spans="1:15" ht="16.5" customHeight="1" x14ac:dyDescent="0.2">
      <c r="A49" s="174" t="s">
        <v>140</v>
      </c>
      <c r="B49" s="264" t="s">
        <v>106</v>
      </c>
      <c r="C49" s="263" t="s">
        <v>55</v>
      </c>
      <c r="D49" s="255">
        <v>280</v>
      </c>
      <c r="E49" s="255"/>
      <c r="F49" s="255"/>
      <c r="G49" s="255"/>
      <c r="H49" s="255"/>
      <c r="I49" s="255"/>
      <c r="J49" s="256"/>
      <c r="K49" s="170">
        <f t="shared" si="11"/>
        <v>0</v>
      </c>
      <c r="L49" s="171">
        <f t="shared" si="12"/>
        <v>0</v>
      </c>
      <c r="M49" s="171">
        <f t="shared" si="13"/>
        <v>0</v>
      </c>
      <c r="N49" s="171">
        <f t="shared" si="14"/>
        <v>0</v>
      </c>
      <c r="O49" s="172">
        <f t="shared" si="9"/>
        <v>0</v>
      </c>
    </row>
    <row r="50" spans="1:15" ht="16.5" customHeight="1" x14ac:dyDescent="0.2">
      <c r="A50" s="174" t="s">
        <v>141</v>
      </c>
      <c r="B50" s="264" t="s">
        <v>107</v>
      </c>
      <c r="C50" s="263" t="s">
        <v>55</v>
      </c>
      <c r="D50" s="255">
        <v>330</v>
      </c>
      <c r="E50" s="255"/>
      <c r="F50" s="255"/>
      <c r="G50" s="255"/>
      <c r="H50" s="255"/>
      <c r="I50" s="255"/>
      <c r="J50" s="256"/>
      <c r="K50" s="170">
        <f t="shared" si="11"/>
        <v>0</v>
      </c>
      <c r="L50" s="171">
        <f t="shared" si="12"/>
        <v>0</v>
      </c>
      <c r="M50" s="171">
        <f t="shared" si="13"/>
        <v>0</v>
      </c>
      <c r="N50" s="171">
        <f t="shared" si="14"/>
        <v>0</v>
      </c>
      <c r="O50" s="172">
        <f t="shared" si="9"/>
        <v>0</v>
      </c>
    </row>
    <row r="51" spans="1:15" ht="16.5" customHeight="1" x14ac:dyDescent="0.2">
      <c r="A51" s="174" t="s">
        <v>142</v>
      </c>
      <c r="B51" s="264" t="s">
        <v>108</v>
      </c>
      <c r="C51" s="263" t="s">
        <v>55</v>
      </c>
      <c r="D51" s="255">
        <v>120</v>
      </c>
      <c r="E51" s="255"/>
      <c r="F51" s="255"/>
      <c r="G51" s="255"/>
      <c r="H51" s="255"/>
      <c r="I51" s="255"/>
      <c r="J51" s="256"/>
      <c r="K51" s="170">
        <f t="shared" si="11"/>
        <v>0</v>
      </c>
      <c r="L51" s="171">
        <f t="shared" si="12"/>
        <v>0</v>
      </c>
      <c r="M51" s="171">
        <f t="shared" si="13"/>
        <v>0</v>
      </c>
      <c r="N51" s="171">
        <f t="shared" si="14"/>
        <v>0</v>
      </c>
      <c r="O51" s="172">
        <f t="shared" si="9"/>
        <v>0</v>
      </c>
    </row>
    <row r="52" spans="1:15" ht="16.5" customHeight="1" x14ac:dyDescent="0.2">
      <c r="A52" s="174" t="s">
        <v>143</v>
      </c>
      <c r="B52" s="264" t="s">
        <v>109</v>
      </c>
      <c r="C52" s="263" t="s">
        <v>157</v>
      </c>
      <c r="D52" s="255">
        <v>1</v>
      </c>
      <c r="E52" s="255"/>
      <c r="F52" s="255"/>
      <c r="G52" s="255"/>
      <c r="H52" s="255"/>
      <c r="I52" s="255"/>
      <c r="J52" s="256"/>
      <c r="K52" s="170">
        <f t="shared" ref="K52:K61" si="15">ROUND(D52*E52,2)</f>
        <v>0</v>
      </c>
      <c r="L52" s="171">
        <f t="shared" ref="L52:L61" si="16">ROUND(D52*G52,2)</f>
        <v>0</v>
      </c>
      <c r="M52" s="171">
        <f t="shared" ref="M52:M61" si="17">ROUND(D52*H52,2)</f>
        <v>0</v>
      </c>
      <c r="N52" s="171">
        <f t="shared" ref="N52:N61" si="18">ROUND(D52*I52,2)</f>
        <v>0</v>
      </c>
      <c r="O52" s="172">
        <f t="shared" ref="O52:O61" si="19">ROUND(L52+M52+N52,2)</f>
        <v>0</v>
      </c>
    </row>
    <row r="53" spans="1:15" ht="16.5" customHeight="1" x14ac:dyDescent="0.2">
      <c r="A53" s="174"/>
      <c r="B53" s="262" t="s">
        <v>869</v>
      </c>
      <c r="C53" s="263"/>
      <c r="D53" s="255"/>
      <c r="E53" s="255"/>
      <c r="F53" s="255"/>
      <c r="G53" s="255"/>
      <c r="H53" s="255"/>
      <c r="I53" s="255"/>
      <c r="J53" s="256"/>
      <c r="K53" s="170">
        <f t="shared" si="15"/>
        <v>0</v>
      </c>
      <c r="L53" s="171">
        <f t="shared" si="16"/>
        <v>0</v>
      </c>
      <c r="M53" s="171">
        <f t="shared" si="17"/>
        <v>0</v>
      </c>
      <c r="N53" s="171">
        <f t="shared" si="18"/>
        <v>0</v>
      </c>
      <c r="O53" s="172">
        <f t="shared" si="19"/>
        <v>0</v>
      </c>
    </row>
    <row r="54" spans="1:15" ht="16.5" customHeight="1" x14ac:dyDescent="0.2">
      <c r="A54" s="174" t="s">
        <v>144</v>
      </c>
      <c r="B54" s="264" t="s">
        <v>868</v>
      </c>
      <c r="C54" s="263" t="s">
        <v>79</v>
      </c>
      <c r="D54" s="255">
        <v>15</v>
      </c>
      <c r="E54" s="255"/>
      <c r="F54" s="255"/>
      <c r="G54" s="255"/>
      <c r="H54" s="255"/>
      <c r="I54" s="255"/>
      <c r="J54" s="256"/>
      <c r="K54" s="170">
        <f t="shared" si="15"/>
        <v>0</v>
      </c>
      <c r="L54" s="171">
        <f t="shared" si="16"/>
        <v>0</v>
      </c>
      <c r="M54" s="171">
        <f t="shared" si="17"/>
        <v>0</v>
      </c>
      <c r="N54" s="171">
        <f t="shared" si="18"/>
        <v>0</v>
      </c>
      <c r="O54" s="172">
        <f t="shared" si="19"/>
        <v>0</v>
      </c>
    </row>
    <row r="55" spans="1:15" ht="16.5" customHeight="1" x14ac:dyDescent="0.2">
      <c r="A55" s="174" t="s">
        <v>145</v>
      </c>
      <c r="B55" s="264" t="s">
        <v>867</v>
      </c>
      <c r="C55" s="263" t="s">
        <v>79</v>
      </c>
      <c r="D55" s="255">
        <v>94</v>
      </c>
      <c r="E55" s="255"/>
      <c r="F55" s="255"/>
      <c r="G55" s="255"/>
      <c r="H55" s="255"/>
      <c r="I55" s="255"/>
      <c r="J55" s="256"/>
      <c r="K55" s="170">
        <f t="shared" si="15"/>
        <v>0</v>
      </c>
      <c r="L55" s="171">
        <f t="shared" si="16"/>
        <v>0</v>
      </c>
      <c r="M55" s="171">
        <f t="shared" si="17"/>
        <v>0</v>
      </c>
      <c r="N55" s="171">
        <f t="shared" si="18"/>
        <v>0</v>
      </c>
      <c r="O55" s="172">
        <f t="shared" si="19"/>
        <v>0</v>
      </c>
    </row>
    <row r="56" spans="1:15" ht="16.5" customHeight="1" x14ac:dyDescent="0.2">
      <c r="A56" s="174" t="s">
        <v>329</v>
      </c>
      <c r="B56" s="264" t="s">
        <v>110</v>
      </c>
      <c r="C56" s="203" t="s">
        <v>96</v>
      </c>
      <c r="D56" s="255">
        <v>56</v>
      </c>
      <c r="E56" s="255"/>
      <c r="F56" s="255"/>
      <c r="G56" s="255"/>
      <c r="H56" s="255"/>
      <c r="I56" s="255"/>
      <c r="J56" s="256"/>
      <c r="K56" s="170">
        <f t="shared" si="15"/>
        <v>0</v>
      </c>
      <c r="L56" s="171">
        <f t="shared" si="16"/>
        <v>0</v>
      </c>
      <c r="M56" s="171">
        <f t="shared" si="17"/>
        <v>0</v>
      </c>
      <c r="N56" s="171">
        <f t="shared" si="18"/>
        <v>0</v>
      </c>
      <c r="O56" s="172">
        <f t="shared" si="19"/>
        <v>0</v>
      </c>
    </row>
    <row r="57" spans="1:15" ht="16.5" customHeight="1" x14ac:dyDescent="0.2">
      <c r="A57" s="174" t="s">
        <v>330</v>
      </c>
      <c r="B57" s="264" t="s">
        <v>111</v>
      </c>
      <c r="C57" s="263" t="s">
        <v>112</v>
      </c>
      <c r="D57" s="255">
        <v>1</v>
      </c>
      <c r="E57" s="255"/>
      <c r="F57" s="255"/>
      <c r="G57" s="255"/>
      <c r="H57" s="255"/>
      <c r="I57" s="255"/>
      <c r="J57" s="256"/>
      <c r="K57" s="170">
        <f t="shared" si="15"/>
        <v>0</v>
      </c>
      <c r="L57" s="171">
        <f t="shared" si="16"/>
        <v>0</v>
      </c>
      <c r="M57" s="171">
        <f t="shared" si="17"/>
        <v>0</v>
      </c>
      <c r="N57" s="171">
        <f t="shared" si="18"/>
        <v>0</v>
      </c>
      <c r="O57" s="172">
        <f t="shared" si="19"/>
        <v>0</v>
      </c>
    </row>
    <row r="58" spans="1:15" ht="16.5" customHeight="1" x14ac:dyDescent="0.2">
      <c r="A58" s="174" t="s">
        <v>331</v>
      </c>
      <c r="B58" s="264" t="s">
        <v>113</v>
      </c>
      <c r="C58" s="263" t="s">
        <v>96</v>
      </c>
      <c r="D58" s="255">
        <v>6</v>
      </c>
      <c r="E58" s="255"/>
      <c r="F58" s="255"/>
      <c r="G58" s="255"/>
      <c r="H58" s="255"/>
      <c r="I58" s="255"/>
      <c r="J58" s="256"/>
      <c r="K58" s="170">
        <f t="shared" si="15"/>
        <v>0</v>
      </c>
      <c r="L58" s="171">
        <f t="shared" si="16"/>
        <v>0</v>
      </c>
      <c r="M58" s="171">
        <f t="shared" si="17"/>
        <v>0</v>
      </c>
      <c r="N58" s="171">
        <f t="shared" si="18"/>
        <v>0</v>
      </c>
      <c r="O58" s="172">
        <f t="shared" si="19"/>
        <v>0</v>
      </c>
    </row>
    <row r="59" spans="1:15" ht="16.5" customHeight="1" x14ac:dyDescent="0.2">
      <c r="A59" s="174" t="s">
        <v>332</v>
      </c>
      <c r="B59" s="264" t="s">
        <v>114</v>
      </c>
      <c r="C59" s="203" t="s">
        <v>96</v>
      </c>
      <c r="D59" s="255">
        <f>D55+D54+D35+D34+D33</f>
        <v>149</v>
      </c>
      <c r="E59" s="255"/>
      <c r="F59" s="255"/>
      <c r="G59" s="255"/>
      <c r="H59" s="255"/>
      <c r="I59" s="255"/>
      <c r="J59" s="256"/>
      <c r="K59" s="170">
        <f t="shared" si="15"/>
        <v>0</v>
      </c>
      <c r="L59" s="171">
        <f t="shared" si="16"/>
        <v>0</v>
      </c>
      <c r="M59" s="171">
        <f t="shared" si="17"/>
        <v>0</v>
      </c>
      <c r="N59" s="171">
        <f t="shared" si="18"/>
        <v>0</v>
      </c>
      <c r="O59" s="172">
        <f t="shared" si="19"/>
        <v>0</v>
      </c>
    </row>
    <row r="60" spans="1:15" ht="16.5" customHeight="1" x14ac:dyDescent="0.2">
      <c r="A60" s="174" t="s">
        <v>333</v>
      </c>
      <c r="B60" s="264" t="s">
        <v>866</v>
      </c>
      <c r="C60" s="263" t="s">
        <v>79</v>
      </c>
      <c r="D60" s="255">
        <v>1</v>
      </c>
      <c r="E60" s="255"/>
      <c r="F60" s="255"/>
      <c r="G60" s="255"/>
      <c r="H60" s="255"/>
      <c r="I60" s="255"/>
      <c r="J60" s="256"/>
      <c r="K60" s="170">
        <f t="shared" si="15"/>
        <v>0</v>
      </c>
      <c r="L60" s="171">
        <f t="shared" si="16"/>
        <v>0</v>
      </c>
      <c r="M60" s="171">
        <f t="shared" si="17"/>
        <v>0</v>
      </c>
      <c r="N60" s="171">
        <f t="shared" si="18"/>
        <v>0</v>
      </c>
      <c r="O60" s="172">
        <f t="shared" si="19"/>
        <v>0</v>
      </c>
    </row>
    <row r="61" spans="1:15" ht="16.5" customHeight="1" x14ac:dyDescent="0.2">
      <c r="A61" s="174" t="s">
        <v>334</v>
      </c>
      <c r="B61" s="264" t="s">
        <v>90</v>
      </c>
      <c r="C61" s="263" t="s">
        <v>79</v>
      </c>
      <c r="D61" s="255">
        <v>1</v>
      </c>
      <c r="E61" s="255"/>
      <c r="F61" s="255"/>
      <c r="G61" s="255"/>
      <c r="H61" s="255"/>
      <c r="I61" s="255"/>
      <c r="J61" s="256"/>
      <c r="K61" s="170">
        <f t="shared" si="15"/>
        <v>0</v>
      </c>
      <c r="L61" s="171">
        <f t="shared" si="16"/>
        <v>0</v>
      </c>
      <c r="M61" s="171">
        <f t="shared" si="17"/>
        <v>0</v>
      </c>
      <c r="N61" s="171">
        <f t="shared" si="18"/>
        <v>0</v>
      </c>
      <c r="O61" s="172">
        <f t="shared" si="19"/>
        <v>0</v>
      </c>
    </row>
    <row r="62" spans="1:15" ht="16.5" customHeight="1" x14ac:dyDescent="0.2">
      <c r="A62" s="174"/>
      <c r="B62" s="224" t="s">
        <v>115</v>
      </c>
      <c r="C62" s="176"/>
      <c r="D62" s="170"/>
      <c r="E62" s="169"/>
      <c r="F62" s="169"/>
      <c r="G62" s="169"/>
      <c r="H62" s="169"/>
      <c r="I62" s="169"/>
      <c r="J62" s="169"/>
      <c r="K62" s="170"/>
      <c r="L62" s="171"/>
      <c r="M62" s="171"/>
      <c r="N62" s="171"/>
      <c r="O62" s="172"/>
    </row>
    <row r="63" spans="1:15" ht="17.25" customHeight="1" x14ac:dyDescent="0.2">
      <c r="A63" s="174" t="s">
        <v>335</v>
      </c>
      <c r="B63" s="175" t="s">
        <v>147</v>
      </c>
      <c r="C63" s="176" t="s">
        <v>146</v>
      </c>
      <c r="D63" s="170">
        <v>1</v>
      </c>
      <c r="E63" s="169"/>
      <c r="F63" s="169"/>
      <c r="G63" s="169"/>
      <c r="H63" s="169"/>
      <c r="I63" s="169"/>
      <c r="J63" s="169"/>
      <c r="K63" s="170">
        <f>ROUND(D63*E63,2)</f>
        <v>0</v>
      </c>
      <c r="L63" s="171">
        <f>ROUND(D63*G63,2)</f>
        <v>0</v>
      </c>
      <c r="M63" s="171">
        <f>ROUND(D63*H63,2)</f>
        <v>0</v>
      </c>
      <c r="N63" s="171">
        <f>ROUND(D63*I63,2)</f>
        <v>0</v>
      </c>
      <c r="O63" s="172">
        <f t="shared" si="9"/>
        <v>0</v>
      </c>
    </row>
    <row r="64" spans="1:15" x14ac:dyDescent="0.2">
      <c r="A64" s="320" t="s">
        <v>56</v>
      </c>
      <c r="B64" s="321"/>
      <c r="C64" s="178"/>
      <c r="D64" s="178"/>
      <c r="E64" s="178"/>
      <c r="F64" s="178"/>
      <c r="G64" s="178"/>
      <c r="H64" s="178"/>
      <c r="I64" s="178"/>
      <c r="J64" s="178"/>
      <c r="K64" s="137">
        <f>SUM(K14:K63)</f>
        <v>0</v>
      </c>
      <c r="L64" s="179">
        <f>SUM(L14:L63)</f>
        <v>0</v>
      </c>
      <c r="M64" s="179">
        <f>SUM(M14:M63)</f>
        <v>0</v>
      </c>
      <c r="N64" s="179">
        <f>SUM(N14:N63)</f>
        <v>0</v>
      </c>
      <c r="O64" s="180">
        <f>SUM(O14:O63)</f>
        <v>0</v>
      </c>
    </row>
    <row r="65" spans="1:15" ht="13.5" thickBot="1" x14ac:dyDescent="0.25">
      <c r="A65" s="322" t="s">
        <v>57</v>
      </c>
      <c r="B65" s="323"/>
      <c r="C65" s="181"/>
      <c r="D65" s="182"/>
      <c r="E65" s="183"/>
      <c r="F65" s="183"/>
      <c r="G65" s="183"/>
      <c r="H65" s="183"/>
      <c r="I65" s="183"/>
      <c r="J65" s="183"/>
      <c r="K65" s="143"/>
      <c r="L65" s="143"/>
      <c r="M65" s="184">
        <f>ROUND(M64*C65,2)</f>
        <v>0</v>
      </c>
      <c r="N65" s="143"/>
      <c r="O65" s="185"/>
    </row>
    <row r="66" spans="1:15" ht="14.25" thickTop="1" thickBot="1" x14ac:dyDescent="0.25">
      <c r="A66" s="324" t="s">
        <v>58</v>
      </c>
      <c r="B66" s="325"/>
      <c r="C66" s="186"/>
      <c r="D66" s="186"/>
      <c r="E66" s="187"/>
      <c r="F66" s="187"/>
      <c r="G66" s="187"/>
      <c r="H66" s="187"/>
      <c r="I66" s="187"/>
      <c r="J66" s="187"/>
      <c r="K66" s="149"/>
      <c r="L66" s="188">
        <f>ROUND(SUM(L64:L65),2)</f>
        <v>0</v>
      </c>
      <c r="M66" s="188">
        <f>ROUND(SUM(M64:M65),2)</f>
        <v>0</v>
      </c>
      <c r="N66" s="188">
        <f>ROUND(SUM(N64:N65),2)</f>
        <v>0</v>
      </c>
      <c r="O66" s="189">
        <f>SUM(L66:N66)</f>
        <v>0</v>
      </c>
    </row>
    <row r="67" spans="1:15" ht="13.5" thickTop="1" x14ac:dyDescent="0.2">
      <c r="C67" s="162"/>
      <c r="D67" s="162"/>
    </row>
    <row r="68" spans="1:15" x14ac:dyDescent="0.2">
      <c r="C68" s="162"/>
      <c r="D68" s="162"/>
    </row>
    <row r="69" spans="1:15" x14ac:dyDescent="0.2">
      <c r="B69" s="191"/>
      <c r="C69" s="162"/>
      <c r="D69" s="162"/>
    </row>
    <row r="70" spans="1:15" x14ac:dyDescent="0.2">
      <c r="B70" s="191"/>
      <c r="C70" s="162"/>
      <c r="D70" s="162"/>
    </row>
    <row r="71" spans="1:15" x14ac:dyDescent="0.2">
      <c r="B71" s="191"/>
      <c r="C71" s="162"/>
      <c r="D71" s="162"/>
    </row>
    <row r="72" spans="1:15" x14ac:dyDescent="0.2">
      <c r="B72" s="191"/>
      <c r="C72" s="162"/>
      <c r="D72" s="162"/>
    </row>
    <row r="73" spans="1:15" x14ac:dyDescent="0.2">
      <c r="B73" s="191"/>
      <c r="C73" s="162"/>
      <c r="D73" s="162"/>
    </row>
    <row r="74" spans="1:15" x14ac:dyDescent="0.2">
      <c r="B74" s="191"/>
      <c r="C74" s="162"/>
      <c r="D74" s="162"/>
    </row>
    <row r="75" spans="1:15" x14ac:dyDescent="0.2">
      <c r="B75" s="191"/>
      <c r="C75" s="162"/>
      <c r="D75" s="162"/>
    </row>
    <row r="76" spans="1:15" x14ac:dyDescent="0.2">
      <c r="B76" s="191"/>
      <c r="C76" s="162"/>
      <c r="D76" s="162"/>
    </row>
    <row r="77" spans="1:15" x14ac:dyDescent="0.2">
      <c r="B77" s="191"/>
      <c r="C77" s="162"/>
      <c r="D77" s="162"/>
    </row>
    <row r="78" spans="1:15" x14ac:dyDescent="0.2"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1:15" x14ac:dyDescent="0.2"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</row>
    <row r="80" spans="1:15" x14ac:dyDescent="0.2"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</row>
    <row r="81" spans="5:15" x14ac:dyDescent="0.2"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5:15" x14ac:dyDescent="0.2"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</row>
    <row r="83" spans="5:15" x14ac:dyDescent="0.2"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5:15" x14ac:dyDescent="0.2"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</row>
    <row r="85" spans="5:15" x14ac:dyDescent="0.2"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</row>
    <row r="86" spans="5:15" x14ac:dyDescent="0.2"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5:15" x14ac:dyDescent="0.2"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</row>
    <row r="88" spans="5:15" x14ac:dyDescent="0.2"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</row>
  </sheetData>
  <mergeCells count="12">
    <mergeCell ref="A64:B64"/>
    <mergeCell ref="A65:B65"/>
    <mergeCell ref="A66:B66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5748031496062992" right="0.15748031496062992" top="0.94488188976377963" bottom="0.47244094488188981" header="0.74803149606299213" footer="0.27559055118110237"/>
  <pageSetup paperSize="9" scale="90" orientation="landscape" r:id="rId1"/>
  <headerFooter>
    <oddHeader>&amp;C&amp;8lapa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Zeros="0" zoomScaleNormal="100" workbookViewId="0">
      <selection activeCell="A4" sqref="A4:A6"/>
    </sheetView>
  </sheetViews>
  <sheetFormatPr defaultColWidth="9.140625" defaultRowHeight="12.75" x14ac:dyDescent="0.2"/>
  <cols>
    <col min="1" max="1" width="5.7109375" style="118" customWidth="1"/>
    <col min="2" max="2" width="45.28515625" style="118" customWidth="1"/>
    <col min="3" max="3" width="6.85546875" style="118" customWidth="1"/>
    <col min="4" max="4" width="7.42578125" style="118" customWidth="1"/>
    <col min="5" max="5" width="7.7109375" style="118" customWidth="1"/>
    <col min="6" max="6" width="8" style="118" customWidth="1"/>
    <col min="7" max="7" width="7.7109375" style="118" customWidth="1"/>
    <col min="8" max="8" width="8.85546875" style="118" customWidth="1"/>
    <col min="9" max="9" width="7.7109375" style="118" customWidth="1"/>
    <col min="10" max="11" width="9" style="118" customWidth="1"/>
    <col min="12" max="12" width="9.5703125" style="118" customWidth="1"/>
    <col min="13" max="13" width="9.140625" style="118"/>
    <col min="14" max="14" width="9.5703125" style="118" customWidth="1"/>
    <col min="15" max="15" width="11.42578125" style="118" customWidth="1"/>
    <col min="16" max="16384" width="9.140625" style="118"/>
  </cols>
  <sheetData>
    <row r="1" spans="1:15" ht="16.5" x14ac:dyDescent="0.2">
      <c r="B1" s="339" t="s">
        <v>152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5" x14ac:dyDescent="0.2">
      <c r="B2" s="327" t="s">
        <v>153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52"/>
      <c r="D5" s="152"/>
      <c r="E5" s="158"/>
      <c r="F5" s="158"/>
      <c r="G5" s="158"/>
      <c r="H5" s="158"/>
    </row>
    <row r="6" spans="1:15" ht="17.25" customHeight="1" x14ac:dyDescent="0.25">
      <c r="A6" s="70" t="s">
        <v>972</v>
      </c>
      <c r="B6" s="159"/>
      <c r="C6" s="159"/>
      <c r="D6" s="159"/>
      <c r="E6" s="159"/>
      <c r="F6" s="159"/>
      <c r="G6" s="159"/>
      <c r="H6" s="159"/>
    </row>
    <row r="7" spans="1:15" x14ac:dyDescent="0.2">
      <c r="L7" s="119" t="s">
        <v>929</v>
      </c>
      <c r="N7" s="340">
        <f>O41</f>
        <v>0</v>
      </c>
      <c r="O7" s="340"/>
    </row>
    <row r="8" spans="1:15" x14ac:dyDescent="0.2">
      <c r="A8" s="118" t="s">
        <v>928</v>
      </c>
    </row>
    <row r="9" spans="1:15" x14ac:dyDescent="0.2">
      <c r="L9" s="75" t="s">
        <v>926</v>
      </c>
    </row>
    <row r="11" spans="1:15" ht="12.75" customHeight="1" x14ac:dyDescent="0.2">
      <c r="A11" s="341" t="s">
        <v>42</v>
      </c>
      <c r="B11" s="342" t="s">
        <v>43</v>
      </c>
      <c r="C11" s="343" t="s">
        <v>44</v>
      </c>
      <c r="D11" s="343" t="s">
        <v>45</v>
      </c>
      <c r="E11" s="344" t="s">
        <v>46</v>
      </c>
      <c r="F11" s="344"/>
      <c r="G11" s="344"/>
      <c r="H11" s="344"/>
      <c r="I11" s="344"/>
      <c r="J11" s="344"/>
      <c r="K11" s="344" t="s">
        <v>47</v>
      </c>
      <c r="L11" s="344"/>
      <c r="M11" s="344"/>
      <c r="N11" s="344"/>
      <c r="O11" s="344"/>
    </row>
    <row r="12" spans="1:15" ht="55.5" customHeight="1" x14ac:dyDescent="0.2">
      <c r="A12" s="341"/>
      <c r="B12" s="342"/>
      <c r="C12" s="343"/>
      <c r="D12" s="343"/>
      <c r="E12" s="121" t="s">
        <v>48</v>
      </c>
      <c r="F12" s="121" t="s">
        <v>49</v>
      </c>
      <c r="G12" s="121" t="s">
        <v>29</v>
      </c>
      <c r="H12" s="121" t="s">
        <v>50</v>
      </c>
      <c r="I12" s="121" t="s">
        <v>31</v>
      </c>
      <c r="J12" s="121" t="s">
        <v>51</v>
      </c>
      <c r="K12" s="121" t="s">
        <v>52</v>
      </c>
      <c r="L12" s="121" t="s">
        <v>29</v>
      </c>
      <c r="M12" s="121" t="s">
        <v>50</v>
      </c>
      <c r="N12" s="121" t="s">
        <v>31</v>
      </c>
      <c r="O12" s="121" t="s">
        <v>53</v>
      </c>
    </row>
    <row r="13" spans="1:15" s="119" customFormat="1" ht="11.25" customHeight="1" x14ac:dyDescent="0.2">
      <c r="A13" s="122">
        <v>1</v>
      </c>
      <c r="B13" s="122">
        <v>2</v>
      </c>
      <c r="C13" s="122">
        <v>3</v>
      </c>
      <c r="D13" s="122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23">
        <v>15</v>
      </c>
    </row>
    <row r="14" spans="1:15" ht="24.75" customHeight="1" x14ac:dyDescent="0.2">
      <c r="A14" s="124"/>
      <c r="B14" s="125" t="s">
        <v>173</v>
      </c>
      <c r="C14" s="126"/>
      <c r="D14" s="126"/>
      <c r="E14" s="127"/>
      <c r="F14" s="127"/>
      <c r="G14" s="127"/>
      <c r="H14" s="127"/>
      <c r="I14" s="127"/>
      <c r="J14" s="127"/>
      <c r="K14" s="128"/>
      <c r="L14" s="129"/>
      <c r="M14" s="129"/>
      <c r="N14" s="129"/>
      <c r="O14" s="130"/>
    </row>
    <row r="15" spans="1:15" ht="16.5" customHeight="1" x14ac:dyDescent="0.2">
      <c r="A15" s="131" t="s">
        <v>116</v>
      </c>
      <c r="B15" s="132" t="s">
        <v>156</v>
      </c>
      <c r="C15" s="133" t="s">
        <v>157</v>
      </c>
      <c r="D15" s="134">
        <v>6</v>
      </c>
      <c r="E15" s="127"/>
      <c r="F15" s="127"/>
      <c r="G15" s="127"/>
      <c r="H15" s="127"/>
      <c r="I15" s="127"/>
      <c r="J15" s="127"/>
      <c r="K15" s="128">
        <f t="shared" ref="K15:K38" si="0">ROUND(D15*E15,2)</f>
        <v>0</v>
      </c>
      <c r="L15" s="129">
        <f t="shared" ref="L15:L38" si="1">ROUND(D15*G15,2)</f>
        <v>0</v>
      </c>
      <c r="M15" s="129">
        <f t="shared" ref="M15:M38" si="2">ROUND(D15*H15,2)</f>
        <v>0</v>
      </c>
      <c r="N15" s="129">
        <f t="shared" ref="N15:N38" si="3">ROUND(D15*I15,2)</f>
        <v>0</v>
      </c>
      <c r="O15" s="130">
        <f t="shared" ref="O15:O38" si="4">ROUND(L15+M15+N15,2)</f>
        <v>0</v>
      </c>
    </row>
    <row r="16" spans="1:15" ht="16.5" customHeight="1" x14ac:dyDescent="0.2">
      <c r="A16" s="131" t="s">
        <v>32</v>
      </c>
      <c r="B16" s="132" t="s">
        <v>158</v>
      </c>
      <c r="C16" s="133" t="s">
        <v>96</v>
      </c>
      <c r="D16" s="134">
        <v>43</v>
      </c>
      <c r="E16" s="127"/>
      <c r="F16" s="127"/>
      <c r="G16" s="127"/>
      <c r="H16" s="127"/>
      <c r="I16" s="127"/>
      <c r="J16" s="127"/>
      <c r="K16" s="128">
        <f t="shared" si="0"/>
        <v>0</v>
      </c>
      <c r="L16" s="129">
        <f t="shared" si="1"/>
        <v>0</v>
      </c>
      <c r="M16" s="129">
        <f t="shared" si="2"/>
        <v>0</v>
      </c>
      <c r="N16" s="129">
        <f t="shared" si="3"/>
        <v>0</v>
      </c>
      <c r="O16" s="130">
        <f t="shared" si="4"/>
        <v>0</v>
      </c>
    </row>
    <row r="17" spans="1:15" ht="25.5" customHeight="1" x14ac:dyDescent="0.2">
      <c r="A17" s="131" t="s">
        <v>33</v>
      </c>
      <c r="B17" s="132" t="s">
        <v>159</v>
      </c>
      <c r="C17" s="133" t="s">
        <v>55</v>
      </c>
      <c r="D17" s="229">
        <v>56.5</v>
      </c>
      <c r="E17" s="127"/>
      <c r="F17" s="127"/>
      <c r="G17" s="127"/>
      <c r="H17" s="127"/>
      <c r="I17" s="127"/>
      <c r="J17" s="127"/>
      <c r="K17" s="128">
        <f t="shared" si="0"/>
        <v>0</v>
      </c>
      <c r="L17" s="129">
        <f t="shared" si="1"/>
        <v>0</v>
      </c>
      <c r="M17" s="129">
        <f t="shared" si="2"/>
        <v>0</v>
      </c>
      <c r="N17" s="129">
        <f t="shared" si="3"/>
        <v>0</v>
      </c>
      <c r="O17" s="130">
        <f t="shared" si="4"/>
        <v>0</v>
      </c>
    </row>
    <row r="18" spans="1:15" ht="25.5" customHeight="1" x14ac:dyDescent="0.2">
      <c r="A18" s="131" t="s">
        <v>34</v>
      </c>
      <c r="B18" s="132" t="s">
        <v>160</v>
      </c>
      <c r="C18" s="133" t="s">
        <v>55</v>
      </c>
      <c r="D18" s="134">
        <v>30</v>
      </c>
      <c r="E18" s="127"/>
      <c r="F18" s="127"/>
      <c r="G18" s="127"/>
      <c r="H18" s="127"/>
      <c r="I18" s="127"/>
      <c r="J18" s="127"/>
      <c r="K18" s="128">
        <f t="shared" si="0"/>
        <v>0</v>
      </c>
      <c r="L18" s="129">
        <f t="shared" si="1"/>
        <v>0</v>
      </c>
      <c r="M18" s="129">
        <f t="shared" si="2"/>
        <v>0</v>
      </c>
      <c r="N18" s="129">
        <f t="shared" si="3"/>
        <v>0</v>
      </c>
      <c r="O18" s="130">
        <f t="shared" si="4"/>
        <v>0</v>
      </c>
    </row>
    <row r="19" spans="1:15" ht="16.5" customHeight="1" x14ac:dyDescent="0.2">
      <c r="A19" s="131" t="s">
        <v>117</v>
      </c>
      <c r="B19" s="132" t="s">
        <v>161</v>
      </c>
      <c r="C19" s="133" t="s">
        <v>96</v>
      </c>
      <c r="D19" s="134">
        <v>7</v>
      </c>
      <c r="E19" s="127"/>
      <c r="F19" s="127"/>
      <c r="G19" s="127"/>
      <c r="H19" s="127"/>
      <c r="I19" s="127"/>
      <c r="J19" s="127"/>
      <c r="K19" s="128">
        <f t="shared" si="0"/>
        <v>0</v>
      </c>
      <c r="L19" s="129">
        <f t="shared" si="1"/>
        <v>0</v>
      </c>
      <c r="M19" s="129">
        <f t="shared" si="2"/>
        <v>0</v>
      </c>
      <c r="N19" s="129">
        <f t="shared" si="3"/>
        <v>0</v>
      </c>
      <c r="O19" s="130">
        <f t="shared" si="4"/>
        <v>0</v>
      </c>
    </row>
    <row r="20" spans="1:15" ht="16.5" customHeight="1" x14ac:dyDescent="0.2">
      <c r="A20" s="131" t="s">
        <v>118</v>
      </c>
      <c r="B20" s="132" t="s">
        <v>162</v>
      </c>
      <c r="C20" s="133" t="s">
        <v>96</v>
      </c>
      <c r="D20" s="134">
        <v>6</v>
      </c>
      <c r="E20" s="127"/>
      <c r="F20" s="127"/>
      <c r="G20" s="127"/>
      <c r="H20" s="127"/>
      <c r="I20" s="127"/>
      <c r="J20" s="127"/>
      <c r="K20" s="128">
        <f t="shared" si="0"/>
        <v>0</v>
      </c>
      <c r="L20" s="129">
        <f t="shared" si="1"/>
        <v>0</v>
      </c>
      <c r="M20" s="129">
        <f t="shared" si="2"/>
        <v>0</v>
      </c>
      <c r="N20" s="129">
        <f t="shared" si="3"/>
        <v>0</v>
      </c>
      <c r="O20" s="130">
        <f t="shared" si="4"/>
        <v>0</v>
      </c>
    </row>
    <row r="21" spans="1:15" ht="16.5" customHeight="1" x14ac:dyDescent="0.2">
      <c r="A21" s="131" t="s">
        <v>119</v>
      </c>
      <c r="B21" s="135" t="s">
        <v>163</v>
      </c>
      <c r="C21" s="133" t="s">
        <v>157</v>
      </c>
      <c r="D21" s="134">
        <v>1</v>
      </c>
      <c r="E21" s="127"/>
      <c r="F21" s="127"/>
      <c r="G21" s="127"/>
      <c r="H21" s="127"/>
      <c r="I21" s="127"/>
      <c r="J21" s="127"/>
      <c r="K21" s="128">
        <f t="shared" si="0"/>
        <v>0</v>
      </c>
      <c r="L21" s="129">
        <f t="shared" si="1"/>
        <v>0</v>
      </c>
      <c r="M21" s="129">
        <f t="shared" si="2"/>
        <v>0</v>
      </c>
      <c r="N21" s="129">
        <f t="shared" si="3"/>
        <v>0</v>
      </c>
      <c r="O21" s="130">
        <f t="shared" si="4"/>
        <v>0</v>
      </c>
    </row>
    <row r="22" spans="1:15" ht="16.5" customHeight="1" x14ac:dyDescent="0.2">
      <c r="A22" s="131" t="s">
        <v>120</v>
      </c>
      <c r="B22" s="135" t="s">
        <v>164</v>
      </c>
      <c r="C22" s="133" t="s">
        <v>157</v>
      </c>
      <c r="D22" s="134">
        <v>1</v>
      </c>
      <c r="E22" s="127"/>
      <c r="F22" s="127"/>
      <c r="G22" s="127"/>
      <c r="H22" s="127"/>
      <c r="I22" s="127"/>
      <c r="J22" s="127"/>
      <c r="K22" s="128">
        <f t="shared" si="0"/>
        <v>0</v>
      </c>
      <c r="L22" s="129">
        <f t="shared" si="1"/>
        <v>0</v>
      </c>
      <c r="M22" s="129">
        <f t="shared" si="2"/>
        <v>0</v>
      </c>
      <c r="N22" s="129">
        <f t="shared" si="3"/>
        <v>0</v>
      </c>
      <c r="O22" s="130">
        <f t="shared" si="4"/>
        <v>0</v>
      </c>
    </row>
    <row r="23" spans="1:15" ht="16.5" customHeight="1" x14ac:dyDescent="0.2">
      <c r="A23" s="131" t="s">
        <v>121</v>
      </c>
      <c r="B23" s="132" t="s">
        <v>165</v>
      </c>
      <c r="C23" s="133" t="s">
        <v>157</v>
      </c>
      <c r="D23" s="134">
        <v>14</v>
      </c>
      <c r="E23" s="127"/>
      <c r="F23" s="127"/>
      <c r="G23" s="127"/>
      <c r="H23" s="127"/>
      <c r="I23" s="127"/>
      <c r="J23" s="127"/>
      <c r="K23" s="128">
        <f t="shared" si="0"/>
        <v>0</v>
      </c>
      <c r="L23" s="129">
        <f t="shared" si="1"/>
        <v>0</v>
      </c>
      <c r="M23" s="129">
        <f t="shared" si="2"/>
        <v>0</v>
      </c>
      <c r="N23" s="129">
        <f t="shared" si="3"/>
        <v>0</v>
      </c>
      <c r="O23" s="130">
        <f t="shared" si="4"/>
        <v>0</v>
      </c>
    </row>
    <row r="24" spans="1:15" ht="16.5" customHeight="1" x14ac:dyDescent="0.2">
      <c r="A24" s="131" t="s">
        <v>122</v>
      </c>
      <c r="B24" s="132" t="s">
        <v>166</v>
      </c>
      <c r="C24" s="133" t="s">
        <v>157</v>
      </c>
      <c r="D24" s="134">
        <v>2</v>
      </c>
      <c r="E24" s="127"/>
      <c r="F24" s="127"/>
      <c r="G24" s="127"/>
      <c r="H24" s="127"/>
      <c r="I24" s="127"/>
      <c r="J24" s="127"/>
      <c r="K24" s="128">
        <f t="shared" si="0"/>
        <v>0</v>
      </c>
      <c r="L24" s="129">
        <f t="shared" si="1"/>
        <v>0</v>
      </c>
      <c r="M24" s="129">
        <f t="shared" si="2"/>
        <v>0</v>
      </c>
      <c r="N24" s="129">
        <f t="shared" si="3"/>
        <v>0</v>
      </c>
      <c r="O24" s="130">
        <f t="shared" si="4"/>
        <v>0</v>
      </c>
    </row>
    <row r="25" spans="1:15" ht="16.5" customHeight="1" x14ac:dyDescent="0.2">
      <c r="A25" s="131" t="s">
        <v>123</v>
      </c>
      <c r="B25" s="132" t="s">
        <v>90</v>
      </c>
      <c r="C25" s="133" t="s">
        <v>157</v>
      </c>
      <c r="D25" s="134">
        <v>1</v>
      </c>
      <c r="E25" s="127"/>
      <c r="F25" s="127"/>
      <c r="G25" s="127"/>
      <c r="H25" s="127"/>
      <c r="I25" s="127"/>
      <c r="J25" s="127"/>
      <c r="K25" s="128">
        <f t="shared" si="0"/>
        <v>0</v>
      </c>
      <c r="L25" s="129">
        <f t="shared" si="1"/>
        <v>0</v>
      </c>
      <c r="M25" s="129">
        <f t="shared" si="2"/>
        <v>0</v>
      </c>
      <c r="N25" s="129">
        <f t="shared" si="3"/>
        <v>0</v>
      </c>
      <c r="O25" s="130">
        <f t="shared" si="4"/>
        <v>0</v>
      </c>
    </row>
    <row r="26" spans="1:15" ht="16.5" customHeight="1" x14ac:dyDescent="0.2">
      <c r="A26" s="131" t="s">
        <v>124</v>
      </c>
      <c r="B26" s="132" t="s">
        <v>167</v>
      </c>
      <c r="C26" s="133" t="s">
        <v>55</v>
      </c>
      <c r="D26" s="134">
        <v>87</v>
      </c>
      <c r="E26" s="127"/>
      <c r="F26" s="127"/>
      <c r="G26" s="127"/>
      <c r="H26" s="127"/>
      <c r="I26" s="127"/>
      <c r="J26" s="127"/>
      <c r="K26" s="128">
        <f t="shared" si="0"/>
        <v>0</v>
      </c>
      <c r="L26" s="129">
        <f t="shared" si="1"/>
        <v>0</v>
      </c>
      <c r="M26" s="129">
        <f t="shared" si="2"/>
        <v>0</v>
      </c>
      <c r="N26" s="129">
        <f t="shared" si="3"/>
        <v>0</v>
      </c>
      <c r="O26" s="130">
        <f t="shared" si="4"/>
        <v>0</v>
      </c>
    </row>
    <row r="27" spans="1:15" ht="30" customHeight="1" x14ac:dyDescent="0.2">
      <c r="A27" s="131"/>
      <c r="B27" s="228" t="s">
        <v>174</v>
      </c>
      <c r="C27" s="133"/>
      <c r="D27" s="134"/>
      <c r="E27" s="127"/>
      <c r="F27" s="127"/>
      <c r="G27" s="127"/>
      <c r="H27" s="127"/>
      <c r="I27" s="127"/>
      <c r="J27" s="127"/>
      <c r="K27" s="128">
        <f t="shared" si="0"/>
        <v>0</v>
      </c>
      <c r="L27" s="129">
        <f t="shared" si="1"/>
        <v>0</v>
      </c>
      <c r="M27" s="129">
        <f t="shared" si="2"/>
        <v>0</v>
      </c>
      <c r="N27" s="129">
        <f t="shared" si="3"/>
        <v>0</v>
      </c>
      <c r="O27" s="130">
        <f t="shared" si="4"/>
        <v>0</v>
      </c>
    </row>
    <row r="28" spans="1:15" ht="16.5" customHeight="1" x14ac:dyDescent="0.2">
      <c r="A28" s="131" t="s">
        <v>125</v>
      </c>
      <c r="B28" s="132" t="s">
        <v>161</v>
      </c>
      <c r="C28" s="133" t="s">
        <v>96</v>
      </c>
      <c r="D28" s="134">
        <v>7</v>
      </c>
      <c r="E28" s="127"/>
      <c r="F28" s="127"/>
      <c r="G28" s="127"/>
      <c r="H28" s="127"/>
      <c r="I28" s="127"/>
      <c r="J28" s="127"/>
      <c r="K28" s="128">
        <f t="shared" si="0"/>
        <v>0</v>
      </c>
      <c r="L28" s="129">
        <f t="shared" si="1"/>
        <v>0</v>
      </c>
      <c r="M28" s="129">
        <f t="shared" si="2"/>
        <v>0</v>
      </c>
      <c r="N28" s="129">
        <f t="shared" si="3"/>
        <v>0</v>
      </c>
      <c r="O28" s="130">
        <f t="shared" si="4"/>
        <v>0</v>
      </c>
    </row>
    <row r="29" spans="1:15" ht="16.5" customHeight="1" x14ac:dyDescent="0.2">
      <c r="A29" s="131" t="s">
        <v>126</v>
      </c>
      <c r="B29" s="132" t="s">
        <v>162</v>
      </c>
      <c r="C29" s="133" t="s">
        <v>96</v>
      </c>
      <c r="D29" s="134">
        <v>1</v>
      </c>
      <c r="E29" s="127"/>
      <c r="F29" s="127"/>
      <c r="G29" s="127"/>
      <c r="H29" s="127"/>
      <c r="I29" s="127"/>
      <c r="J29" s="127"/>
      <c r="K29" s="128">
        <f t="shared" si="0"/>
        <v>0</v>
      </c>
      <c r="L29" s="129">
        <f t="shared" si="1"/>
        <v>0</v>
      </c>
      <c r="M29" s="129">
        <f t="shared" si="2"/>
        <v>0</v>
      </c>
      <c r="N29" s="129">
        <f t="shared" si="3"/>
        <v>0</v>
      </c>
      <c r="O29" s="130">
        <f t="shared" si="4"/>
        <v>0</v>
      </c>
    </row>
    <row r="30" spans="1:15" ht="27.75" customHeight="1" x14ac:dyDescent="0.2">
      <c r="A30" s="131" t="s">
        <v>127</v>
      </c>
      <c r="B30" s="132" t="s">
        <v>168</v>
      </c>
      <c r="C30" s="133" t="s">
        <v>55</v>
      </c>
      <c r="D30" s="134">
        <v>35</v>
      </c>
      <c r="E30" s="127"/>
      <c r="F30" s="127"/>
      <c r="G30" s="127"/>
      <c r="H30" s="127"/>
      <c r="I30" s="127"/>
      <c r="J30" s="127"/>
      <c r="K30" s="128">
        <f t="shared" si="0"/>
        <v>0</v>
      </c>
      <c r="L30" s="129">
        <f t="shared" si="1"/>
        <v>0</v>
      </c>
      <c r="M30" s="129">
        <f t="shared" si="2"/>
        <v>0</v>
      </c>
      <c r="N30" s="129">
        <f t="shared" si="3"/>
        <v>0</v>
      </c>
      <c r="O30" s="130">
        <f t="shared" si="4"/>
        <v>0</v>
      </c>
    </row>
    <row r="31" spans="1:15" ht="25.5" customHeight="1" x14ac:dyDescent="0.2">
      <c r="A31" s="131" t="s">
        <v>128</v>
      </c>
      <c r="B31" s="132" t="s">
        <v>169</v>
      </c>
      <c r="C31" s="133" t="s">
        <v>55</v>
      </c>
      <c r="D31" s="134">
        <v>6</v>
      </c>
      <c r="E31" s="127"/>
      <c r="F31" s="127"/>
      <c r="G31" s="127"/>
      <c r="H31" s="127"/>
      <c r="I31" s="127"/>
      <c r="J31" s="127"/>
      <c r="K31" s="128">
        <f t="shared" si="0"/>
        <v>0</v>
      </c>
      <c r="L31" s="129">
        <f t="shared" si="1"/>
        <v>0</v>
      </c>
      <c r="M31" s="129">
        <f t="shared" si="2"/>
        <v>0</v>
      </c>
      <c r="N31" s="129">
        <f t="shared" si="3"/>
        <v>0</v>
      </c>
      <c r="O31" s="130">
        <f t="shared" si="4"/>
        <v>0</v>
      </c>
    </row>
    <row r="32" spans="1:15" ht="16.5" customHeight="1" x14ac:dyDescent="0.2">
      <c r="A32" s="131" t="s">
        <v>129</v>
      </c>
      <c r="B32" s="132" t="s">
        <v>163</v>
      </c>
      <c r="C32" s="133" t="s">
        <v>157</v>
      </c>
      <c r="D32" s="134">
        <v>1</v>
      </c>
      <c r="E32" s="127"/>
      <c r="F32" s="127"/>
      <c r="G32" s="127"/>
      <c r="H32" s="127"/>
      <c r="I32" s="127"/>
      <c r="J32" s="127"/>
      <c r="K32" s="128">
        <f t="shared" si="0"/>
        <v>0</v>
      </c>
      <c r="L32" s="129">
        <f t="shared" si="1"/>
        <v>0</v>
      </c>
      <c r="M32" s="129">
        <f t="shared" si="2"/>
        <v>0</v>
      </c>
      <c r="N32" s="129">
        <f t="shared" si="3"/>
        <v>0</v>
      </c>
      <c r="O32" s="130">
        <f t="shared" si="4"/>
        <v>0</v>
      </c>
    </row>
    <row r="33" spans="1:15" ht="16.5" customHeight="1" x14ac:dyDescent="0.2">
      <c r="A33" s="131" t="s">
        <v>130</v>
      </c>
      <c r="B33" s="132" t="s">
        <v>164</v>
      </c>
      <c r="C33" s="133" t="s">
        <v>157</v>
      </c>
      <c r="D33" s="134">
        <v>1</v>
      </c>
      <c r="E33" s="127"/>
      <c r="F33" s="127"/>
      <c r="G33" s="127"/>
      <c r="H33" s="127"/>
      <c r="I33" s="127"/>
      <c r="J33" s="127"/>
      <c r="K33" s="128">
        <f t="shared" si="0"/>
        <v>0</v>
      </c>
      <c r="L33" s="129">
        <f t="shared" si="1"/>
        <v>0</v>
      </c>
      <c r="M33" s="129">
        <f t="shared" si="2"/>
        <v>0</v>
      </c>
      <c r="N33" s="129">
        <f t="shared" si="3"/>
        <v>0</v>
      </c>
      <c r="O33" s="130">
        <f t="shared" si="4"/>
        <v>0</v>
      </c>
    </row>
    <row r="34" spans="1:15" ht="16.5" customHeight="1" x14ac:dyDescent="0.2">
      <c r="A34" s="131" t="s">
        <v>131</v>
      </c>
      <c r="B34" s="135" t="s">
        <v>170</v>
      </c>
      <c r="C34" s="133" t="s">
        <v>96</v>
      </c>
      <c r="D34" s="134">
        <v>2</v>
      </c>
      <c r="E34" s="127"/>
      <c r="F34" s="127"/>
      <c r="G34" s="127"/>
      <c r="H34" s="127"/>
      <c r="I34" s="127"/>
      <c r="J34" s="127"/>
      <c r="K34" s="128">
        <f t="shared" si="0"/>
        <v>0</v>
      </c>
      <c r="L34" s="129">
        <f t="shared" si="1"/>
        <v>0</v>
      </c>
      <c r="M34" s="129">
        <f t="shared" si="2"/>
        <v>0</v>
      </c>
      <c r="N34" s="129">
        <f t="shared" si="3"/>
        <v>0</v>
      </c>
      <c r="O34" s="130">
        <f t="shared" si="4"/>
        <v>0</v>
      </c>
    </row>
    <row r="35" spans="1:15" ht="16.5" customHeight="1" x14ac:dyDescent="0.2">
      <c r="A35" s="131" t="s">
        <v>132</v>
      </c>
      <c r="B35" s="135" t="s">
        <v>171</v>
      </c>
      <c r="C35" s="133" t="s">
        <v>96</v>
      </c>
      <c r="D35" s="134">
        <v>3</v>
      </c>
      <c r="E35" s="127"/>
      <c r="F35" s="127"/>
      <c r="G35" s="127"/>
      <c r="H35" s="127"/>
      <c r="I35" s="127"/>
      <c r="J35" s="127"/>
      <c r="K35" s="128">
        <f t="shared" si="0"/>
        <v>0</v>
      </c>
      <c r="L35" s="129">
        <f t="shared" si="1"/>
        <v>0</v>
      </c>
      <c r="M35" s="129">
        <f t="shared" si="2"/>
        <v>0</v>
      </c>
      <c r="N35" s="129">
        <f t="shared" si="3"/>
        <v>0</v>
      </c>
      <c r="O35" s="130">
        <f t="shared" si="4"/>
        <v>0</v>
      </c>
    </row>
    <row r="36" spans="1:15" ht="16.5" customHeight="1" x14ac:dyDescent="0.2">
      <c r="A36" s="131" t="s">
        <v>133</v>
      </c>
      <c r="B36" s="132" t="s">
        <v>172</v>
      </c>
      <c r="C36" s="133" t="s">
        <v>96</v>
      </c>
      <c r="D36" s="134">
        <v>1</v>
      </c>
      <c r="E36" s="127"/>
      <c r="F36" s="127"/>
      <c r="G36" s="127"/>
      <c r="H36" s="127"/>
      <c r="I36" s="127"/>
      <c r="J36" s="127"/>
      <c r="K36" s="128">
        <f t="shared" si="0"/>
        <v>0</v>
      </c>
      <c r="L36" s="129">
        <f t="shared" si="1"/>
        <v>0</v>
      </c>
      <c r="M36" s="129">
        <f t="shared" si="2"/>
        <v>0</v>
      </c>
      <c r="N36" s="129">
        <f t="shared" si="3"/>
        <v>0</v>
      </c>
      <c r="O36" s="130">
        <f t="shared" si="4"/>
        <v>0</v>
      </c>
    </row>
    <row r="37" spans="1:15" ht="16.5" customHeight="1" x14ac:dyDescent="0.2">
      <c r="A37" s="131" t="s">
        <v>134</v>
      </c>
      <c r="B37" s="132" t="s">
        <v>90</v>
      </c>
      <c r="C37" s="133" t="s">
        <v>157</v>
      </c>
      <c r="D37" s="134">
        <v>1</v>
      </c>
      <c r="E37" s="127"/>
      <c r="F37" s="127"/>
      <c r="G37" s="127"/>
      <c r="H37" s="127"/>
      <c r="I37" s="127"/>
      <c r="J37" s="127"/>
      <c r="K37" s="128">
        <f t="shared" si="0"/>
        <v>0</v>
      </c>
      <c r="L37" s="129">
        <f t="shared" si="1"/>
        <v>0</v>
      </c>
      <c r="M37" s="129">
        <f t="shared" si="2"/>
        <v>0</v>
      </c>
      <c r="N37" s="129">
        <f t="shared" si="3"/>
        <v>0</v>
      </c>
      <c r="O37" s="130">
        <f t="shared" si="4"/>
        <v>0</v>
      </c>
    </row>
    <row r="38" spans="1:15" ht="16.5" customHeight="1" x14ac:dyDescent="0.2">
      <c r="A38" s="131" t="s">
        <v>135</v>
      </c>
      <c r="B38" s="132" t="s">
        <v>167</v>
      </c>
      <c r="C38" s="133" t="s">
        <v>55</v>
      </c>
      <c r="D38" s="134">
        <v>41</v>
      </c>
      <c r="E38" s="127"/>
      <c r="F38" s="127"/>
      <c r="G38" s="127"/>
      <c r="H38" s="127"/>
      <c r="I38" s="127"/>
      <c r="J38" s="127"/>
      <c r="K38" s="128">
        <f t="shared" si="0"/>
        <v>0</v>
      </c>
      <c r="L38" s="129">
        <f t="shared" si="1"/>
        <v>0</v>
      </c>
      <c r="M38" s="129">
        <f t="shared" si="2"/>
        <v>0</v>
      </c>
      <c r="N38" s="129">
        <f t="shared" si="3"/>
        <v>0</v>
      </c>
      <c r="O38" s="130">
        <f t="shared" si="4"/>
        <v>0</v>
      </c>
    </row>
    <row r="39" spans="1:15" x14ac:dyDescent="0.2">
      <c r="A39" s="333" t="s">
        <v>56</v>
      </c>
      <c r="B39" s="334"/>
      <c r="C39" s="136"/>
      <c r="D39" s="136"/>
      <c r="E39" s="136"/>
      <c r="F39" s="136"/>
      <c r="G39" s="136"/>
      <c r="H39" s="136"/>
      <c r="I39" s="136"/>
      <c r="J39" s="136"/>
      <c r="K39" s="137">
        <f>SUM(K14:K38)</f>
        <v>0</v>
      </c>
      <c r="L39" s="138">
        <f>SUM(L14:L38)</f>
        <v>0</v>
      </c>
      <c r="M39" s="138">
        <f>SUM(M14:M38)</f>
        <v>0</v>
      </c>
      <c r="N39" s="138">
        <f>SUM(N14:N38)</f>
        <v>0</v>
      </c>
      <c r="O39" s="139">
        <f>SUM(O14:O38)</f>
        <v>0</v>
      </c>
    </row>
    <row r="40" spans="1:15" ht="13.5" thickBot="1" x14ac:dyDescent="0.25">
      <c r="A40" s="335" t="s">
        <v>57</v>
      </c>
      <c r="B40" s="336"/>
      <c r="C40" s="140"/>
      <c r="D40" s="141"/>
      <c r="E40" s="142"/>
      <c r="F40" s="142"/>
      <c r="G40" s="142"/>
      <c r="H40" s="142"/>
      <c r="I40" s="142"/>
      <c r="J40" s="142"/>
      <c r="K40" s="143"/>
      <c r="L40" s="144"/>
      <c r="M40" s="145">
        <f>ROUND(M39*C40,2)</f>
        <v>0</v>
      </c>
      <c r="N40" s="144"/>
      <c r="O40" s="146"/>
    </row>
    <row r="41" spans="1:15" ht="14.25" thickTop="1" thickBot="1" x14ac:dyDescent="0.25">
      <c r="A41" s="337" t="s">
        <v>58</v>
      </c>
      <c r="B41" s="338"/>
      <c r="C41" s="147"/>
      <c r="D41" s="147"/>
      <c r="E41" s="148"/>
      <c r="F41" s="148"/>
      <c r="G41" s="148"/>
      <c r="H41" s="148"/>
      <c r="I41" s="148"/>
      <c r="J41" s="148"/>
      <c r="K41" s="149"/>
      <c r="L41" s="150">
        <f>ROUND(SUM(L39:L40),2)</f>
        <v>0</v>
      </c>
      <c r="M41" s="150">
        <f>ROUND(SUM(M39:M40),2)</f>
        <v>0</v>
      </c>
      <c r="N41" s="150">
        <f>ROUND(SUM(N39:N40),2)</f>
        <v>0</v>
      </c>
      <c r="O41" s="151">
        <f>SUM(L41:N41)</f>
        <v>0</v>
      </c>
    </row>
    <row r="42" spans="1:15" ht="13.5" thickTop="1" x14ac:dyDescent="0.2">
      <c r="C42" s="152"/>
      <c r="D42" s="152"/>
    </row>
    <row r="43" spans="1:15" ht="7.9" customHeight="1" x14ac:dyDescent="0.2">
      <c r="C43" s="152"/>
      <c r="D43" s="152"/>
    </row>
    <row r="44" spans="1:15" x14ac:dyDescent="0.2">
      <c r="B44" s="156"/>
      <c r="C44" s="152"/>
      <c r="D44" s="152"/>
    </row>
    <row r="45" spans="1:15" x14ac:dyDescent="0.2">
      <c r="B45" s="156"/>
      <c r="C45" s="152"/>
      <c r="D45" s="152"/>
    </row>
    <row r="46" spans="1:15" x14ac:dyDescent="0.2">
      <c r="B46" s="156"/>
      <c r="C46" s="152"/>
      <c r="D46" s="152"/>
    </row>
    <row r="47" spans="1:15" x14ac:dyDescent="0.2">
      <c r="B47" s="156"/>
      <c r="C47" s="152"/>
      <c r="D47" s="152"/>
    </row>
    <row r="48" spans="1:15" x14ac:dyDescent="0.2">
      <c r="B48" s="156"/>
      <c r="C48" s="152"/>
      <c r="D48" s="152"/>
    </row>
    <row r="49" spans="2:15" x14ac:dyDescent="0.2">
      <c r="B49" s="156"/>
      <c r="C49" s="152"/>
      <c r="D49" s="152"/>
    </row>
    <row r="50" spans="2:15" x14ac:dyDescent="0.2">
      <c r="B50" s="156"/>
      <c r="C50" s="152"/>
      <c r="D50" s="152"/>
    </row>
    <row r="51" spans="2:15" x14ac:dyDescent="0.2">
      <c r="B51" s="156"/>
      <c r="C51" s="152"/>
      <c r="D51" s="152"/>
    </row>
    <row r="52" spans="2:15" x14ac:dyDescent="0.2">
      <c r="B52" s="156"/>
      <c r="C52" s="152"/>
      <c r="D52" s="152"/>
    </row>
    <row r="53" spans="2:15" x14ac:dyDescent="0.2"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2:15" x14ac:dyDescent="0.2"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2:15" x14ac:dyDescent="0.2"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2:15" x14ac:dyDescent="0.2"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2:15" x14ac:dyDescent="0.2"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2:15" x14ac:dyDescent="0.2"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2:15" x14ac:dyDescent="0.2"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</row>
    <row r="60" spans="2:15" x14ac:dyDescent="0.2"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2:15" x14ac:dyDescent="0.2"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2:15" x14ac:dyDescent="0.2"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2:15" x14ac:dyDescent="0.2"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</sheetData>
  <mergeCells count="12">
    <mergeCell ref="A39:B39"/>
    <mergeCell ref="A40:B40"/>
    <mergeCell ref="A41:B41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5748031496062992" right="0.15748031496062992" top="0.9055118110236221" bottom="0.47244094488188981" header="0.70866141732283472" footer="0.31496062992125984"/>
  <pageSetup paperSize="9" scale="90" orientation="landscape" r:id="rId1"/>
  <headerFooter>
    <oddHeader>&amp;C&amp;8lapa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Zeros="0" zoomScaleNormal="100" workbookViewId="0">
      <selection activeCell="A4" sqref="A4:A6"/>
    </sheetView>
  </sheetViews>
  <sheetFormatPr defaultColWidth="9.140625" defaultRowHeight="12.75" x14ac:dyDescent="0.2"/>
  <cols>
    <col min="1" max="1" width="5.7109375" style="118" customWidth="1"/>
    <col min="2" max="2" width="45.28515625" style="118" customWidth="1"/>
    <col min="3" max="3" width="6.5703125" style="118" customWidth="1"/>
    <col min="4" max="4" width="7.42578125" style="118" customWidth="1"/>
    <col min="5" max="5" width="7.7109375" style="118" customWidth="1"/>
    <col min="6" max="6" width="8" style="118" customWidth="1"/>
    <col min="7" max="7" width="7.7109375" style="118" customWidth="1"/>
    <col min="8" max="8" width="8.85546875" style="118" customWidth="1"/>
    <col min="9" max="9" width="7.7109375" style="118" customWidth="1"/>
    <col min="10" max="11" width="9" style="118" customWidth="1"/>
    <col min="12" max="12" width="9.5703125" style="118" customWidth="1"/>
    <col min="13" max="13" width="9.140625" style="118"/>
    <col min="14" max="14" width="9.5703125" style="118" customWidth="1"/>
    <col min="15" max="15" width="11.42578125" style="118" customWidth="1"/>
    <col min="16" max="16384" width="9.140625" style="118"/>
  </cols>
  <sheetData>
    <row r="1" spans="1:15" ht="16.5" x14ac:dyDescent="0.2">
      <c r="B1" s="339" t="s">
        <v>155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5" x14ac:dyDescent="0.2">
      <c r="B2" s="327" t="s">
        <v>154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52"/>
      <c r="D5" s="152"/>
      <c r="E5" s="158"/>
      <c r="F5" s="158"/>
      <c r="G5" s="158"/>
      <c r="H5" s="158"/>
    </row>
    <row r="6" spans="1:15" ht="17.25" customHeight="1" x14ac:dyDescent="0.25">
      <c r="A6" s="70" t="s">
        <v>972</v>
      </c>
      <c r="B6" s="159"/>
      <c r="C6" s="159"/>
      <c r="D6" s="159"/>
      <c r="E6" s="159"/>
      <c r="F6" s="159"/>
      <c r="G6" s="159"/>
      <c r="H6" s="159"/>
    </row>
    <row r="7" spans="1:15" x14ac:dyDescent="0.2">
      <c r="L7" s="119" t="s">
        <v>927</v>
      </c>
      <c r="N7" s="340">
        <f>O31</f>
        <v>0</v>
      </c>
      <c r="O7" s="340"/>
    </row>
    <row r="8" spans="1:15" x14ac:dyDescent="0.2">
      <c r="A8" s="118" t="s">
        <v>928</v>
      </c>
    </row>
    <row r="9" spans="1:15" x14ac:dyDescent="0.2">
      <c r="L9" s="75" t="s">
        <v>926</v>
      </c>
    </row>
    <row r="11" spans="1:15" ht="12.75" customHeight="1" x14ac:dyDescent="0.2">
      <c r="A11" s="341" t="s">
        <v>42</v>
      </c>
      <c r="B11" s="342" t="s">
        <v>43</v>
      </c>
      <c r="C11" s="343" t="s">
        <v>44</v>
      </c>
      <c r="D11" s="343" t="s">
        <v>45</v>
      </c>
      <c r="E11" s="344" t="s">
        <v>46</v>
      </c>
      <c r="F11" s="344"/>
      <c r="G11" s="344"/>
      <c r="H11" s="344"/>
      <c r="I11" s="344"/>
      <c r="J11" s="344"/>
      <c r="K11" s="344" t="s">
        <v>47</v>
      </c>
      <c r="L11" s="344"/>
      <c r="M11" s="344"/>
      <c r="N11" s="344"/>
      <c r="O11" s="344"/>
    </row>
    <row r="12" spans="1:15" ht="55.5" customHeight="1" x14ac:dyDescent="0.2">
      <c r="A12" s="341"/>
      <c r="B12" s="342"/>
      <c r="C12" s="343"/>
      <c r="D12" s="343"/>
      <c r="E12" s="121" t="s">
        <v>48</v>
      </c>
      <c r="F12" s="121" t="s">
        <v>49</v>
      </c>
      <c r="G12" s="121" t="s">
        <v>29</v>
      </c>
      <c r="H12" s="121" t="s">
        <v>50</v>
      </c>
      <c r="I12" s="121" t="s">
        <v>31</v>
      </c>
      <c r="J12" s="121" t="s">
        <v>51</v>
      </c>
      <c r="K12" s="121" t="s">
        <v>52</v>
      </c>
      <c r="L12" s="121" t="s">
        <v>29</v>
      </c>
      <c r="M12" s="121" t="s">
        <v>50</v>
      </c>
      <c r="N12" s="121" t="s">
        <v>31</v>
      </c>
      <c r="O12" s="121" t="s">
        <v>53</v>
      </c>
    </row>
    <row r="13" spans="1:15" s="119" customFormat="1" ht="11.25" customHeight="1" x14ac:dyDescent="0.2">
      <c r="A13" s="122">
        <v>1</v>
      </c>
      <c r="B13" s="122">
        <v>2</v>
      </c>
      <c r="C13" s="122">
        <v>3</v>
      </c>
      <c r="D13" s="122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23">
        <v>15</v>
      </c>
    </row>
    <row r="14" spans="1:15" ht="15" customHeight="1" x14ac:dyDescent="0.2">
      <c r="A14" s="124"/>
      <c r="B14" s="125" t="s">
        <v>175</v>
      </c>
      <c r="C14" s="126"/>
      <c r="D14" s="126"/>
      <c r="E14" s="127"/>
      <c r="F14" s="127"/>
      <c r="G14" s="127"/>
      <c r="H14" s="127"/>
      <c r="I14" s="127"/>
      <c r="J14" s="127"/>
      <c r="K14" s="128"/>
      <c r="L14" s="129"/>
      <c r="M14" s="129"/>
      <c r="N14" s="129"/>
      <c r="O14" s="130"/>
    </row>
    <row r="15" spans="1:15" ht="26.25" customHeight="1" x14ac:dyDescent="0.2">
      <c r="A15" s="131" t="s">
        <v>116</v>
      </c>
      <c r="B15" s="132" t="s">
        <v>176</v>
      </c>
      <c r="C15" s="133" t="s">
        <v>157</v>
      </c>
      <c r="D15" s="134">
        <v>13</v>
      </c>
      <c r="E15" s="127"/>
      <c r="F15" s="127"/>
      <c r="G15" s="127"/>
      <c r="H15" s="127"/>
      <c r="I15" s="127"/>
      <c r="J15" s="127"/>
      <c r="K15" s="128">
        <f t="shared" ref="K15:K20" si="0">ROUND(D15*E15,2)</f>
        <v>0</v>
      </c>
      <c r="L15" s="129">
        <f t="shared" ref="L15:L20" si="1">ROUND(D15*G15,2)</f>
        <v>0</v>
      </c>
      <c r="M15" s="129">
        <f t="shared" ref="M15:M20" si="2">ROUND(D15*H15,2)</f>
        <v>0</v>
      </c>
      <c r="N15" s="129">
        <f t="shared" ref="N15:N20" si="3">ROUND(D15*I15,2)</f>
        <v>0</v>
      </c>
      <c r="O15" s="130">
        <f t="shared" ref="O15:O28" si="4">ROUND(L15+M15+N15,2)</f>
        <v>0</v>
      </c>
    </row>
    <row r="16" spans="1:15" ht="26.25" customHeight="1" x14ac:dyDescent="0.2">
      <c r="A16" s="131" t="s">
        <v>32</v>
      </c>
      <c r="B16" s="132" t="s">
        <v>177</v>
      </c>
      <c r="C16" s="133" t="s">
        <v>157</v>
      </c>
      <c r="D16" s="134">
        <v>1</v>
      </c>
      <c r="E16" s="127"/>
      <c r="F16" s="127"/>
      <c r="G16" s="127"/>
      <c r="H16" s="127"/>
      <c r="I16" s="127"/>
      <c r="J16" s="127"/>
      <c r="K16" s="128">
        <f t="shared" si="0"/>
        <v>0</v>
      </c>
      <c r="L16" s="129">
        <f t="shared" si="1"/>
        <v>0</v>
      </c>
      <c r="M16" s="129">
        <f t="shared" si="2"/>
        <v>0</v>
      </c>
      <c r="N16" s="129">
        <f t="shared" si="3"/>
        <v>0</v>
      </c>
      <c r="O16" s="130">
        <f t="shared" si="4"/>
        <v>0</v>
      </c>
    </row>
    <row r="17" spans="1:15" ht="16.5" customHeight="1" x14ac:dyDescent="0.2">
      <c r="A17" s="131" t="s">
        <v>33</v>
      </c>
      <c r="B17" s="132" t="s">
        <v>178</v>
      </c>
      <c r="C17" s="133" t="s">
        <v>157</v>
      </c>
      <c r="D17" s="134">
        <v>3</v>
      </c>
      <c r="E17" s="127"/>
      <c r="F17" s="127"/>
      <c r="G17" s="127"/>
      <c r="H17" s="127"/>
      <c r="I17" s="127"/>
      <c r="J17" s="127"/>
      <c r="K17" s="128">
        <f t="shared" si="0"/>
        <v>0</v>
      </c>
      <c r="L17" s="129">
        <f t="shared" si="1"/>
        <v>0</v>
      </c>
      <c r="M17" s="129">
        <f t="shared" si="2"/>
        <v>0</v>
      </c>
      <c r="N17" s="129">
        <f t="shared" si="3"/>
        <v>0</v>
      </c>
      <c r="O17" s="130">
        <f t="shared" si="4"/>
        <v>0</v>
      </c>
    </row>
    <row r="18" spans="1:15" ht="21.75" customHeight="1" x14ac:dyDescent="0.2">
      <c r="A18" s="131" t="s">
        <v>34</v>
      </c>
      <c r="B18" s="132" t="s">
        <v>179</v>
      </c>
      <c r="C18" s="133" t="s">
        <v>157</v>
      </c>
      <c r="D18" s="134">
        <v>13</v>
      </c>
      <c r="E18" s="127"/>
      <c r="F18" s="127"/>
      <c r="G18" s="127"/>
      <c r="H18" s="127"/>
      <c r="I18" s="127"/>
      <c r="J18" s="127"/>
      <c r="K18" s="128">
        <f t="shared" si="0"/>
        <v>0</v>
      </c>
      <c r="L18" s="129">
        <f t="shared" si="1"/>
        <v>0</v>
      </c>
      <c r="M18" s="129">
        <f t="shared" si="2"/>
        <v>0</v>
      </c>
      <c r="N18" s="129">
        <f t="shared" si="3"/>
        <v>0</v>
      </c>
      <c r="O18" s="130">
        <f t="shared" si="4"/>
        <v>0</v>
      </c>
    </row>
    <row r="19" spans="1:15" ht="16.5" customHeight="1" x14ac:dyDescent="0.2">
      <c r="A19" s="131" t="s">
        <v>117</v>
      </c>
      <c r="B19" s="132" t="s">
        <v>180</v>
      </c>
      <c r="C19" s="133" t="s">
        <v>157</v>
      </c>
      <c r="D19" s="134">
        <v>2</v>
      </c>
      <c r="E19" s="127"/>
      <c r="F19" s="127"/>
      <c r="G19" s="127"/>
      <c r="H19" s="127"/>
      <c r="I19" s="127"/>
      <c r="J19" s="127"/>
      <c r="K19" s="128">
        <f t="shared" si="0"/>
        <v>0</v>
      </c>
      <c r="L19" s="129">
        <f t="shared" si="1"/>
        <v>0</v>
      </c>
      <c r="M19" s="129">
        <f t="shared" si="2"/>
        <v>0</v>
      </c>
      <c r="N19" s="129">
        <f t="shared" si="3"/>
        <v>0</v>
      </c>
      <c r="O19" s="130">
        <f t="shared" si="4"/>
        <v>0</v>
      </c>
    </row>
    <row r="20" spans="1:15" ht="25.5" customHeight="1" x14ac:dyDescent="0.2">
      <c r="A20" s="131" t="s">
        <v>118</v>
      </c>
      <c r="B20" s="132" t="s">
        <v>181</v>
      </c>
      <c r="C20" s="133" t="s">
        <v>54</v>
      </c>
      <c r="D20" s="134">
        <v>1</v>
      </c>
      <c r="E20" s="127"/>
      <c r="F20" s="127"/>
      <c r="G20" s="127"/>
      <c r="H20" s="127"/>
      <c r="I20" s="127"/>
      <c r="J20" s="127"/>
      <c r="K20" s="128">
        <f t="shared" si="0"/>
        <v>0</v>
      </c>
      <c r="L20" s="129">
        <f t="shared" si="1"/>
        <v>0</v>
      </c>
      <c r="M20" s="129">
        <f t="shared" si="2"/>
        <v>0</v>
      </c>
      <c r="N20" s="129">
        <f t="shared" si="3"/>
        <v>0</v>
      </c>
      <c r="O20" s="130">
        <f t="shared" si="4"/>
        <v>0</v>
      </c>
    </row>
    <row r="21" spans="1:15" ht="27" customHeight="1" x14ac:dyDescent="0.2">
      <c r="A21" s="131"/>
      <c r="B21" s="230" t="s">
        <v>188</v>
      </c>
      <c r="C21" s="133"/>
      <c r="D21" s="134"/>
      <c r="E21" s="127"/>
      <c r="F21" s="127"/>
      <c r="G21" s="127"/>
      <c r="H21" s="127"/>
      <c r="I21" s="127"/>
      <c r="J21" s="127"/>
      <c r="K21" s="128"/>
      <c r="L21" s="129"/>
      <c r="M21" s="129"/>
      <c r="N21" s="129"/>
      <c r="O21" s="130"/>
    </row>
    <row r="22" spans="1:15" ht="16.5" customHeight="1" x14ac:dyDescent="0.2">
      <c r="A22" s="131" t="s">
        <v>119</v>
      </c>
      <c r="B22" s="135" t="s">
        <v>182</v>
      </c>
      <c r="C22" s="133" t="s">
        <v>54</v>
      </c>
      <c r="D22" s="134">
        <v>1</v>
      </c>
      <c r="E22" s="127"/>
      <c r="F22" s="127"/>
      <c r="G22" s="127"/>
      <c r="H22" s="127"/>
      <c r="I22" s="127"/>
      <c r="J22" s="127"/>
      <c r="K22" s="128">
        <f t="shared" ref="K22:K28" si="5">ROUND(D22*E22,2)</f>
        <v>0</v>
      </c>
      <c r="L22" s="129">
        <f t="shared" ref="L22:L28" si="6">ROUND(D22*G22,2)</f>
        <v>0</v>
      </c>
      <c r="M22" s="129">
        <f t="shared" ref="M22:M28" si="7">ROUND(D22*H22,2)</f>
        <v>0</v>
      </c>
      <c r="N22" s="129">
        <f t="shared" ref="N22:N28" si="8">ROUND(D22*I22,2)</f>
        <v>0</v>
      </c>
      <c r="O22" s="130">
        <f t="shared" si="4"/>
        <v>0</v>
      </c>
    </row>
    <row r="23" spans="1:15" ht="16.5" customHeight="1" x14ac:dyDescent="0.2">
      <c r="A23" s="131" t="s">
        <v>120</v>
      </c>
      <c r="B23" s="132" t="s">
        <v>183</v>
      </c>
      <c r="C23" s="133" t="s">
        <v>54</v>
      </c>
      <c r="D23" s="134">
        <v>14</v>
      </c>
      <c r="E23" s="127"/>
      <c r="F23" s="127"/>
      <c r="G23" s="127"/>
      <c r="H23" s="127"/>
      <c r="I23" s="127"/>
      <c r="J23" s="127"/>
      <c r="K23" s="128">
        <f t="shared" si="5"/>
        <v>0</v>
      </c>
      <c r="L23" s="129">
        <f t="shared" si="6"/>
        <v>0</v>
      </c>
      <c r="M23" s="129">
        <f t="shared" si="7"/>
        <v>0</v>
      </c>
      <c r="N23" s="129">
        <f t="shared" si="8"/>
        <v>0</v>
      </c>
      <c r="O23" s="130">
        <f t="shared" si="4"/>
        <v>0</v>
      </c>
    </row>
    <row r="24" spans="1:15" ht="25.5" customHeight="1" x14ac:dyDescent="0.2">
      <c r="A24" s="131" t="s">
        <v>121</v>
      </c>
      <c r="B24" s="132" t="s">
        <v>184</v>
      </c>
      <c r="C24" s="133" t="s">
        <v>55</v>
      </c>
      <c r="D24" s="134">
        <v>33</v>
      </c>
      <c r="E24" s="127"/>
      <c r="F24" s="127"/>
      <c r="G24" s="127"/>
      <c r="H24" s="127"/>
      <c r="I24" s="127"/>
      <c r="J24" s="127"/>
      <c r="K24" s="128">
        <f t="shared" si="5"/>
        <v>0</v>
      </c>
      <c r="L24" s="129">
        <f t="shared" si="6"/>
        <v>0</v>
      </c>
      <c r="M24" s="129">
        <f t="shared" si="7"/>
        <v>0</v>
      </c>
      <c r="N24" s="129">
        <f t="shared" si="8"/>
        <v>0</v>
      </c>
      <c r="O24" s="130">
        <f t="shared" si="4"/>
        <v>0</v>
      </c>
    </row>
    <row r="25" spans="1:15" ht="25.5" customHeight="1" x14ac:dyDescent="0.2">
      <c r="A25" s="131" t="s">
        <v>122</v>
      </c>
      <c r="B25" s="132" t="s">
        <v>185</v>
      </c>
      <c r="C25" s="133" t="s">
        <v>55</v>
      </c>
      <c r="D25" s="134">
        <v>25</v>
      </c>
      <c r="E25" s="127"/>
      <c r="F25" s="127"/>
      <c r="G25" s="127"/>
      <c r="H25" s="127"/>
      <c r="I25" s="127"/>
      <c r="J25" s="127"/>
      <c r="K25" s="128">
        <f t="shared" si="5"/>
        <v>0</v>
      </c>
      <c r="L25" s="129">
        <f t="shared" si="6"/>
        <v>0</v>
      </c>
      <c r="M25" s="129">
        <f t="shared" si="7"/>
        <v>0</v>
      </c>
      <c r="N25" s="129">
        <f t="shared" si="8"/>
        <v>0</v>
      </c>
      <c r="O25" s="130">
        <f t="shared" si="4"/>
        <v>0</v>
      </c>
    </row>
    <row r="26" spans="1:15" ht="16.5" customHeight="1" x14ac:dyDescent="0.2">
      <c r="A26" s="131" t="s">
        <v>123</v>
      </c>
      <c r="B26" s="132" t="s">
        <v>186</v>
      </c>
      <c r="C26" s="133" t="s">
        <v>54</v>
      </c>
      <c r="D26" s="134">
        <v>2</v>
      </c>
      <c r="E26" s="127"/>
      <c r="F26" s="127"/>
      <c r="G26" s="127"/>
      <c r="H26" s="127"/>
      <c r="I26" s="127"/>
      <c r="J26" s="127"/>
      <c r="K26" s="128">
        <f t="shared" si="5"/>
        <v>0</v>
      </c>
      <c r="L26" s="129">
        <f t="shared" si="6"/>
        <v>0</v>
      </c>
      <c r="M26" s="129">
        <f t="shared" si="7"/>
        <v>0</v>
      </c>
      <c r="N26" s="129">
        <f t="shared" si="8"/>
        <v>0</v>
      </c>
      <c r="O26" s="130">
        <f t="shared" si="4"/>
        <v>0</v>
      </c>
    </row>
    <row r="27" spans="1:15" ht="16.5" customHeight="1" x14ac:dyDescent="0.2">
      <c r="A27" s="131" t="s">
        <v>124</v>
      </c>
      <c r="B27" s="132" t="s">
        <v>187</v>
      </c>
      <c r="C27" s="133" t="s">
        <v>157</v>
      </c>
      <c r="D27" s="134">
        <v>2</v>
      </c>
      <c r="E27" s="127"/>
      <c r="F27" s="127"/>
      <c r="G27" s="127"/>
      <c r="H27" s="127"/>
      <c r="I27" s="127"/>
      <c r="J27" s="127"/>
      <c r="K27" s="128">
        <f t="shared" si="5"/>
        <v>0</v>
      </c>
      <c r="L27" s="129">
        <f t="shared" si="6"/>
        <v>0</v>
      </c>
      <c r="M27" s="129">
        <f t="shared" si="7"/>
        <v>0</v>
      </c>
      <c r="N27" s="129">
        <f t="shared" si="8"/>
        <v>0</v>
      </c>
      <c r="O27" s="130">
        <f t="shared" si="4"/>
        <v>0</v>
      </c>
    </row>
    <row r="28" spans="1:15" ht="16.5" customHeight="1" x14ac:dyDescent="0.2">
      <c r="A28" s="131" t="s">
        <v>125</v>
      </c>
      <c r="B28" s="132" t="s">
        <v>90</v>
      </c>
      <c r="C28" s="133" t="s">
        <v>157</v>
      </c>
      <c r="D28" s="134">
        <v>1</v>
      </c>
      <c r="E28" s="127"/>
      <c r="F28" s="127"/>
      <c r="G28" s="127"/>
      <c r="H28" s="127"/>
      <c r="I28" s="127"/>
      <c r="J28" s="127"/>
      <c r="K28" s="128">
        <f t="shared" si="5"/>
        <v>0</v>
      </c>
      <c r="L28" s="129">
        <f t="shared" si="6"/>
        <v>0</v>
      </c>
      <c r="M28" s="129">
        <f t="shared" si="7"/>
        <v>0</v>
      </c>
      <c r="N28" s="129">
        <f t="shared" si="8"/>
        <v>0</v>
      </c>
      <c r="O28" s="130">
        <f t="shared" si="4"/>
        <v>0</v>
      </c>
    </row>
    <row r="29" spans="1:15" x14ac:dyDescent="0.2">
      <c r="A29" s="333" t="s">
        <v>56</v>
      </c>
      <c r="B29" s="334"/>
      <c r="C29" s="136"/>
      <c r="D29" s="136"/>
      <c r="E29" s="136"/>
      <c r="F29" s="136"/>
      <c r="G29" s="136"/>
      <c r="H29" s="136"/>
      <c r="I29" s="136"/>
      <c r="J29" s="136"/>
      <c r="K29" s="137">
        <f>SUM(K14:K28)</f>
        <v>0</v>
      </c>
      <c r="L29" s="138">
        <f>SUM(L14:L28)</f>
        <v>0</v>
      </c>
      <c r="M29" s="138">
        <f>SUM(M14:M28)</f>
        <v>0</v>
      </c>
      <c r="N29" s="138">
        <f>SUM(N14:N28)</f>
        <v>0</v>
      </c>
      <c r="O29" s="139">
        <f>SUM(O14:O28)</f>
        <v>0</v>
      </c>
    </row>
    <row r="30" spans="1:15" ht="13.5" thickBot="1" x14ac:dyDescent="0.25">
      <c r="A30" s="335" t="s">
        <v>57</v>
      </c>
      <c r="B30" s="336"/>
      <c r="C30" s="140"/>
      <c r="D30" s="141"/>
      <c r="E30" s="142"/>
      <c r="F30" s="142"/>
      <c r="G30" s="142"/>
      <c r="H30" s="142"/>
      <c r="I30" s="142"/>
      <c r="J30" s="142"/>
      <c r="K30" s="143"/>
      <c r="L30" s="144"/>
      <c r="M30" s="145">
        <f>ROUND(M29*C30,2)</f>
        <v>0</v>
      </c>
      <c r="N30" s="144"/>
      <c r="O30" s="146"/>
    </row>
    <row r="31" spans="1:15" ht="14.25" thickTop="1" thickBot="1" x14ac:dyDescent="0.25">
      <c r="A31" s="337" t="s">
        <v>58</v>
      </c>
      <c r="B31" s="338"/>
      <c r="C31" s="147"/>
      <c r="D31" s="147"/>
      <c r="E31" s="148"/>
      <c r="F31" s="148"/>
      <c r="G31" s="148"/>
      <c r="H31" s="148"/>
      <c r="I31" s="148"/>
      <c r="J31" s="148"/>
      <c r="K31" s="149"/>
      <c r="L31" s="150">
        <f>ROUND(SUM(L29:L30),2)</f>
        <v>0</v>
      </c>
      <c r="M31" s="150">
        <f>ROUND(SUM(M29:M30),2)</f>
        <v>0</v>
      </c>
      <c r="N31" s="150">
        <f>ROUND(SUM(N29:N30),2)</f>
        <v>0</v>
      </c>
      <c r="O31" s="151">
        <f>SUM(L31:N31)</f>
        <v>0</v>
      </c>
    </row>
    <row r="32" spans="1:15" ht="13.5" thickTop="1" x14ac:dyDescent="0.2">
      <c r="C32" s="152"/>
      <c r="D32" s="152"/>
    </row>
    <row r="33" spans="1:15" s="117" customFormat="1" x14ac:dyDescent="0.2">
      <c r="A33" s="153"/>
      <c r="C33" s="319"/>
      <c r="D33" s="319"/>
    </row>
    <row r="34" spans="1:15" s="117" customFormat="1" x14ac:dyDescent="0.2">
      <c r="A34" s="153"/>
      <c r="C34" s="154"/>
    </row>
    <row r="35" spans="1:15" s="117" customFormat="1" x14ac:dyDescent="0.2">
      <c r="A35" s="155"/>
    </row>
    <row r="36" spans="1:15" x14ac:dyDescent="0.2">
      <c r="B36" s="156"/>
      <c r="C36" s="152"/>
      <c r="D36" s="152"/>
    </row>
    <row r="37" spans="1:15" x14ac:dyDescent="0.2">
      <c r="B37" s="156"/>
      <c r="C37" s="152"/>
      <c r="D37" s="152"/>
    </row>
    <row r="38" spans="1:15" x14ac:dyDescent="0.2">
      <c r="B38" s="156"/>
      <c r="C38" s="152"/>
      <c r="D38" s="152"/>
    </row>
    <row r="39" spans="1:15" x14ac:dyDescent="0.2">
      <c r="B39" s="156"/>
      <c r="C39" s="152"/>
      <c r="D39" s="152"/>
    </row>
    <row r="40" spans="1:15" x14ac:dyDescent="0.2">
      <c r="B40" s="156"/>
      <c r="C40" s="152"/>
      <c r="D40" s="152"/>
    </row>
    <row r="41" spans="1:15" x14ac:dyDescent="0.2">
      <c r="B41" s="156"/>
      <c r="C41" s="152"/>
      <c r="D41" s="152"/>
    </row>
    <row r="42" spans="1:15" x14ac:dyDescent="0.2">
      <c r="B42" s="156"/>
      <c r="C42" s="152"/>
      <c r="D42" s="152"/>
    </row>
    <row r="43" spans="1:15" x14ac:dyDescent="0.2">
      <c r="B43" s="156"/>
      <c r="C43" s="152"/>
      <c r="D43" s="152"/>
    </row>
    <row r="44" spans="1:15" x14ac:dyDescent="0.2">
      <c r="B44" s="156"/>
      <c r="C44" s="152"/>
      <c r="D44" s="152"/>
    </row>
    <row r="45" spans="1:15" x14ac:dyDescent="0.2">
      <c r="B45" s="156"/>
      <c r="C45" s="152"/>
      <c r="D45" s="152"/>
    </row>
    <row r="46" spans="1:15" x14ac:dyDescent="0.2"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1:15" x14ac:dyDescent="0.2"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1:15" x14ac:dyDescent="0.2"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5:15" x14ac:dyDescent="0.2"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5:15" x14ac:dyDescent="0.2"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5:15" x14ac:dyDescent="0.2"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5:15" x14ac:dyDescent="0.2"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5:15" x14ac:dyDescent="0.2"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5:15" x14ac:dyDescent="0.2"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5:15" x14ac:dyDescent="0.2"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5:15" x14ac:dyDescent="0.2"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</sheetData>
  <mergeCells count="13">
    <mergeCell ref="C33:D33"/>
    <mergeCell ref="A29:B29"/>
    <mergeCell ref="A30:B30"/>
    <mergeCell ref="A31:B31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7" right="0.17" top="0.54" bottom="0.21" header="0.31496062992125984" footer="0.17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Zeros="0" zoomScaleNormal="100" workbookViewId="0">
      <selection activeCell="A4" sqref="A4:A6"/>
    </sheetView>
  </sheetViews>
  <sheetFormatPr defaultColWidth="9.140625" defaultRowHeight="12.75" x14ac:dyDescent="0.2"/>
  <cols>
    <col min="1" max="1" width="5.7109375" style="118" customWidth="1"/>
    <col min="2" max="2" width="45.28515625" style="118" customWidth="1"/>
    <col min="3" max="3" width="6.5703125" style="118" customWidth="1"/>
    <col min="4" max="4" width="7.42578125" style="118" customWidth="1"/>
    <col min="5" max="5" width="7.7109375" style="118" customWidth="1"/>
    <col min="6" max="6" width="8" style="118" customWidth="1"/>
    <col min="7" max="7" width="7.7109375" style="118" customWidth="1"/>
    <col min="8" max="8" width="8.85546875" style="118" customWidth="1"/>
    <col min="9" max="9" width="7.7109375" style="118" customWidth="1"/>
    <col min="10" max="11" width="9" style="118" customWidth="1"/>
    <col min="12" max="12" width="9.5703125" style="118" customWidth="1"/>
    <col min="13" max="13" width="9.140625" style="118"/>
    <col min="14" max="14" width="9.5703125" style="118" customWidth="1"/>
    <col min="15" max="15" width="11.42578125" style="118" customWidth="1"/>
    <col min="16" max="16384" width="9.140625" style="118"/>
  </cols>
  <sheetData>
    <row r="1" spans="1:15" ht="16.5" x14ac:dyDescent="0.2">
      <c r="B1" s="339" t="s">
        <v>836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5" x14ac:dyDescent="0.2">
      <c r="B2" s="327" t="s">
        <v>889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52"/>
      <c r="D5" s="152"/>
      <c r="E5" s="158"/>
      <c r="F5" s="158"/>
      <c r="G5" s="158"/>
      <c r="H5" s="158"/>
    </row>
    <row r="6" spans="1:15" ht="17.25" customHeight="1" x14ac:dyDescent="0.25">
      <c r="A6" s="70" t="s">
        <v>972</v>
      </c>
      <c r="B6" s="159"/>
      <c r="C6" s="159"/>
      <c r="D6" s="159"/>
      <c r="E6" s="159"/>
      <c r="F6" s="159"/>
      <c r="G6" s="159"/>
      <c r="H6" s="159"/>
    </row>
    <row r="7" spans="1:15" x14ac:dyDescent="0.2">
      <c r="L7" s="119" t="s">
        <v>927</v>
      </c>
      <c r="N7" s="340">
        <f>O51</f>
        <v>0</v>
      </c>
      <c r="O7" s="340"/>
    </row>
    <row r="8" spans="1:15" x14ac:dyDescent="0.2">
      <c r="A8" s="118" t="s">
        <v>928</v>
      </c>
    </row>
    <row r="9" spans="1:15" x14ac:dyDescent="0.2">
      <c r="L9" s="75" t="s">
        <v>926</v>
      </c>
    </row>
    <row r="11" spans="1:15" ht="12.75" customHeight="1" x14ac:dyDescent="0.2">
      <c r="A11" s="341" t="s">
        <v>42</v>
      </c>
      <c r="B11" s="342" t="s">
        <v>43</v>
      </c>
      <c r="C11" s="343" t="s">
        <v>44</v>
      </c>
      <c r="D11" s="343" t="s">
        <v>45</v>
      </c>
      <c r="E11" s="344" t="s">
        <v>46</v>
      </c>
      <c r="F11" s="344"/>
      <c r="G11" s="344"/>
      <c r="H11" s="344"/>
      <c r="I11" s="344"/>
      <c r="J11" s="344"/>
      <c r="K11" s="344" t="s">
        <v>47</v>
      </c>
      <c r="L11" s="344"/>
      <c r="M11" s="344"/>
      <c r="N11" s="344"/>
      <c r="O11" s="344"/>
    </row>
    <row r="12" spans="1:15" ht="55.5" customHeight="1" x14ac:dyDescent="0.2">
      <c r="A12" s="341"/>
      <c r="B12" s="342"/>
      <c r="C12" s="343"/>
      <c r="D12" s="343"/>
      <c r="E12" s="248" t="s">
        <v>48</v>
      </c>
      <c r="F12" s="248" t="s">
        <v>49</v>
      </c>
      <c r="G12" s="248" t="s">
        <v>29</v>
      </c>
      <c r="H12" s="248" t="s">
        <v>50</v>
      </c>
      <c r="I12" s="248" t="s">
        <v>31</v>
      </c>
      <c r="J12" s="248" t="s">
        <v>51</v>
      </c>
      <c r="K12" s="248" t="s">
        <v>52</v>
      </c>
      <c r="L12" s="248" t="s">
        <v>29</v>
      </c>
      <c r="M12" s="248" t="s">
        <v>50</v>
      </c>
      <c r="N12" s="248" t="s">
        <v>31</v>
      </c>
      <c r="O12" s="248" t="s">
        <v>53</v>
      </c>
    </row>
    <row r="13" spans="1:15" s="119" customFormat="1" ht="11.25" customHeight="1" x14ac:dyDescent="0.2">
      <c r="A13" s="122">
        <v>1</v>
      </c>
      <c r="B13" s="122">
        <v>2</v>
      </c>
      <c r="C13" s="122">
        <v>3</v>
      </c>
      <c r="D13" s="122">
        <v>4</v>
      </c>
      <c r="E13" s="247">
        <v>5</v>
      </c>
      <c r="F13" s="247">
        <v>6</v>
      </c>
      <c r="G13" s="247">
        <v>7</v>
      </c>
      <c r="H13" s="247">
        <v>8</v>
      </c>
      <c r="I13" s="247">
        <v>9</v>
      </c>
      <c r="J13" s="247">
        <v>10</v>
      </c>
      <c r="K13" s="247">
        <v>11</v>
      </c>
      <c r="L13" s="247">
        <v>12</v>
      </c>
      <c r="M13" s="247">
        <v>13</v>
      </c>
      <c r="N13" s="247">
        <v>14</v>
      </c>
      <c r="O13" s="247">
        <v>15</v>
      </c>
    </row>
    <row r="14" spans="1:15" ht="15" customHeight="1" x14ac:dyDescent="0.2">
      <c r="A14" s="124"/>
      <c r="B14" s="125" t="s">
        <v>895</v>
      </c>
      <c r="C14" s="126"/>
      <c r="D14" s="126"/>
      <c r="E14" s="127"/>
      <c r="F14" s="127"/>
      <c r="G14" s="127"/>
      <c r="H14" s="127"/>
      <c r="I14" s="127"/>
      <c r="J14" s="127"/>
      <c r="K14" s="128"/>
      <c r="L14" s="129"/>
      <c r="M14" s="129"/>
      <c r="N14" s="129"/>
      <c r="O14" s="130"/>
    </row>
    <row r="15" spans="1:15" ht="60.75" customHeight="1" x14ac:dyDescent="0.2">
      <c r="A15" s="131" t="s">
        <v>116</v>
      </c>
      <c r="B15" s="258" t="s">
        <v>896</v>
      </c>
      <c r="C15" s="133" t="s">
        <v>157</v>
      </c>
      <c r="D15" s="134">
        <v>1</v>
      </c>
      <c r="E15" s="260"/>
      <c r="F15" s="260"/>
      <c r="G15" s="127"/>
      <c r="H15" s="261"/>
      <c r="I15" s="260"/>
      <c r="J15" s="127"/>
      <c r="K15" s="128">
        <f t="shared" ref="K15" si="0">ROUND(D15*E15,2)</f>
        <v>0</v>
      </c>
      <c r="L15" s="129">
        <f t="shared" ref="L15" si="1">ROUND(D15*G15,2)</f>
        <v>0</v>
      </c>
      <c r="M15" s="129">
        <f t="shared" ref="M15" si="2">ROUND(D15*H15,2)</f>
        <v>0</v>
      </c>
      <c r="N15" s="129">
        <f t="shared" ref="N15" si="3">ROUND(D15*I15,2)</f>
        <v>0</v>
      </c>
      <c r="O15" s="130">
        <f t="shared" ref="O15" si="4">ROUND(L15+M15+N15,2)</f>
        <v>0</v>
      </c>
    </row>
    <row r="16" spans="1:15" ht="17.25" customHeight="1" x14ac:dyDescent="0.2">
      <c r="A16" s="131" t="s">
        <v>32</v>
      </c>
      <c r="B16" s="258" t="s">
        <v>890</v>
      </c>
      <c r="C16" s="133" t="s">
        <v>157</v>
      </c>
      <c r="D16" s="134">
        <v>1</v>
      </c>
      <c r="E16" s="260"/>
      <c r="F16" s="260"/>
      <c r="G16" s="127"/>
      <c r="H16" s="261"/>
      <c r="I16" s="260"/>
      <c r="J16" s="127"/>
      <c r="K16" s="128">
        <f t="shared" ref="K16:K48" si="5">ROUND(D16*E16,2)</f>
        <v>0</v>
      </c>
      <c r="L16" s="129">
        <f t="shared" ref="L16:L48" si="6">ROUND(D16*G16,2)</f>
        <v>0</v>
      </c>
      <c r="M16" s="129">
        <f t="shared" ref="M16:M48" si="7">ROUND(D16*H16,2)</f>
        <v>0</v>
      </c>
      <c r="N16" s="129">
        <f t="shared" ref="N16:N48" si="8">ROUND(D16*I16,2)</f>
        <v>0</v>
      </c>
      <c r="O16" s="130">
        <f t="shared" ref="O16:O48" si="9">ROUND(L16+M16+N16,2)</f>
        <v>0</v>
      </c>
    </row>
    <row r="17" spans="1:15" ht="17.25" customHeight="1" x14ac:dyDescent="0.2">
      <c r="A17" s="131" t="s">
        <v>33</v>
      </c>
      <c r="B17" s="259" t="s">
        <v>897</v>
      </c>
      <c r="C17" s="133" t="s">
        <v>96</v>
      </c>
      <c r="D17" s="134">
        <v>2</v>
      </c>
      <c r="E17" s="260"/>
      <c r="F17" s="260"/>
      <c r="G17" s="127"/>
      <c r="H17" s="260"/>
      <c r="I17" s="260"/>
      <c r="J17" s="127"/>
      <c r="K17" s="128">
        <f t="shared" si="5"/>
        <v>0</v>
      </c>
      <c r="L17" s="129">
        <f t="shared" si="6"/>
        <v>0</v>
      </c>
      <c r="M17" s="129">
        <f t="shared" si="7"/>
        <v>0</v>
      </c>
      <c r="N17" s="129">
        <f t="shared" si="8"/>
        <v>0</v>
      </c>
      <c r="O17" s="130">
        <f t="shared" si="9"/>
        <v>0</v>
      </c>
    </row>
    <row r="18" spans="1:15" ht="17.25" customHeight="1" x14ac:dyDescent="0.2">
      <c r="A18" s="131" t="s">
        <v>34</v>
      </c>
      <c r="B18" s="259" t="s">
        <v>898</v>
      </c>
      <c r="C18" s="133" t="s">
        <v>96</v>
      </c>
      <c r="D18" s="134">
        <v>1</v>
      </c>
      <c r="E18" s="260"/>
      <c r="F18" s="260"/>
      <c r="G18" s="127"/>
      <c r="H18" s="261"/>
      <c r="I18" s="260"/>
      <c r="J18" s="127"/>
      <c r="K18" s="128">
        <f t="shared" si="5"/>
        <v>0</v>
      </c>
      <c r="L18" s="129">
        <f t="shared" si="6"/>
        <v>0</v>
      </c>
      <c r="M18" s="129">
        <f t="shared" si="7"/>
        <v>0</v>
      </c>
      <c r="N18" s="129">
        <f t="shared" si="8"/>
        <v>0</v>
      </c>
      <c r="O18" s="130">
        <f t="shared" si="9"/>
        <v>0</v>
      </c>
    </row>
    <row r="19" spans="1:15" ht="17.25" customHeight="1" x14ac:dyDescent="0.2">
      <c r="A19" s="131" t="s">
        <v>117</v>
      </c>
      <c r="B19" s="259" t="s">
        <v>899</v>
      </c>
      <c r="C19" s="133" t="s">
        <v>96</v>
      </c>
      <c r="D19" s="134">
        <v>2</v>
      </c>
      <c r="E19" s="260"/>
      <c r="F19" s="260"/>
      <c r="G19" s="127"/>
      <c r="H19" s="260"/>
      <c r="I19" s="260"/>
      <c r="J19" s="127"/>
      <c r="K19" s="128">
        <f t="shared" si="5"/>
        <v>0</v>
      </c>
      <c r="L19" s="129">
        <f t="shared" si="6"/>
        <v>0</v>
      </c>
      <c r="M19" s="129">
        <f t="shared" si="7"/>
        <v>0</v>
      </c>
      <c r="N19" s="129">
        <f t="shared" si="8"/>
        <v>0</v>
      </c>
      <c r="O19" s="130">
        <f t="shared" si="9"/>
        <v>0</v>
      </c>
    </row>
    <row r="20" spans="1:15" ht="17.25" customHeight="1" x14ac:dyDescent="0.2">
      <c r="A20" s="131" t="s">
        <v>118</v>
      </c>
      <c r="B20" s="258" t="s">
        <v>900</v>
      </c>
      <c r="C20" s="133" t="s">
        <v>55</v>
      </c>
      <c r="D20" s="134">
        <v>1</v>
      </c>
      <c r="E20" s="260"/>
      <c r="F20" s="260"/>
      <c r="G20" s="127"/>
      <c r="H20" s="261"/>
      <c r="I20" s="260"/>
      <c r="J20" s="127"/>
      <c r="K20" s="128">
        <f t="shared" si="5"/>
        <v>0</v>
      </c>
      <c r="L20" s="129">
        <f t="shared" si="6"/>
        <v>0</v>
      </c>
      <c r="M20" s="129">
        <f t="shared" si="7"/>
        <v>0</v>
      </c>
      <c r="N20" s="129">
        <f t="shared" si="8"/>
        <v>0</v>
      </c>
      <c r="O20" s="130">
        <f t="shared" si="9"/>
        <v>0</v>
      </c>
    </row>
    <row r="21" spans="1:15" ht="17.25" customHeight="1" x14ac:dyDescent="0.2">
      <c r="A21" s="131" t="s">
        <v>119</v>
      </c>
      <c r="B21" s="259" t="s">
        <v>901</v>
      </c>
      <c r="C21" s="133" t="s">
        <v>55</v>
      </c>
      <c r="D21" s="134">
        <v>2</v>
      </c>
      <c r="E21" s="260"/>
      <c r="F21" s="260"/>
      <c r="G21" s="127"/>
      <c r="H21" s="260"/>
      <c r="I21" s="260"/>
      <c r="J21" s="127"/>
      <c r="K21" s="128">
        <f t="shared" si="5"/>
        <v>0</v>
      </c>
      <c r="L21" s="129">
        <f t="shared" si="6"/>
        <v>0</v>
      </c>
      <c r="M21" s="129">
        <f t="shared" si="7"/>
        <v>0</v>
      </c>
      <c r="N21" s="129">
        <f t="shared" si="8"/>
        <v>0</v>
      </c>
      <c r="O21" s="130">
        <f t="shared" si="9"/>
        <v>0</v>
      </c>
    </row>
    <row r="22" spans="1:15" ht="17.25" customHeight="1" x14ac:dyDescent="0.2">
      <c r="A22" s="131" t="s">
        <v>120</v>
      </c>
      <c r="B22" s="258" t="s">
        <v>902</v>
      </c>
      <c r="C22" s="133" t="s">
        <v>55</v>
      </c>
      <c r="D22" s="134">
        <v>32</v>
      </c>
      <c r="E22" s="260"/>
      <c r="F22" s="260"/>
      <c r="G22" s="127"/>
      <c r="H22" s="261"/>
      <c r="I22" s="260"/>
      <c r="J22" s="127"/>
      <c r="K22" s="128">
        <f t="shared" si="5"/>
        <v>0</v>
      </c>
      <c r="L22" s="129">
        <f t="shared" si="6"/>
        <v>0</v>
      </c>
      <c r="M22" s="129">
        <f t="shared" si="7"/>
        <v>0</v>
      </c>
      <c r="N22" s="129">
        <f t="shared" si="8"/>
        <v>0</v>
      </c>
      <c r="O22" s="130">
        <f t="shared" si="9"/>
        <v>0</v>
      </c>
    </row>
    <row r="23" spans="1:15" ht="17.25" customHeight="1" x14ac:dyDescent="0.2">
      <c r="A23" s="131" t="s">
        <v>121</v>
      </c>
      <c r="B23" s="259" t="s">
        <v>903</v>
      </c>
      <c r="C23" s="133" t="s">
        <v>55</v>
      </c>
      <c r="D23" s="134">
        <v>8</v>
      </c>
      <c r="E23" s="260"/>
      <c r="F23" s="260"/>
      <c r="G23" s="127"/>
      <c r="H23" s="260"/>
      <c r="I23" s="260"/>
      <c r="J23" s="127"/>
      <c r="K23" s="128">
        <f t="shared" si="5"/>
        <v>0</v>
      </c>
      <c r="L23" s="129">
        <f t="shared" si="6"/>
        <v>0</v>
      </c>
      <c r="M23" s="129">
        <f t="shared" si="7"/>
        <v>0</v>
      </c>
      <c r="N23" s="129">
        <f t="shared" si="8"/>
        <v>0</v>
      </c>
      <c r="O23" s="130">
        <f t="shared" si="9"/>
        <v>0</v>
      </c>
    </row>
    <row r="24" spans="1:15" ht="17.25" customHeight="1" x14ac:dyDescent="0.2">
      <c r="A24" s="131" t="s">
        <v>122</v>
      </c>
      <c r="B24" s="259" t="s">
        <v>904</v>
      </c>
      <c r="C24" s="133" t="s">
        <v>55</v>
      </c>
      <c r="D24" s="134">
        <v>7</v>
      </c>
      <c r="E24" s="260"/>
      <c r="F24" s="260"/>
      <c r="G24" s="127"/>
      <c r="H24" s="261"/>
      <c r="I24" s="260"/>
      <c r="J24" s="127"/>
      <c r="K24" s="128">
        <f t="shared" si="5"/>
        <v>0</v>
      </c>
      <c r="L24" s="129">
        <f t="shared" si="6"/>
        <v>0</v>
      </c>
      <c r="M24" s="129">
        <f t="shared" si="7"/>
        <v>0</v>
      </c>
      <c r="N24" s="129">
        <f t="shared" si="8"/>
        <v>0</v>
      </c>
      <c r="O24" s="130">
        <f t="shared" si="9"/>
        <v>0</v>
      </c>
    </row>
    <row r="25" spans="1:15" ht="17.25" customHeight="1" x14ac:dyDescent="0.2">
      <c r="A25" s="131" t="s">
        <v>123</v>
      </c>
      <c r="B25" s="259" t="s">
        <v>905</v>
      </c>
      <c r="C25" s="133" t="s">
        <v>55</v>
      </c>
      <c r="D25" s="134">
        <v>10</v>
      </c>
      <c r="E25" s="260"/>
      <c r="F25" s="260"/>
      <c r="G25" s="127"/>
      <c r="H25" s="260"/>
      <c r="I25" s="260"/>
      <c r="J25" s="127"/>
      <c r="K25" s="128">
        <f t="shared" si="5"/>
        <v>0</v>
      </c>
      <c r="L25" s="129">
        <f t="shared" si="6"/>
        <v>0</v>
      </c>
      <c r="M25" s="129">
        <f t="shared" si="7"/>
        <v>0</v>
      </c>
      <c r="N25" s="129">
        <f t="shared" si="8"/>
        <v>0</v>
      </c>
      <c r="O25" s="130">
        <f t="shared" si="9"/>
        <v>0</v>
      </c>
    </row>
    <row r="26" spans="1:15" ht="17.25" customHeight="1" x14ac:dyDescent="0.2">
      <c r="A26" s="131" t="s">
        <v>124</v>
      </c>
      <c r="B26" s="259" t="s">
        <v>906</v>
      </c>
      <c r="C26" s="133" t="s">
        <v>96</v>
      </c>
      <c r="D26" s="134">
        <v>1</v>
      </c>
      <c r="E26" s="260"/>
      <c r="F26" s="260"/>
      <c r="G26" s="127"/>
      <c r="H26" s="261"/>
      <c r="I26" s="260"/>
      <c r="J26" s="127"/>
      <c r="K26" s="128">
        <f t="shared" si="5"/>
        <v>0</v>
      </c>
      <c r="L26" s="129">
        <f t="shared" si="6"/>
        <v>0</v>
      </c>
      <c r="M26" s="129">
        <f t="shared" si="7"/>
        <v>0</v>
      </c>
      <c r="N26" s="129">
        <f t="shared" si="8"/>
        <v>0</v>
      </c>
      <c r="O26" s="130">
        <f t="shared" si="9"/>
        <v>0</v>
      </c>
    </row>
    <row r="27" spans="1:15" ht="17.25" customHeight="1" x14ac:dyDescent="0.2">
      <c r="A27" s="131" t="s">
        <v>125</v>
      </c>
      <c r="B27" s="259" t="s">
        <v>907</v>
      </c>
      <c r="C27" s="133" t="s">
        <v>96</v>
      </c>
      <c r="D27" s="134">
        <v>2</v>
      </c>
      <c r="E27" s="260"/>
      <c r="F27" s="260"/>
      <c r="G27" s="127"/>
      <c r="H27" s="260"/>
      <c r="I27" s="260"/>
      <c r="J27" s="127"/>
      <c r="K27" s="128">
        <f t="shared" si="5"/>
        <v>0</v>
      </c>
      <c r="L27" s="129">
        <f t="shared" si="6"/>
        <v>0</v>
      </c>
      <c r="M27" s="129">
        <f t="shared" si="7"/>
        <v>0</v>
      </c>
      <c r="N27" s="129">
        <f t="shared" si="8"/>
        <v>0</v>
      </c>
      <c r="O27" s="130">
        <f t="shared" si="9"/>
        <v>0</v>
      </c>
    </row>
    <row r="28" spans="1:15" ht="17.25" customHeight="1" x14ac:dyDescent="0.2">
      <c r="A28" s="131" t="s">
        <v>126</v>
      </c>
      <c r="B28" s="259" t="s">
        <v>908</v>
      </c>
      <c r="C28" s="133" t="s">
        <v>96</v>
      </c>
      <c r="D28" s="134">
        <v>2</v>
      </c>
      <c r="E28" s="260"/>
      <c r="F28" s="260"/>
      <c r="G28" s="127"/>
      <c r="H28" s="261"/>
      <c r="I28" s="260"/>
      <c r="J28" s="127"/>
      <c r="K28" s="128">
        <f t="shared" si="5"/>
        <v>0</v>
      </c>
      <c r="L28" s="129">
        <f t="shared" si="6"/>
        <v>0</v>
      </c>
      <c r="M28" s="129">
        <f t="shared" si="7"/>
        <v>0</v>
      </c>
      <c r="N28" s="129">
        <f t="shared" si="8"/>
        <v>0</v>
      </c>
      <c r="O28" s="130">
        <f t="shared" si="9"/>
        <v>0</v>
      </c>
    </row>
    <row r="29" spans="1:15" ht="17.25" customHeight="1" x14ac:dyDescent="0.2">
      <c r="A29" s="131" t="s">
        <v>127</v>
      </c>
      <c r="B29" s="259" t="s">
        <v>909</v>
      </c>
      <c r="C29" s="133" t="s">
        <v>96</v>
      </c>
      <c r="D29" s="134">
        <v>2</v>
      </c>
      <c r="E29" s="260"/>
      <c r="F29" s="260"/>
      <c r="G29" s="127"/>
      <c r="H29" s="260"/>
      <c r="I29" s="260"/>
      <c r="J29" s="127"/>
      <c r="K29" s="128">
        <f t="shared" si="5"/>
        <v>0</v>
      </c>
      <c r="L29" s="129">
        <f t="shared" si="6"/>
        <v>0</v>
      </c>
      <c r="M29" s="129">
        <f t="shared" si="7"/>
        <v>0</v>
      </c>
      <c r="N29" s="129">
        <f t="shared" si="8"/>
        <v>0</v>
      </c>
      <c r="O29" s="130">
        <f t="shared" si="9"/>
        <v>0</v>
      </c>
    </row>
    <row r="30" spans="1:15" ht="17.25" customHeight="1" x14ac:dyDescent="0.2">
      <c r="A30" s="131" t="s">
        <v>128</v>
      </c>
      <c r="B30" s="259" t="s">
        <v>910</v>
      </c>
      <c r="C30" s="133" t="s">
        <v>96</v>
      </c>
      <c r="D30" s="134">
        <v>2</v>
      </c>
      <c r="E30" s="260"/>
      <c r="F30" s="260"/>
      <c r="G30" s="127"/>
      <c r="H30" s="261"/>
      <c r="I30" s="260"/>
      <c r="J30" s="127"/>
      <c r="K30" s="128">
        <f t="shared" si="5"/>
        <v>0</v>
      </c>
      <c r="L30" s="129">
        <f t="shared" si="6"/>
        <v>0</v>
      </c>
      <c r="M30" s="129">
        <f t="shared" si="7"/>
        <v>0</v>
      </c>
      <c r="N30" s="129">
        <f t="shared" si="8"/>
        <v>0</v>
      </c>
      <c r="O30" s="130">
        <f t="shared" si="9"/>
        <v>0</v>
      </c>
    </row>
    <row r="31" spans="1:15" ht="17.25" customHeight="1" x14ac:dyDescent="0.2">
      <c r="A31" s="131" t="s">
        <v>129</v>
      </c>
      <c r="B31" s="259" t="s">
        <v>911</v>
      </c>
      <c r="C31" s="133" t="s">
        <v>96</v>
      </c>
      <c r="D31" s="134">
        <v>2</v>
      </c>
      <c r="E31" s="260"/>
      <c r="F31" s="260"/>
      <c r="G31" s="127"/>
      <c r="H31" s="260"/>
      <c r="I31" s="260"/>
      <c r="J31" s="127"/>
      <c r="K31" s="128">
        <f t="shared" si="5"/>
        <v>0</v>
      </c>
      <c r="L31" s="129">
        <f t="shared" si="6"/>
        <v>0</v>
      </c>
      <c r="M31" s="129">
        <f t="shared" si="7"/>
        <v>0</v>
      </c>
      <c r="N31" s="129">
        <f t="shared" si="8"/>
        <v>0</v>
      </c>
      <c r="O31" s="130">
        <f t="shared" si="9"/>
        <v>0</v>
      </c>
    </row>
    <row r="32" spans="1:15" ht="17.25" customHeight="1" x14ac:dyDescent="0.2">
      <c r="A32" s="131" t="s">
        <v>130</v>
      </c>
      <c r="B32" s="259" t="s">
        <v>912</v>
      </c>
      <c r="C32" s="133" t="s">
        <v>96</v>
      </c>
      <c r="D32" s="134">
        <v>2</v>
      </c>
      <c r="E32" s="260"/>
      <c r="F32" s="260"/>
      <c r="G32" s="127"/>
      <c r="H32" s="261"/>
      <c r="I32" s="260"/>
      <c r="J32" s="127"/>
      <c r="K32" s="128">
        <f t="shared" si="5"/>
        <v>0</v>
      </c>
      <c r="L32" s="129">
        <f t="shared" si="6"/>
        <v>0</v>
      </c>
      <c r="M32" s="129">
        <f t="shared" si="7"/>
        <v>0</v>
      </c>
      <c r="N32" s="129">
        <f t="shared" si="8"/>
        <v>0</v>
      </c>
      <c r="O32" s="130">
        <f t="shared" si="9"/>
        <v>0</v>
      </c>
    </row>
    <row r="33" spans="1:15" ht="17.25" customHeight="1" x14ac:dyDescent="0.2">
      <c r="A33" s="131" t="s">
        <v>131</v>
      </c>
      <c r="B33" s="259" t="s">
        <v>913</v>
      </c>
      <c r="C33" s="133" t="s">
        <v>96</v>
      </c>
      <c r="D33" s="134">
        <v>1</v>
      </c>
      <c r="E33" s="260"/>
      <c r="F33" s="260"/>
      <c r="G33" s="127"/>
      <c r="H33" s="260"/>
      <c r="I33" s="260"/>
      <c r="J33" s="127"/>
      <c r="K33" s="128">
        <f t="shared" si="5"/>
        <v>0</v>
      </c>
      <c r="L33" s="129">
        <f t="shared" si="6"/>
        <v>0</v>
      </c>
      <c r="M33" s="129">
        <f t="shared" si="7"/>
        <v>0</v>
      </c>
      <c r="N33" s="129">
        <f t="shared" si="8"/>
        <v>0</v>
      </c>
      <c r="O33" s="130">
        <f t="shared" si="9"/>
        <v>0</v>
      </c>
    </row>
    <row r="34" spans="1:15" ht="17.25" customHeight="1" x14ac:dyDescent="0.2">
      <c r="A34" s="131" t="s">
        <v>132</v>
      </c>
      <c r="B34" s="258" t="s">
        <v>914</v>
      </c>
      <c r="C34" s="133" t="s">
        <v>96</v>
      </c>
      <c r="D34" s="134">
        <v>2</v>
      </c>
      <c r="E34" s="260"/>
      <c r="F34" s="260"/>
      <c r="G34" s="127"/>
      <c r="H34" s="261"/>
      <c r="I34" s="260"/>
      <c r="J34" s="127"/>
      <c r="K34" s="128">
        <f t="shared" si="5"/>
        <v>0</v>
      </c>
      <c r="L34" s="129">
        <f t="shared" si="6"/>
        <v>0</v>
      </c>
      <c r="M34" s="129">
        <f t="shared" si="7"/>
        <v>0</v>
      </c>
      <c r="N34" s="129">
        <f t="shared" si="8"/>
        <v>0</v>
      </c>
      <c r="O34" s="130">
        <f t="shared" si="9"/>
        <v>0</v>
      </c>
    </row>
    <row r="35" spans="1:15" ht="17.25" customHeight="1" x14ac:dyDescent="0.2">
      <c r="A35" s="131" t="s">
        <v>133</v>
      </c>
      <c r="B35" s="258" t="s">
        <v>891</v>
      </c>
      <c r="C35" s="133" t="s">
        <v>157</v>
      </c>
      <c r="D35" s="134">
        <v>6</v>
      </c>
      <c r="E35" s="260"/>
      <c r="F35" s="260"/>
      <c r="G35" s="127"/>
      <c r="H35" s="260"/>
      <c r="I35" s="260"/>
      <c r="J35" s="127"/>
      <c r="K35" s="128">
        <f t="shared" si="5"/>
        <v>0</v>
      </c>
      <c r="L35" s="129">
        <f t="shared" si="6"/>
        <v>0</v>
      </c>
      <c r="M35" s="129">
        <f t="shared" si="7"/>
        <v>0</v>
      </c>
      <c r="N35" s="129">
        <f t="shared" si="8"/>
        <v>0</v>
      </c>
      <c r="O35" s="130">
        <f t="shared" si="9"/>
        <v>0</v>
      </c>
    </row>
    <row r="36" spans="1:15" ht="17.25" customHeight="1" x14ac:dyDescent="0.2">
      <c r="A36" s="131" t="s">
        <v>134</v>
      </c>
      <c r="B36" s="259" t="s">
        <v>915</v>
      </c>
      <c r="C36" s="133" t="s">
        <v>96</v>
      </c>
      <c r="D36" s="134">
        <v>1</v>
      </c>
      <c r="E36" s="260"/>
      <c r="F36" s="260"/>
      <c r="G36" s="127"/>
      <c r="H36" s="261"/>
      <c r="I36" s="260"/>
      <c r="J36" s="127"/>
      <c r="K36" s="128">
        <f t="shared" si="5"/>
        <v>0</v>
      </c>
      <c r="L36" s="129">
        <f t="shared" si="6"/>
        <v>0</v>
      </c>
      <c r="M36" s="129">
        <f t="shared" si="7"/>
        <v>0</v>
      </c>
      <c r="N36" s="129">
        <f t="shared" si="8"/>
        <v>0</v>
      </c>
      <c r="O36" s="130">
        <f t="shared" si="9"/>
        <v>0</v>
      </c>
    </row>
    <row r="37" spans="1:15" ht="17.25" customHeight="1" x14ac:dyDescent="0.2">
      <c r="A37" s="131" t="s">
        <v>135</v>
      </c>
      <c r="B37" s="259" t="s">
        <v>916</v>
      </c>
      <c r="C37" s="133" t="s">
        <v>96</v>
      </c>
      <c r="D37" s="134">
        <v>1</v>
      </c>
      <c r="E37" s="260"/>
      <c r="F37" s="260"/>
      <c r="G37" s="127"/>
      <c r="H37" s="260"/>
      <c r="I37" s="260"/>
      <c r="J37" s="127"/>
      <c r="K37" s="128">
        <f t="shared" si="5"/>
        <v>0</v>
      </c>
      <c r="L37" s="129">
        <f t="shared" si="6"/>
        <v>0</v>
      </c>
      <c r="M37" s="129">
        <f t="shared" si="7"/>
        <v>0</v>
      </c>
      <c r="N37" s="129">
        <f t="shared" si="8"/>
        <v>0</v>
      </c>
      <c r="O37" s="130">
        <f t="shared" si="9"/>
        <v>0</v>
      </c>
    </row>
    <row r="38" spans="1:15" ht="17.25" customHeight="1" x14ac:dyDescent="0.2">
      <c r="A38" s="131" t="s">
        <v>136</v>
      </c>
      <c r="B38" s="259" t="s">
        <v>917</v>
      </c>
      <c r="C38" s="133" t="s">
        <v>96</v>
      </c>
      <c r="D38" s="134">
        <v>1</v>
      </c>
      <c r="E38" s="260"/>
      <c r="F38" s="260"/>
      <c r="G38" s="127"/>
      <c r="H38" s="261"/>
      <c r="I38" s="260"/>
      <c r="J38" s="127"/>
      <c r="K38" s="128">
        <f t="shared" si="5"/>
        <v>0</v>
      </c>
      <c r="L38" s="129">
        <f t="shared" si="6"/>
        <v>0</v>
      </c>
      <c r="M38" s="129">
        <f t="shared" si="7"/>
        <v>0</v>
      </c>
      <c r="N38" s="129">
        <f t="shared" si="8"/>
        <v>0</v>
      </c>
      <c r="O38" s="130">
        <f t="shared" si="9"/>
        <v>0</v>
      </c>
    </row>
    <row r="39" spans="1:15" ht="17.25" customHeight="1" x14ac:dyDescent="0.2">
      <c r="A39" s="131" t="s">
        <v>137</v>
      </c>
      <c r="B39" s="258" t="s">
        <v>918</v>
      </c>
      <c r="C39" s="133" t="s">
        <v>96</v>
      </c>
      <c r="D39" s="134">
        <v>1</v>
      </c>
      <c r="E39" s="260"/>
      <c r="F39" s="260"/>
      <c r="G39" s="127"/>
      <c r="H39" s="260"/>
      <c r="I39" s="260"/>
      <c r="J39" s="127"/>
      <c r="K39" s="128">
        <f t="shared" si="5"/>
        <v>0</v>
      </c>
      <c r="L39" s="129">
        <f t="shared" si="6"/>
        <v>0</v>
      </c>
      <c r="M39" s="129">
        <f t="shared" si="7"/>
        <v>0</v>
      </c>
      <c r="N39" s="129">
        <f t="shared" si="8"/>
        <v>0</v>
      </c>
      <c r="O39" s="130">
        <f t="shared" si="9"/>
        <v>0</v>
      </c>
    </row>
    <row r="40" spans="1:15" ht="17.25" customHeight="1" x14ac:dyDescent="0.2">
      <c r="A40" s="131" t="s">
        <v>138</v>
      </c>
      <c r="B40" s="259" t="s">
        <v>919</v>
      </c>
      <c r="C40" s="133" t="s">
        <v>96</v>
      </c>
      <c r="D40" s="134">
        <v>3</v>
      </c>
      <c r="E40" s="260"/>
      <c r="F40" s="260"/>
      <c r="G40" s="127"/>
      <c r="H40" s="261"/>
      <c r="I40" s="260"/>
      <c r="J40" s="127"/>
      <c r="K40" s="128">
        <f t="shared" si="5"/>
        <v>0</v>
      </c>
      <c r="L40" s="129">
        <f t="shared" si="6"/>
        <v>0</v>
      </c>
      <c r="M40" s="129">
        <f t="shared" si="7"/>
        <v>0</v>
      </c>
      <c r="N40" s="129">
        <f t="shared" si="8"/>
        <v>0</v>
      </c>
      <c r="O40" s="130">
        <f t="shared" si="9"/>
        <v>0</v>
      </c>
    </row>
    <row r="41" spans="1:15" ht="17.25" customHeight="1" x14ac:dyDescent="0.2">
      <c r="A41" s="131" t="s">
        <v>139</v>
      </c>
      <c r="B41" s="258" t="s">
        <v>920</v>
      </c>
      <c r="C41" s="133" t="s">
        <v>96</v>
      </c>
      <c r="D41" s="134">
        <v>2</v>
      </c>
      <c r="E41" s="260"/>
      <c r="F41" s="260"/>
      <c r="G41" s="127"/>
      <c r="H41" s="260"/>
      <c r="I41" s="260"/>
      <c r="J41" s="127"/>
      <c r="K41" s="128">
        <f t="shared" si="5"/>
        <v>0</v>
      </c>
      <c r="L41" s="129">
        <f t="shared" si="6"/>
        <v>0</v>
      </c>
      <c r="M41" s="129">
        <f t="shared" si="7"/>
        <v>0</v>
      </c>
      <c r="N41" s="129">
        <f t="shared" si="8"/>
        <v>0</v>
      </c>
      <c r="O41" s="130">
        <f t="shared" si="9"/>
        <v>0</v>
      </c>
    </row>
    <row r="42" spans="1:15" ht="17.25" customHeight="1" x14ac:dyDescent="0.2">
      <c r="A42" s="131" t="s">
        <v>140</v>
      </c>
      <c r="B42" s="258" t="s">
        <v>921</v>
      </c>
      <c r="C42" s="133" t="s">
        <v>96</v>
      </c>
      <c r="D42" s="134">
        <v>2</v>
      </c>
      <c r="E42" s="260"/>
      <c r="F42" s="260"/>
      <c r="G42" s="127"/>
      <c r="H42" s="261"/>
      <c r="I42" s="260"/>
      <c r="J42" s="127"/>
      <c r="K42" s="128">
        <f t="shared" si="5"/>
        <v>0</v>
      </c>
      <c r="L42" s="129">
        <f t="shared" si="6"/>
        <v>0</v>
      </c>
      <c r="M42" s="129">
        <f t="shared" si="7"/>
        <v>0</v>
      </c>
      <c r="N42" s="129">
        <f t="shared" si="8"/>
        <v>0</v>
      </c>
      <c r="O42" s="130">
        <f t="shared" si="9"/>
        <v>0</v>
      </c>
    </row>
    <row r="43" spans="1:15" ht="17.25" customHeight="1" x14ac:dyDescent="0.2">
      <c r="A43" s="131" t="s">
        <v>141</v>
      </c>
      <c r="B43" s="259" t="s">
        <v>922</v>
      </c>
      <c r="C43" s="133" t="s">
        <v>96</v>
      </c>
      <c r="D43" s="134">
        <v>3</v>
      </c>
      <c r="E43" s="260"/>
      <c r="F43" s="260"/>
      <c r="G43" s="127"/>
      <c r="H43" s="260"/>
      <c r="I43" s="260"/>
      <c r="J43" s="127"/>
      <c r="K43" s="128">
        <f t="shared" si="5"/>
        <v>0</v>
      </c>
      <c r="L43" s="129">
        <f t="shared" si="6"/>
        <v>0</v>
      </c>
      <c r="M43" s="129">
        <f t="shared" si="7"/>
        <v>0</v>
      </c>
      <c r="N43" s="129">
        <f t="shared" si="8"/>
        <v>0</v>
      </c>
      <c r="O43" s="130">
        <f t="shared" si="9"/>
        <v>0</v>
      </c>
    </row>
    <row r="44" spans="1:15" ht="17.25" customHeight="1" x14ac:dyDescent="0.2">
      <c r="A44" s="131" t="s">
        <v>142</v>
      </c>
      <c r="B44" s="259" t="s">
        <v>923</v>
      </c>
      <c r="C44" s="133" t="s">
        <v>96</v>
      </c>
      <c r="D44" s="134">
        <v>2</v>
      </c>
      <c r="E44" s="260"/>
      <c r="F44" s="260"/>
      <c r="G44" s="127"/>
      <c r="H44" s="261"/>
      <c r="I44" s="260"/>
      <c r="J44" s="127"/>
      <c r="K44" s="128">
        <f t="shared" si="5"/>
        <v>0</v>
      </c>
      <c r="L44" s="129">
        <f t="shared" si="6"/>
        <v>0</v>
      </c>
      <c r="M44" s="129">
        <f t="shared" si="7"/>
        <v>0</v>
      </c>
      <c r="N44" s="129">
        <f t="shared" si="8"/>
        <v>0</v>
      </c>
      <c r="O44" s="130">
        <f t="shared" si="9"/>
        <v>0</v>
      </c>
    </row>
    <row r="45" spans="1:15" ht="17.25" customHeight="1" x14ac:dyDescent="0.2">
      <c r="A45" s="131" t="s">
        <v>143</v>
      </c>
      <c r="B45" s="259" t="s">
        <v>924</v>
      </c>
      <c r="C45" s="133" t="s">
        <v>96</v>
      </c>
      <c r="D45" s="134">
        <v>9</v>
      </c>
      <c r="E45" s="260"/>
      <c r="F45" s="260"/>
      <c r="G45" s="127"/>
      <c r="H45" s="260"/>
      <c r="I45" s="260"/>
      <c r="J45" s="127"/>
      <c r="K45" s="128">
        <f t="shared" si="5"/>
        <v>0</v>
      </c>
      <c r="L45" s="129">
        <f t="shared" si="6"/>
        <v>0</v>
      </c>
      <c r="M45" s="129">
        <f t="shared" si="7"/>
        <v>0</v>
      </c>
      <c r="N45" s="129">
        <f t="shared" si="8"/>
        <v>0</v>
      </c>
      <c r="O45" s="130">
        <f t="shared" si="9"/>
        <v>0</v>
      </c>
    </row>
    <row r="46" spans="1:15" ht="17.25" customHeight="1" x14ac:dyDescent="0.2">
      <c r="A46" s="131" t="s">
        <v>144</v>
      </c>
      <c r="B46" s="259" t="s">
        <v>892</v>
      </c>
      <c r="C46" s="133" t="s">
        <v>157</v>
      </c>
      <c r="D46" s="134">
        <v>1</v>
      </c>
      <c r="E46" s="260"/>
      <c r="F46" s="260"/>
      <c r="G46" s="127"/>
      <c r="H46" s="261"/>
      <c r="I46" s="260"/>
      <c r="J46" s="127"/>
      <c r="K46" s="128">
        <f t="shared" si="5"/>
        <v>0</v>
      </c>
      <c r="L46" s="129">
        <f t="shared" si="6"/>
        <v>0</v>
      </c>
      <c r="M46" s="129">
        <f t="shared" si="7"/>
        <v>0</v>
      </c>
      <c r="N46" s="129">
        <f t="shared" si="8"/>
        <v>0</v>
      </c>
      <c r="O46" s="130">
        <f t="shared" si="9"/>
        <v>0</v>
      </c>
    </row>
    <row r="47" spans="1:15" ht="17.25" customHeight="1" x14ac:dyDescent="0.2">
      <c r="A47" s="131" t="s">
        <v>145</v>
      </c>
      <c r="B47" s="259" t="s">
        <v>893</v>
      </c>
      <c r="C47" s="133" t="s">
        <v>157</v>
      </c>
      <c r="D47" s="134">
        <v>1</v>
      </c>
      <c r="E47" s="260"/>
      <c r="F47" s="260"/>
      <c r="G47" s="127"/>
      <c r="H47" s="260"/>
      <c r="I47" s="260"/>
      <c r="J47" s="127"/>
      <c r="K47" s="128">
        <f t="shared" si="5"/>
        <v>0</v>
      </c>
      <c r="L47" s="129">
        <f t="shared" si="6"/>
        <v>0</v>
      </c>
      <c r="M47" s="129">
        <f t="shared" si="7"/>
        <v>0</v>
      </c>
      <c r="N47" s="129">
        <f t="shared" si="8"/>
        <v>0</v>
      </c>
      <c r="O47" s="130">
        <f t="shared" si="9"/>
        <v>0</v>
      </c>
    </row>
    <row r="48" spans="1:15" ht="17.25" customHeight="1" x14ac:dyDescent="0.2">
      <c r="A48" s="131" t="s">
        <v>329</v>
      </c>
      <c r="B48" s="259" t="s">
        <v>894</v>
      </c>
      <c r="C48" s="133" t="s">
        <v>157</v>
      </c>
      <c r="D48" s="134">
        <v>1</v>
      </c>
      <c r="E48" s="260"/>
      <c r="F48" s="260"/>
      <c r="G48" s="127"/>
      <c r="H48" s="261"/>
      <c r="I48" s="260"/>
      <c r="J48" s="127"/>
      <c r="K48" s="128">
        <f t="shared" si="5"/>
        <v>0</v>
      </c>
      <c r="L48" s="129">
        <f t="shared" si="6"/>
        <v>0</v>
      </c>
      <c r="M48" s="129">
        <f t="shared" si="7"/>
        <v>0</v>
      </c>
      <c r="N48" s="129">
        <f t="shared" si="8"/>
        <v>0</v>
      </c>
      <c r="O48" s="130">
        <f t="shared" si="9"/>
        <v>0</v>
      </c>
    </row>
    <row r="49" spans="1:15" x14ac:dyDescent="0.2">
      <c r="A49" s="333" t="s">
        <v>56</v>
      </c>
      <c r="B49" s="334"/>
      <c r="C49" s="136"/>
      <c r="D49" s="136"/>
      <c r="E49" s="136"/>
      <c r="F49" s="136"/>
      <c r="G49" s="136"/>
      <c r="H49" s="136"/>
      <c r="I49" s="136"/>
      <c r="J49" s="136"/>
      <c r="K49" s="137">
        <f>SUM(K14:K48)</f>
        <v>0</v>
      </c>
      <c r="L49" s="138">
        <f>SUM(L14:L48)</f>
        <v>0</v>
      </c>
      <c r="M49" s="138">
        <f>SUM(M14:M48)</f>
        <v>0</v>
      </c>
      <c r="N49" s="138">
        <f>SUM(N14:N48)</f>
        <v>0</v>
      </c>
      <c r="O49" s="139">
        <f>SUM(O14:O48)</f>
        <v>0</v>
      </c>
    </row>
    <row r="50" spans="1:15" ht="13.5" thickBot="1" x14ac:dyDescent="0.25">
      <c r="A50" s="335" t="s">
        <v>57</v>
      </c>
      <c r="B50" s="336"/>
      <c r="C50" s="140"/>
      <c r="D50" s="141"/>
      <c r="E50" s="142"/>
      <c r="F50" s="142"/>
      <c r="G50" s="142"/>
      <c r="H50" s="142"/>
      <c r="I50" s="142"/>
      <c r="J50" s="142"/>
      <c r="K50" s="143"/>
      <c r="L50" s="144"/>
      <c r="M50" s="145">
        <f>ROUND(M49*C50,2)</f>
        <v>0</v>
      </c>
      <c r="N50" s="144"/>
      <c r="O50" s="146"/>
    </row>
    <row r="51" spans="1:15" ht="14.25" thickTop="1" thickBot="1" x14ac:dyDescent="0.25">
      <c r="A51" s="337" t="s">
        <v>58</v>
      </c>
      <c r="B51" s="338"/>
      <c r="C51" s="147"/>
      <c r="D51" s="147"/>
      <c r="E51" s="148"/>
      <c r="F51" s="148"/>
      <c r="G51" s="148"/>
      <c r="H51" s="148"/>
      <c r="I51" s="148"/>
      <c r="J51" s="148"/>
      <c r="K51" s="149"/>
      <c r="L51" s="150">
        <f>ROUND(SUM(L49:L50),2)</f>
        <v>0</v>
      </c>
      <c r="M51" s="150">
        <f>ROUND(SUM(M49:M50),2)</f>
        <v>0</v>
      </c>
      <c r="N51" s="150">
        <f>ROUND(SUM(N49:N50),2)</f>
        <v>0</v>
      </c>
      <c r="O51" s="151">
        <f>SUM(L51:N51)</f>
        <v>0</v>
      </c>
    </row>
    <row r="52" spans="1:15" ht="13.5" thickTop="1" x14ac:dyDescent="0.2">
      <c r="C52" s="152"/>
      <c r="D52" s="152"/>
      <c r="L52" s="118">
        <v>1</v>
      </c>
    </row>
    <row r="53" spans="1:15" s="117" customFormat="1" x14ac:dyDescent="0.2">
      <c r="A53" s="153"/>
      <c r="C53" s="319"/>
      <c r="D53" s="319"/>
    </row>
    <row r="54" spans="1:15" s="117" customFormat="1" x14ac:dyDescent="0.2">
      <c r="A54" s="153"/>
      <c r="C54" s="154"/>
    </row>
    <row r="55" spans="1:15" s="117" customFormat="1" x14ac:dyDescent="0.2">
      <c r="A55" s="155"/>
    </row>
    <row r="56" spans="1:15" x14ac:dyDescent="0.2">
      <c r="B56" s="156"/>
      <c r="C56" s="152"/>
      <c r="D56" s="152"/>
    </row>
    <row r="57" spans="1:15" x14ac:dyDescent="0.2">
      <c r="B57" s="156"/>
      <c r="C57" s="152"/>
      <c r="D57" s="152"/>
    </row>
    <row r="58" spans="1:15" x14ac:dyDescent="0.2">
      <c r="B58" s="156"/>
      <c r="C58" s="152"/>
      <c r="D58" s="152"/>
    </row>
    <row r="59" spans="1:15" x14ac:dyDescent="0.2">
      <c r="B59" s="156"/>
      <c r="C59" s="152"/>
      <c r="D59" s="152"/>
    </row>
    <row r="60" spans="1:15" x14ac:dyDescent="0.2">
      <c r="B60" s="156"/>
      <c r="C60" s="152"/>
      <c r="D60" s="152"/>
    </row>
    <row r="61" spans="1:15" x14ac:dyDescent="0.2">
      <c r="B61" s="156"/>
      <c r="C61" s="152"/>
      <c r="D61" s="152"/>
    </row>
    <row r="62" spans="1:15" x14ac:dyDescent="0.2">
      <c r="B62" s="156"/>
      <c r="C62" s="152"/>
      <c r="D62" s="152"/>
    </row>
    <row r="63" spans="1:15" x14ac:dyDescent="0.2">
      <c r="B63" s="156"/>
      <c r="C63" s="152"/>
      <c r="D63" s="152"/>
    </row>
    <row r="64" spans="1:15" x14ac:dyDescent="0.2">
      <c r="B64" s="156"/>
      <c r="C64" s="152"/>
      <c r="D64" s="152"/>
    </row>
    <row r="65" spans="2:15" x14ac:dyDescent="0.2">
      <c r="B65" s="156"/>
      <c r="C65" s="152"/>
      <c r="D65" s="152"/>
    </row>
    <row r="66" spans="2:15" x14ac:dyDescent="0.2"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2:15" x14ac:dyDescent="0.2"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</row>
    <row r="68" spans="2:15" x14ac:dyDescent="0.2"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2:15" x14ac:dyDescent="0.2"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spans="2:15" x14ac:dyDescent="0.2"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2:15" x14ac:dyDescent="0.2"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</row>
    <row r="72" spans="2:15" x14ac:dyDescent="0.2"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</row>
    <row r="73" spans="2:15" x14ac:dyDescent="0.2"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2:15" x14ac:dyDescent="0.2"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  <row r="75" spans="2:15" x14ac:dyDescent="0.2"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2:15" x14ac:dyDescent="0.2"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</sheetData>
  <mergeCells count="13">
    <mergeCell ref="A49:B49"/>
    <mergeCell ref="A50:B50"/>
    <mergeCell ref="A51:B51"/>
    <mergeCell ref="C53:D53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7" right="0.17" top="0.54" bottom="0.21" header="0.31496062992125984" footer="0.17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Zeros="0" zoomScaleNormal="100" workbookViewId="0">
      <selection activeCell="A4" sqref="A4:A6"/>
    </sheetView>
  </sheetViews>
  <sheetFormatPr defaultColWidth="9.140625" defaultRowHeight="12.75" x14ac:dyDescent="0.2"/>
  <cols>
    <col min="1" max="1" width="5.7109375" style="118" customWidth="1"/>
    <col min="2" max="2" width="45.28515625" style="118" customWidth="1"/>
    <col min="3" max="3" width="6.5703125" style="118" customWidth="1"/>
    <col min="4" max="4" width="7.42578125" style="118" customWidth="1"/>
    <col min="5" max="5" width="7.7109375" style="118" customWidth="1"/>
    <col min="6" max="6" width="8" style="118" customWidth="1"/>
    <col min="7" max="7" width="7.7109375" style="118" customWidth="1"/>
    <col min="8" max="8" width="8.85546875" style="118" customWidth="1"/>
    <col min="9" max="9" width="7.7109375" style="118" customWidth="1"/>
    <col min="10" max="11" width="9" style="118" customWidth="1"/>
    <col min="12" max="12" width="9.5703125" style="118" customWidth="1"/>
    <col min="13" max="13" width="9.140625" style="118"/>
    <col min="14" max="14" width="9.5703125" style="118" customWidth="1"/>
    <col min="15" max="15" width="11.42578125" style="118" customWidth="1"/>
    <col min="16" max="16384" width="9.140625" style="118"/>
  </cols>
  <sheetData>
    <row r="1" spans="1:16" ht="16.5" x14ac:dyDescent="0.2">
      <c r="B1" s="339" t="s">
        <v>836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6" x14ac:dyDescent="0.2">
      <c r="B2" s="352" t="s">
        <v>967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4" spans="1:16" ht="17.25" customHeight="1" x14ac:dyDescent="0.2">
      <c r="A4" s="65" t="s">
        <v>971</v>
      </c>
    </row>
    <row r="5" spans="1:16" ht="17.25" customHeight="1" x14ac:dyDescent="0.2">
      <c r="A5" s="65" t="s">
        <v>60</v>
      </c>
      <c r="C5" s="152"/>
      <c r="D5" s="152"/>
      <c r="E5" s="158"/>
      <c r="F5" s="158"/>
      <c r="G5" s="158"/>
      <c r="H5" s="158"/>
    </row>
    <row r="6" spans="1:16" ht="17.25" customHeight="1" x14ac:dyDescent="0.25">
      <c r="A6" s="70" t="s">
        <v>972</v>
      </c>
      <c r="B6" s="159"/>
      <c r="C6" s="159"/>
      <c r="D6" s="159"/>
      <c r="E6" s="159"/>
      <c r="F6" s="159"/>
      <c r="G6" s="159"/>
      <c r="H6" s="159"/>
    </row>
    <row r="7" spans="1:16" x14ac:dyDescent="0.2">
      <c r="L7" s="119" t="s">
        <v>927</v>
      </c>
      <c r="N7" s="340">
        <f>O41</f>
        <v>0</v>
      </c>
      <c r="O7" s="340"/>
    </row>
    <row r="8" spans="1:16" x14ac:dyDescent="0.2">
      <c r="A8" s="118" t="s">
        <v>928</v>
      </c>
    </row>
    <row r="9" spans="1:16" x14ac:dyDescent="0.2">
      <c r="L9" s="75" t="s">
        <v>926</v>
      </c>
    </row>
    <row r="11" spans="1:16" ht="12.75" customHeight="1" x14ac:dyDescent="0.2">
      <c r="A11" s="341" t="s">
        <v>42</v>
      </c>
      <c r="B11" s="345" t="s">
        <v>43</v>
      </c>
      <c r="C11" s="347" t="s">
        <v>44</v>
      </c>
      <c r="D11" s="347" t="s">
        <v>45</v>
      </c>
      <c r="E11" s="349" t="s">
        <v>46</v>
      </c>
      <c r="F11" s="350"/>
      <c r="G11" s="350"/>
      <c r="H11" s="350"/>
      <c r="I11" s="350"/>
      <c r="J11" s="351"/>
      <c r="K11" s="349" t="s">
        <v>47</v>
      </c>
      <c r="L11" s="350"/>
      <c r="M11" s="350"/>
      <c r="N11" s="350"/>
      <c r="O11" s="351"/>
    </row>
    <row r="12" spans="1:16" ht="55.5" customHeight="1" x14ac:dyDescent="0.2">
      <c r="A12" s="341"/>
      <c r="B12" s="346"/>
      <c r="C12" s="348"/>
      <c r="D12" s="348"/>
      <c r="E12" s="248" t="s">
        <v>48</v>
      </c>
      <c r="F12" s="248" t="s">
        <v>49</v>
      </c>
      <c r="G12" s="248" t="s">
        <v>29</v>
      </c>
      <c r="H12" s="248" t="s">
        <v>50</v>
      </c>
      <c r="I12" s="248" t="s">
        <v>31</v>
      </c>
      <c r="J12" s="248" t="s">
        <v>51</v>
      </c>
      <c r="K12" s="248" t="s">
        <v>52</v>
      </c>
      <c r="L12" s="248" t="s">
        <v>29</v>
      </c>
      <c r="M12" s="248" t="s">
        <v>50</v>
      </c>
      <c r="N12" s="248" t="s">
        <v>31</v>
      </c>
      <c r="O12" s="248" t="s">
        <v>53</v>
      </c>
    </row>
    <row r="13" spans="1:16" s="119" customFormat="1" ht="11.25" customHeight="1" x14ac:dyDescent="0.2">
      <c r="A13" s="122">
        <v>1</v>
      </c>
      <c r="B13" s="122">
        <v>2</v>
      </c>
      <c r="C13" s="122">
        <v>3</v>
      </c>
      <c r="D13" s="122">
        <v>4</v>
      </c>
      <c r="E13" s="247">
        <v>5</v>
      </c>
      <c r="F13" s="247">
        <v>6</v>
      </c>
      <c r="G13" s="247">
        <v>7</v>
      </c>
      <c r="H13" s="247">
        <v>8</v>
      </c>
      <c r="I13" s="247">
        <v>9</v>
      </c>
      <c r="J13" s="247">
        <v>10</v>
      </c>
      <c r="K13" s="247">
        <v>11</v>
      </c>
      <c r="L13" s="247">
        <v>12</v>
      </c>
      <c r="M13" s="247">
        <v>13</v>
      </c>
      <c r="N13" s="247">
        <v>14</v>
      </c>
      <c r="O13" s="247">
        <v>15</v>
      </c>
    </row>
    <row r="14" spans="1:16" ht="15" customHeight="1" x14ac:dyDescent="0.2">
      <c r="A14" s="124"/>
      <c r="B14" s="125"/>
      <c r="C14" s="126"/>
      <c r="D14" s="126"/>
      <c r="E14" s="127"/>
      <c r="F14" s="127"/>
      <c r="G14" s="127"/>
      <c r="H14" s="127"/>
      <c r="I14" s="127"/>
      <c r="J14" s="127"/>
      <c r="K14" s="128"/>
      <c r="L14" s="129"/>
      <c r="M14" s="129"/>
      <c r="N14" s="129"/>
      <c r="O14" s="130"/>
    </row>
    <row r="15" spans="1:16" ht="42" customHeight="1" x14ac:dyDescent="0.2">
      <c r="A15" s="276" t="s">
        <v>116</v>
      </c>
      <c r="B15" s="275" t="s">
        <v>941</v>
      </c>
      <c r="C15" s="277" t="s">
        <v>54</v>
      </c>
      <c r="D15" s="272">
        <v>1</v>
      </c>
      <c r="E15" s="273"/>
      <c r="F15" s="273"/>
      <c r="G15" s="273"/>
      <c r="H15" s="273"/>
      <c r="I15" s="274"/>
      <c r="J15" s="273"/>
      <c r="K15" s="279">
        <f>ROUND(D15*E15,2)</f>
        <v>0</v>
      </c>
      <c r="L15" s="279">
        <f>ROUND(D15*G15,2)</f>
        <v>0</v>
      </c>
      <c r="M15" s="279">
        <f>ROUND(H15*D15,2)</f>
        <v>0</v>
      </c>
      <c r="N15" s="279">
        <f>ROUND(I15*D15,2)</f>
        <v>0</v>
      </c>
      <c r="O15" s="279">
        <f>ROUND(SUM(L15:N15),2)</f>
        <v>0</v>
      </c>
    </row>
    <row r="16" spans="1:16" ht="26.25" customHeight="1" x14ac:dyDescent="0.2">
      <c r="A16" s="276" t="s">
        <v>32</v>
      </c>
      <c r="B16" s="280" t="s">
        <v>942</v>
      </c>
      <c r="C16" s="281" t="s">
        <v>54</v>
      </c>
      <c r="D16" s="282">
        <v>2</v>
      </c>
      <c r="E16" s="273"/>
      <c r="F16" s="273"/>
      <c r="G16" s="273"/>
      <c r="H16" s="273"/>
      <c r="I16" s="274"/>
      <c r="J16" s="273"/>
      <c r="K16" s="279">
        <f t="shared" ref="K16:K38" si="0">ROUND(D16*E16,2)</f>
        <v>0</v>
      </c>
      <c r="L16" s="279">
        <f t="shared" ref="L16:L38" si="1">ROUND(D16*G16,2)</f>
        <v>0</v>
      </c>
      <c r="M16" s="279">
        <f t="shared" ref="M16:M38" si="2">ROUND(H16*D16,2)</f>
        <v>0</v>
      </c>
      <c r="N16" s="279">
        <f t="shared" ref="N16:N38" si="3">ROUND(I16*D16,2)</f>
        <v>0</v>
      </c>
      <c r="O16" s="279">
        <f t="shared" ref="O16:O38" si="4">ROUND(SUM(L16:N16),2)</f>
        <v>0</v>
      </c>
    </row>
    <row r="17" spans="1:15" ht="27" customHeight="1" x14ac:dyDescent="0.2">
      <c r="A17" s="276" t="s">
        <v>33</v>
      </c>
      <c r="B17" s="283" t="s">
        <v>943</v>
      </c>
      <c r="C17" s="284" t="s">
        <v>54</v>
      </c>
      <c r="D17" s="285">
        <v>1</v>
      </c>
      <c r="E17" s="273"/>
      <c r="F17" s="273"/>
      <c r="G17" s="273"/>
      <c r="H17" s="273"/>
      <c r="I17" s="274"/>
      <c r="J17" s="273"/>
      <c r="K17" s="279">
        <f t="shared" si="0"/>
        <v>0</v>
      </c>
      <c r="L17" s="279">
        <f t="shared" si="1"/>
        <v>0</v>
      </c>
      <c r="M17" s="279">
        <f t="shared" si="2"/>
        <v>0</v>
      </c>
      <c r="N17" s="279">
        <f t="shared" si="3"/>
        <v>0</v>
      </c>
      <c r="O17" s="279">
        <f t="shared" si="4"/>
        <v>0</v>
      </c>
    </row>
    <row r="18" spans="1:15" ht="21.75" customHeight="1" x14ac:dyDescent="0.2">
      <c r="A18" s="276" t="s">
        <v>34</v>
      </c>
      <c r="B18" s="286" t="s">
        <v>944</v>
      </c>
      <c r="C18" s="287" t="s">
        <v>54</v>
      </c>
      <c r="D18" s="288">
        <v>4</v>
      </c>
      <c r="E18" s="273"/>
      <c r="F18" s="273"/>
      <c r="G18" s="273"/>
      <c r="H18" s="273"/>
      <c r="I18" s="274"/>
      <c r="J18" s="273"/>
      <c r="K18" s="279">
        <f t="shared" si="0"/>
        <v>0</v>
      </c>
      <c r="L18" s="279">
        <f t="shared" si="1"/>
        <v>0</v>
      </c>
      <c r="M18" s="279">
        <f t="shared" si="2"/>
        <v>0</v>
      </c>
      <c r="N18" s="279">
        <f t="shared" si="3"/>
        <v>0</v>
      </c>
      <c r="O18" s="279">
        <f t="shared" si="4"/>
        <v>0</v>
      </c>
    </row>
    <row r="19" spans="1:15" ht="16.5" customHeight="1" x14ac:dyDescent="0.2">
      <c r="A19" s="276" t="s">
        <v>117</v>
      </c>
      <c r="B19" s="286" t="s">
        <v>945</v>
      </c>
      <c r="C19" s="287" t="s">
        <v>54</v>
      </c>
      <c r="D19" s="288">
        <v>1</v>
      </c>
      <c r="E19" s="273"/>
      <c r="F19" s="273"/>
      <c r="G19" s="273"/>
      <c r="H19" s="273"/>
      <c r="I19" s="274"/>
      <c r="J19" s="273"/>
      <c r="K19" s="279">
        <f t="shared" si="0"/>
        <v>0</v>
      </c>
      <c r="L19" s="279">
        <f t="shared" si="1"/>
        <v>0</v>
      </c>
      <c r="M19" s="279">
        <f t="shared" si="2"/>
        <v>0</v>
      </c>
      <c r="N19" s="279">
        <f t="shared" si="3"/>
        <v>0</v>
      </c>
      <c r="O19" s="279">
        <f t="shared" si="4"/>
        <v>0</v>
      </c>
    </row>
    <row r="20" spans="1:15" ht="16.5" customHeight="1" x14ac:dyDescent="0.2">
      <c r="A20" s="276" t="s">
        <v>118</v>
      </c>
      <c r="B20" s="289" t="s">
        <v>946</v>
      </c>
      <c r="C20" s="287" t="s">
        <v>54</v>
      </c>
      <c r="D20" s="288">
        <v>1</v>
      </c>
      <c r="E20" s="273"/>
      <c r="F20" s="273"/>
      <c r="G20" s="273"/>
      <c r="H20" s="273"/>
      <c r="I20" s="274"/>
      <c r="J20" s="273"/>
      <c r="K20" s="279">
        <f t="shared" si="0"/>
        <v>0</v>
      </c>
      <c r="L20" s="279">
        <f t="shared" si="1"/>
        <v>0</v>
      </c>
      <c r="M20" s="279">
        <f t="shared" si="2"/>
        <v>0</v>
      </c>
      <c r="N20" s="279">
        <f t="shared" si="3"/>
        <v>0</v>
      </c>
      <c r="O20" s="279">
        <f t="shared" si="4"/>
        <v>0</v>
      </c>
    </row>
    <row r="21" spans="1:15" ht="16.5" customHeight="1" x14ac:dyDescent="0.2">
      <c r="A21" s="276" t="s">
        <v>119</v>
      </c>
      <c r="B21" s="286" t="s">
        <v>947</v>
      </c>
      <c r="C21" s="290" t="s">
        <v>54</v>
      </c>
      <c r="D21" s="291">
        <v>1</v>
      </c>
      <c r="E21" s="273"/>
      <c r="F21" s="273"/>
      <c r="G21" s="273"/>
      <c r="H21" s="273"/>
      <c r="I21" s="274"/>
      <c r="J21" s="273"/>
      <c r="K21" s="279">
        <f t="shared" si="0"/>
        <v>0</v>
      </c>
      <c r="L21" s="279">
        <f t="shared" si="1"/>
        <v>0</v>
      </c>
      <c r="M21" s="279">
        <f t="shared" si="2"/>
        <v>0</v>
      </c>
      <c r="N21" s="279">
        <f t="shared" si="3"/>
        <v>0</v>
      </c>
      <c r="O21" s="279">
        <f t="shared" si="4"/>
        <v>0</v>
      </c>
    </row>
    <row r="22" spans="1:15" ht="26.25" customHeight="1" x14ac:dyDescent="0.2">
      <c r="A22" s="276" t="s">
        <v>120</v>
      </c>
      <c r="B22" s="283" t="s">
        <v>948</v>
      </c>
      <c r="C22" s="284" t="s">
        <v>54</v>
      </c>
      <c r="D22" s="285">
        <v>115</v>
      </c>
      <c r="E22" s="273"/>
      <c r="F22" s="273"/>
      <c r="G22" s="273"/>
      <c r="H22" s="273"/>
      <c r="I22" s="274"/>
      <c r="J22" s="273"/>
      <c r="K22" s="279">
        <f t="shared" si="0"/>
        <v>0</v>
      </c>
      <c r="L22" s="279">
        <f t="shared" si="1"/>
        <v>0</v>
      </c>
      <c r="M22" s="279">
        <f t="shared" si="2"/>
        <v>0</v>
      </c>
      <c r="N22" s="279">
        <f t="shared" si="3"/>
        <v>0</v>
      </c>
      <c r="O22" s="279">
        <f t="shared" si="4"/>
        <v>0</v>
      </c>
    </row>
    <row r="23" spans="1:15" ht="16.5" customHeight="1" x14ac:dyDescent="0.2">
      <c r="A23" s="276" t="s">
        <v>121</v>
      </c>
      <c r="B23" s="286" t="s">
        <v>949</v>
      </c>
      <c r="C23" s="281" t="s">
        <v>54</v>
      </c>
      <c r="D23" s="282">
        <v>115</v>
      </c>
      <c r="E23" s="273"/>
      <c r="F23" s="273"/>
      <c r="G23" s="273"/>
      <c r="H23" s="273"/>
      <c r="I23" s="274"/>
      <c r="J23" s="273"/>
      <c r="K23" s="279">
        <f t="shared" si="0"/>
        <v>0</v>
      </c>
      <c r="L23" s="279">
        <f t="shared" si="1"/>
        <v>0</v>
      </c>
      <c r="M23" s="279">
        <f t="shared" si="2"/>
        <v>0</v>
      </c>
      <c r="N23" s="279">
        <f t="shared" si="3"/>
        <v>0</v>
      </c>
      <c r="O23" s="279">
        <f t="shared" si="4"/>
        <v>0</v>
      </c>
    </row>
    <row r="24" spans="1:15" ht="24.75" customHeight="1" x14ac:dyDescent="0.2">
      <c r="A24" s="276" t="s">
        <v>122</v>
      </c>
      <c r="B24" s="283" t="s">
        <v>950</v>
      </c>
      <c r="C24" s="281" t="s">
        <v>54</v>
      </c>
      <c r="D24" s="282">
        <v>17</v>
      </c>
      <c r="E24" s="273"/>
      <c r="F24" s="273"/>
      <c r="G24" s="273"/>
      <c r="H24" s="273"/>
      <c r="I24" s="274"/>
      <c r="J24" s="273"/>
      <c r="K24" s="279">
        <f t="shared" si="0"/>
        <v>0</v>
      </c>
      <c r="L24" s="279">
        <f t="shared" si="1"/>
        <v>0</v>
      </c>
      <c r="M24" s="279">
        <f t="shared" si="2"/>
        <v>0</v>
      </c>
      <c r="N24" s="279">
        <f t="shared" si="3"/>
        <v>0</v>
      </c>
      <c r="O24" s="279">
        <f t="shared" si="4"/>
        <v>0</v>
      </c>
    </row>
    <row r="25" spans="1:15" ht="16.5" customHeight="1" x14ac:dyDescent="0.2">
      <c r="A25" s="276" t="s">
        <v>123</v>
      </c>
      <c r="B25" s="286" t="s">
        <v>951</v>
      </c>
      <c r="C25" s="281" t="s">
        <v>54</v>
      </c>
      <c r="D25" s="282">
        <v>17</v>
      </c>
      <c r="E25" s="273"/>
      <c r="F25" s="273"/>
      <c r="G25" s="273"/>
      <c r="H25" s="273"/>
      <c r="I25" s="274"/>
      <c r="J25" s="273"/>
      <c r="K25" s="279">
        <f t="shared" si="0"/>
        <v>0</v>
      </c>
      <c r="L25" s="279">
        <f t="shared" si="1"/>
        <v>0</v>
      </c>
      <c r="M25" s="279">
        <f t="shared" si="2"/>
        <v>0</v>
      </c>
      <c r="N25" s="279">
        <f t="shared" si="3"/>
        <v>0</v>
      </c>
      <c r="O25" s="279">
        <f t="shared" si="4"/>
        <v>0</v>
      </c>
    </row>
    <row r="26" spans="1:15" ht="27" customHeight="1" x14ac:dyDescent="0.2">
      <c r="A26" s="276" t="s">
        <v>124</v>
      </c>
      <c r="B26" s="283" t="s">
        <v>952</v>
      </c>
      <c r="C26" s="281" t="s">
        <v>54</v>
      </c>
      <c r="D26" s="282">
        <v>27</v>
      </c>
      <c r="E26" s="273"/>
      <c r="F26" s="273"/>
      <c r="G26" s="273"/>
      <c r="H26" s="273"/>
      <c r="I26" s="274"/>
      <c r="J26" s="273"/>
      <c r="K26" s="279">
        <f t="shared" si="0"/>
        <v>0</v>
      </c>
      <c r="L26" s="279">
        <f t="shared" si="1"/>
        <v>0</v>
      </c>
      <c r="M26" s="279">
        <f t="shared" si="2"/>
        <v>0</v>
      </c>
      <c r="N26" s="279">
        <f t="shared" si="3"/>
        <v>0</v>
      </c>
      <c r="O26" s="279">
        <f t="shared" si="4"/>
        <v>0</v>
      </c>
    </row>
    <row r="27" spans="1:15" ht="27" customHeight="1" x14ac:dyDescent="0.2">
      <c r="A27" s="276" t="s">
        <v>125</v>
      </c>
      <c r="B27" s="283" t="s">
        <v>953</v>
      </c>
      <c r="C27" s="281" t="s">
        <v>54</v>
      </c>
      <c r="D27" s="282">
        <v>6</v>
      </c>
      <c r="E27" s="273"/>
      <c r="F27" s="273"/>
      <c r="G27" s="273"/>
      <c r="H27" s="273"/>
      <c r="I27" s="274"/>
      <c r="J27" s="273"/>
      <c r="K27" s="279">
        <f t="shared" si="0"/>
        <v>0</v>
      </c>
      <c r="L27" s="279">
        <f t="shared" si="1"/>
        <v>0</v>
      </c>
      <c r="M27" s="279">
        <f t="shared" si="2"/>
        <v>0</v>
      </c>
      <c r="N27" s="279">
        <f t="shared" si="3"/>
        <v>0</v>
      </c>
      <c r="O27" s="279">
        <f t="shared" si="4"/>
        <v>0</v>
      </c>
    </row>
    <row r="28" spans="1:15" ht="16.5" customHeight="1" x14ac:dyDescent="0.2">
      <c r="A28" s="276" t="s">
        <v>126</v>
      </c>
      <c r="B28" s="286" t="s">
        <v>954</v>
      </c>
      <c r="C28" s="281" t="s">
        <v>54</v>
      </c>
      <c r="D28" s="282">
        <v>33</v>
      </c>
      <c r="E28" s="273"/>
      <c r="F28" s="273"/>
      <c r="G28" s="273"/>
      <c r="H28" s="273"/>
      <c r="I28" s="274"/>
      <c r="J28" s="273"/>
      <c r="K28" s="279">
        <f t="shared" si="0"/>
        <v>0</v>
      </c>
      <c r="L28" s="279">
        <f t="shared" si="1"/>
        <v>0</v>
      </c>
      <c r="M28" s="279">
        <f t="shared" si="2"/>
        <v>0</v>
      </c>
      <c r="N28" s="279">
        <f t="shared" si="3"/>
        <v>0</v>
      </c>
      <c r="O28" s="279">
        <f t="shared" si="4"/>
        <v>0</v>
      </c>
    </row>
    <row r="29" spans="1:15" ht="16.5" customHeight="1" x14ac:dyDescent="0.2">
      <c r="A29" s="276" t="s">
        <v>127</v>
      </c>
      <c r="B29" s="286" t="s">
        <v>955</v>
      </c>
      <c r="C29" s="287" t="s">
        <v>54</v>
      </c>
      <c r="D29" s="292">
        <v>1</v>
      </c>
      <c r="E29" s="273"/>
      <c r="F29" s="273"/>
      <c r="G29" s="273"/>
      <c r="H29" s="273"/>
      <c r="I29" s="274"/>
      <c r="J29" s="273"/>
      <c r="K29" s="279">
        <f t="shared" si="0"/>
        <v>0</v>
      </c>
      <c r="L29" s="279">
        <f t="shared" si="1"/>
        <v>0</v>
      </c>
      <c r="M29" s="279">
        <f t="shared" si="2"/>
        <v>0</v>
      </c>
      <c r="N29" s="279">
        <f t="shared" si="3"/>
        <v>0</v>
      </c>
      <c r="O29" s="279">
        <f t="shared" si="4"/>
        <v>0</v>
      </c>
    </row>
    <row r="30" spans="1:15" ht="16.5" customHeight="1" x14ac:dyDescent="0.2">
      <c r="A30" s="276" t="s">
        <v>128</v>
      </c>
      <c r="B30" s="286" t="s">
        <v>956</v>
      </c>
      <c r="C30" s="284" t="s">
        <v>54</v>
      </c>
      <c r="D30" s="285">
        <v>1</v>
      </c>
      <c r="E30" s="273"/>
      <c r="F30" s="273"/>
      <c r="G30" s="273"/>
      <c r="H30" s="273"/>
      <c r="I30" s="274"/>
      <c r="J30" s="273"/>
      <c r="K30" s="279">
        <f t="shared" si="0"/>
        <v>0</v>
      </c>
      <c r="L30" s="279">
        <f t="shared" si="1"/>
        <v>0</v>
      </c>
      <c r="M30" s="279">
        <f t="shared" si="2"/>
        <v>0</v>
      </c>
      <c r="N30" s="279">
        <f t="shared" si="3"/>
        <v>0</v>
      </c>
      <c r="O30" s="279">
        <f t="shared" si="4"/>
        <v>0</v>
      </c>
    </row>
    <row r="31" spans="1:15" ht="16.5" customHeight="1" x14ac:dyDescent="0.2">
      <c r="A31" s="293" t="s">
        <v>129</v>
      </c>
      <c r="B31" s="278" t="s">
        <v>957</v>
      </c>
      <c r="C31" s="285" t="s">
        <v>54</v>
      </c>
      <c r="D31" s="285">
        <v>1</v>
      </c>
      <c r="E31" s="273"/>
      <c r="F31" s="273"/>
      <c r="G31" s="273"/>
      <c r="H31" s="273"/>
      <c r="I31" s="274"/>
      <c r="J31" s="273"/>
      <c r="K31" s="279">
        <f t="shared" si="0"/>
        <v>0</v>
      </c>
      <c r="L31" s="279">
        <f t="shared" si="1"/>
        <v>0</v>
      </c>
      <c r="M31" s="279">
        <f t="shared" si="2"/>
        <v>0</v>
      </c>
      <c r="N31" s="279">
        <f t="shared" si="3"/>
        <v>0</v>
      </c>
      <c r="O31" s="279">
        <f t="shared" si="4"/>
        <v>0</v>
      </c>
    </row>
    <row r="32" spans="1:15" ht="16.5" customHeight="1" x14ac:dyDescent="0.2">
      <c r="A32" s="293" t="s">
        <v>130</v>
      </c>
      <c r="B32" s="278" t="s">
        <v>958</v>
      </c>
      <c r="C32" s="285" t="s">
        <v>959</v>
      </c>
      <c r="D32" s="282">
        <v>3200</v>
      </c>
      <c r="E32" s="273"/>
      <c r="F32" s="273"/>
      <c r="G32" s="273"/>
      <c r="H32" s="273"/>
      <c r="I32" s="274"/>
      <c r="J32" s="273"/>
      <c r="K32" s="279">
        <f t="shared" si="0"/>
        <v>0</v>
      </c>
      <c r="L32" s="279">
        <f t="shared" si="1"/>
        <v>0</v>
      </c>
      <c r="M32" s="279">
        <f t="shared" si="2"/>
        <v>0</v>
      </c>
      <c r="N32" s="279">
        <f t="shared" si="3"/>
        <v>0</v>
      </c>
      <c r="O32" s="279">
        <f t="shared" si="4"/>
        <v>0</v>
      </c>
    </row>
    <row r="33" spans="1:15" ht="16.5" customHeight="1" x14ac:dyDescent="0.2">
      <c r="A33" s="293" t="s">
        <v>131</v>
      </c>
      <c r="B33" s="289" t="s">
        <v>960</v>
      </c>
      <c r="C33" s="294" t="s">
        <v>959</v>
      </c>
      <c r="D33" s="288">
        <v>120</v>
      </c>
      <c r="E33" s="273"/>
      <c r="F33" s="273"/>
      <c r="G33" s="273"/>
      <c r="H33" s="273"/>
      <c r="I33" s="274"/>
      <c r="J33" s="273"/>
      <c r="K33" s="279">
        <f t="shared" si="0"/>
        <v>0</v>
      </c>
      <c r="L33" s="279">
        <f t="shared" si="1"/>
        <v>0</v>
      </c>
      <c r="M33" s="279">
        <f t="shared" si="2"/>
        <v>0</v>
      </c>
      <c r="N33" s="279">
        <f t="shared" si="3"/>
        <v>0</v>
      </c>
      <c r="O33" s="279">
        <f t="shared" si="4"/>
        <v>0</v>
      </c>
    </row>
    <row r="34" spans="1:15" ht="16.5" customHeight="1" x14ac:dyDescent="0.2">
      <c r="A34" s="293" t="s">
        <v>132</v>
      </c>
      <c r="B34" s="278" t="s">
        <v>961</v>
      </c>
      <c r="C34" s="285" t="s">
        <v>959</v>
      </c>
      <c r="D34" s="285">
        <v>800</v>
      </c>
      <c r="E34" s="273"/>
      <c r="F34" s="273"/>
      <c r="G34" s="273"/>
      <c r="H34" s="273"/>
      <c r="I34" s="274"/>
      <c r="J34" s="273"/>
      <c r="K34" s="279">
        <f t="shared" si="0"/>
        <v>0</v>
      </c>
      <c r="L34" s="279">
        <f t="shared" si="1"/>
        <v>0</v>
      </c>
      <c r="M34" s="279">
        <f t="shared" si="2"/>
        <v>0</v>
      </c>
      <c r="N34" s="279">
        <f t="shared" si="3"/>
        <v>0</v>
      </c>
      <c r="O34" s="279">
        <f t="shared" si="4"/>
        <v>0</v>
      </c>
    </row>
    <row r="35" spans="1:15" ht="16.5" customHeight="1" x14ac:dyDescent="0.2">
      <c r="A35" s="293" t="s">
        <v>133</v>
      </c>
      <c r="B35" s="278" t="s">
        <v>962</v>
      </c>
      <c r="C35" s="295" t="s">
        <v>959</v>
      </c>
      <c r="D35" s="282">
        <v>100</v>
      </c>
      <c r="E35" s="273"/>
      <c r="F35" s="273"/>
      <c r="G35" s="273"/>
      <c r="H35" s="273"/>
      <c r="I35" s="274"/>
      <c r="J35" s="273"/>
      <c r="K35" s="279">
        <f t="shared" si="0"/>
        <v>0</v>
      </c>
      <c r="L35" s="279">
        <f t="shared" si="1"/>
        <v>0</v>
      </c>
      <c r="M35" s="279">
        <f t="shared" si="2"/>
        <v>0</v>
      </c>
      <c r="N35" s="279">
        <f t="shared" si="3"/>
        <v>0</v>
      </c>
      <c r="O35" s="279">
        <f t="shared" si="4"/>
        <v>0</v>
      </c>
    </row>
    <row r="36" spans="1:15" ht="16.5" customHeight="1" x14ac:dyDescent="0.2">
      <c r="A36" s="293" t="s">
        <v>134</v>
      </c>
      <c r="B36" s="278" t="s">
        <v>963</v>
      </c>
      <c r="C36" s="295" t="s">
        <v>267</v>
      </c>
      <c r="D36" s="282">
        <v>1</v>
      </c>
      <c r="E36" s="273"/>
      <c r="F36" s="273"/>
      <c r="G36" s="273"/>
      <c r="H36" s="273"/>
      <c r="I36" s="274"/>
      <c r="J36" s="273"/>
      <c r="K36" s="279">
        <f t="shared" si="0"/>
        <v>0</v>
      </c>
      <c r="L36" s="279">
        <f t="shared" si="1"/>
        <v>0</v>
      </c>
      <c r="M36" s="279">
        <f t="shared" si="2"/>
        <v>0</v>
      </c>
      <c r="N36" s="279">
        <f t="shared" si="3"/>
        <v>0</v>
      </c>
      <c r="O36" s="279">
        <f t="shared" si="4"/>
        <v>0</v>
      </c>
    </row>
    <row r="37" spans="1:15" ht="16.5" customHeight="1" x14ac:dyDescent="0.2">
      <c r="A37" s="293" t="s">
        <v>135</v>
      </c>
      <c r="B37" s="278" t="s">
        <v>964</v>
      </c>
      <c r="C37" s="295" t="s">
        <v>54</v>
      </c>
      <c r="D37" s="282">
        <v>5</v>
      </c>
      <c r="E37" s="273"/>
      <c r="F37" s="273"/>
      <c r="G37" s="273"/>
      <c r="H37" s="273"/>
      <c r="I37" s="274"/>
      <c r="J37" s="273"/>
      <c r="K37" s="279">
        <f t="shared" si="0"/>
        <v>0</v>
      </c>
      <c r="L37" s="279">
        <f t="shared" si="1"/>
        <v>0</v>
      </c>
      <c r="M37" s="279">
        <f t="shared" si="2"/>
        <v>0</v>
      </c>
      <c r="N37" s="279">
        <f t="shared" si="3"/>
        <v>0</v>
      </c>
      <c r="O37" s="279">
        <f t="shared" si="4"/>
        <v>0</v>
      </c>
    </row>
    <row r="38" spans="1:15" ht="16.5" customHeight="1" x14ac:dyDescent="0.2">
      <c r="A38" s="293" t="s">
        <v>136</v>
      </c>
      <c r="B38" s="278" t="s">
        <v>965</v>
      </c>
      <c r="C38" s="295" t="s">
        <v>267</v>
      </c>
      <c r="D38" s="282">
        <v>1</v>
      </c>
      <c r="E38" s="273"/>
      <c r="F38" s="273"/>
      <c r="G38" s="273"/>
      <c r="H38" s="273"/>
      <c r="I38" s="274"/>
      <c r="J38" s="273"/>
      <c r="K38" s="279">
        <f t="shared" si="0"/>
        <v>0</v>
      </c>
      <c r="L38" s="279">
        <f t="shared" si="1"/>
        <v>0</v>
      </c>
      <c r="M38" s="279">
        <f t="shared" si="2"/>
        <v>0</v>
      </c>
      <c r="N38" s="279">
        <f t="shared" si="3"/>
        <v>0</v>
      </c>
      <c r="O38" s="279">
        <f t="shared" si="4"/>
        <v>0</v>
      </c>
    </row>
    <row r="39" spans="1:15" x14ac:dyDescent="0.2">
      <c r="A39" s="333" t="s">
        <v>56</v>
      </c>
      <c r="B39" s="334"/>
      <c r="C39" s="136"/>
      <c r="D39" s="136"/>
      <c r="E39" s="136"/>
      <c r="F39" s="136"/>
      <c r="G39" s="136"/>
      <c r="H39" s="136"/>
      <c r="I39" s="136"/>
      <c r="J39" s="136"/>
      <c r="K39" s="137">
        <f>SUM(K14:K38)</f>
        <v>0</v>
      </c>
      <c r="L39" s="138">
        <f>SUM(L14:L38)</f>
        <v>0</v>
      </c>
      <c r="M39" s="138">
        <f>SUM(M14:M38)</f>
        <v>0</v>
      </c>
      <c r="N39" s="138">
        <f>SUM(N14:N38)</f>
        <v>0</v>
      </c>
      <c r="O39" s="139">
        <f>SUM(O14:O38)</f>
        <v>0</v>
      </c>
    </row>
    <row r="40" spans="1:15" ht="13.5" thickBot="1" x14ac:dyDescent="0.25">
      <c r="A40" s="335" t="s">
        <v>57</v>
      </c>
      <c r="B40" s="336"/>
      <c r="C40" s="140"/>
      <c r="D40" s="141"/>
      <c r="E40" s="142"/>
      <c r="F40" s="142"/>
      <c r="G40" s="142"/>
      <c r="H40" s="142"/>
      <c r="I40" s="142"/>
      <c r="J40" s="142"/>
      <c r="K40" s="143"/>
      <c r="L40" s="144"/>
      <c r="M40" s="145">
        <f>ROUND(M39*C40,2)</f>
        <v>0</v>
      </c>
      <c r="N40" s="144"/>
      <c r="O40" s="146"/>
    </row>
    <row r="41" spans="1:15" ht="14.25" thickTop="1" thickBot="1" x14ac:dyDescent="0.25">
      <c r="A41" s="337" t="s">
        <v>58</v>
      </c>
      <c r="B41" s="338"/>
      <c r="C41" s="147"/>
      <c r="D41" s="147"/>
      <c r="E41" s="148"/>
      <c r="F41" s="148"/>
      <c r="G41" s="148"/>
      <c r="H41" s="148"/>
      <c r="I41" s="148"/>
      <c r="J41" s="148"/>
      <c r="K41" s="149"/>
      <c r="L41" s="150">
        <f>ROUND(SUM(L39:L40),2)</f>
        <v>0</v>
      </c>
      <c r="M41" s="150">
        <f>ROUND(SUM(M39:M40),2)</f>
        <v>0</v>
      </c>
      <c r="N41" s="150">
        <f>ROUND(SUM(N39:N40),2)</f>
        <v>0</v>
      </c>
      <c r="O41" s="151">
        <f>SUM(L41:N41)</f>
        <v>0</v>
      </c>
    </row>
    <row r="42" spans="1:15" ht="13.5" thickTop="1" x14ac:dyDescent="0.2">
      <c r="C42" s="152"/>
      <c r="D42" s="152"/>
    </row>
    <row r="43" spans="1:15" s="117" customFormat="1" x14ac:dyDescent="0.2">
      <c r="A43" s="153"/>
      <c r="C43" s="319"/>
      <c r="D43" s="319"/>
    </row>
    <row r="44" spans="1:15" s="117" customFormat="1" x14ac:dyDescent="0.2">
      <c r="A44" s="153"/>
      <c r="C44" s="154"/>
    </row>
    <row r="45" spans="1:15" s="117" customFormat="1" x14ac:dyDescent="0.2">
      <c r="A45" s="155"/>
    </row>
    <row r="46" spans="1:15" x14ac:dyDescent="0.2">
      <c r="B46" s="156"/>
      <c r="C46" s="152"/>
      <c r="D46" s="152"/>
    </row>
    <row r="47" spans="1:15" x14ac:dyDescent="0.2">
      <c r="B47" s="156"/>
      <c r="C47" s="152"/>
      <c r="D47" s="152"/>
    </row>
    <row r="48" spans="1:15" x14ac:dyDescent="0.2">
      <c r="B48" s="156"/>
      <c r="C48" s="152"/>
      <c r="D48" s="152"/>
    </row>
    <row r="49" spans="2:15" x14ac:dyDescent="0.2">
      <c r="B49" s="156"/>
      <c r="C49" s="152"/>
      <c r="D49" s="152"/>
    </row>
    <row r="50" spans="2:15" x14ac:dyDescent="0.2">
      <c r="B50" s="156"/>
      <c r="C50" s="152"/>
      <c r="D50" s="152"/>
    </row>
    <row r="51" spans="2:15" x14ac:dyDescent="0.2">
      <c r="B51" s="156"/>
      <c r="C51" s="152"/>
      <c r="D51" s="152"/>
    </row>
    <row r="52" spans="2:15" x14ac:dyDescent="0.2">
      <c r="B52" s="156"/>
      <c r="C52" s="152"/>
      <c r="D52" s="152"/>
    </row>
    <row r="53" spans="2:15" x14ac:dyDescent="0.2">
      <c r="B53" s="156"/>
      <c r="C53" s="152"/>
      <c r="D53" s="152"/>
    </row>
    <row r="54" spans="2:15" x14ac:dyDescent="0.2">
      <c r="B54" s="156"/>
      <c r="C54" s="152"/>
      <c r="D54" s="152"/>
    </row>
    <row r="55" spans="2:15" x14ac:dyDescent="0.2">
      <c r="B55" s="156"/>
      <c r="C55" s="152"/>
      <c r="D55" s="152"/>
    </row>
    <row r="56" spans="2:15" x14ac:dyDescent="0.2"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2:15" x14ac:dyDescent="0.2"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2:15" x14ac:dyDescent="0.2"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2:15" x14ac:dyDescent="0.2"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</row>
    <row r="60" spans="2:15" x14ac:dyDescent="0.2"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</row>
    <row r="61" spans="2:15" x14ac:dyDescent="0.2"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</row>
    <row r="62" spans="2:15" x14ac:dyDescent="0.2"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2:15" x14ac:dyDescent="0.2"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2:15" x14ac:dyDescent="0.2"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5:15" x14ac:dyDescent="0.2"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5:15" x14ac:dyDescent="0.2"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</sheetData>
  <mergeCells count="13">
    <mergeCell ref="A39:B39"/>
    <mergeCell ref="A40:B40"/>
    <mergeCell ref="A41:B41"/>
    <mergeCell ref="C43:D43"/>
    <mergeCell ref="B2:P2"/>
    <mergeCell ref="B1:O1"/>
    <mergeCell ref="N7:O7"/>
    <mergeCell ref="A11:A12"/>
    <mergeCell ref="B11:B12"/>
    <mergeCell ref="C11:C12"/>
    <mergeCell ref="D11:D12"/>
    <mergeCell ref="E11:J11"/>
    <mergeCell ref="K11:O11"/>
  </mergeCells>
  <pageMargins left="0.17" right="0.17" top="0.54" bottom="0.21" header="0.31496062992125984" footer="0.17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Zeros="0" tabSelected="1" topLeftCell="A4" workbookViewId="0">
      <selection activeCell="L25" sqref="L25"/>
    </sheetView>
  </sheetViews>
  <sheetFormatPr defaultColWidth="9.140625" defaultRowHeight="12.75" x14ac:dyDescent="0.2"/>
  <cols>
    <col min="1" max="1" width="5.7109375" style="160" customWidth="1"/>
    <col min="2" max="2" width="45.28515625" style="160" customWidth="1"/>
    <col min="3" max="3" width="6.5703125" style="160" customWidth="1"/>
    <col min="4" max="4" width="7.42578125" style="160" customWidth="1"/>
    <col min="5" max="5" width="7.7109375" style="160" customWidth="1"/>
    <col min="6" max="6" width="8" style="160" customWidth="1"/>
    <col min="7" max="7" width="7.7109375" style="160" customWidth="1"/>
    <col min="8" max="8" width="8.85546875" style="160" customWidth="1"/>
    <col min="9" max="9" width="7.7109375" style="160" customWidth="1"/>
    <col min="10" max="11" width="9" style="160" customWidth="1"/>
    <col min="12" max="12" width="9.5703125" style="160" customWidth="1"/>
    <col min="13" max="13" width="9.140625" style="160"/>
    <col min="14" max="14" width="9.5703125" style="160" customWidth="1"/>
    <col min="15" max="15" width="11.42578125" style="160" customWidth="1"/>
    <col min="16" max="16384" width="9.140625" style="160"/>
  </cols>
  <sheetData>
    <row r="1" spans="1:15" ht="16.5" x14ac:dyDescent="0.2">
      <c r="B1" s="326" t="s">
        <v>940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15" x14ac:dyDescent="0.2">
      <c r="B2" s="327" t="s">
        <v>837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4" spans="1:15" ht="17.25" customHeight="1" x14ac:dyDescent="0.2">
      <c r="A4" s="65" t="s">
        <v>971</v>
      </c>
    </row>
    <row r="5" spans="1:15" ht="17.25" customHeight="1" x14ac:dyDescent="0.2">
      <c r="A5" s="65" t="s">
        <v>60</v>
      </c>
      <c r="C5" s="162"/>
      <c r="D5" s="162"/>
      <c r="E5" s="163"/>
      <c r="F5" s="163"/>
      <c r="G5" s="163"/>
      <c r="H5" s="163"/>
    </row>
    <row r="6" spans="1:15" ht="17.25" customHeight="1" x14ac:dyDescent="0.25">
      <c r="A6" s="70" t="s">
        <v>972</v>
      </c>
      <c r="B6" s="161"/>
      <c r="C6" s="161"/>
      <c r="D6" s="161"/>
      <c r="E6" s="161"/>
      <c r="F6" s="161"/>
      <c r="G6" s="161"/>
      <c r="H6" s="161"/>
    </row>
    <row r="7" spans="1:15" x14ac:dyDescent="0.2">
      <c r="L7" s="164" t="s">
        <v>929</v>
      </c>
      <c r="N7" s="328">
        <f>O45</f>
        <v>0</v>
      </c>
      <c r="O7" s="328"/>
    </row>
    <row r="8" spans="1:15" x14ac:dyDescent="0.2">
      <c r="A8" s="160" t="s">
        <v>928</v>
      </c>
    </row>
    <row r="9" spans="1:15" x14ac:dyDescent="0.2">
      <c r="L9" s="75" t="s">
        <v>926</v>
      </c>
    </row>
    <row r="11" spans="1:15" ht="12.75" customHeight="1" x14ac:dyDescent="0.2">
      <c r="A11" s="329" t="s">
        <v>42</v>
      </c>
      <c r="B11" s="330" t="s">
        <v>43</v>
      </c>
      <c r="C11" s="331" t="s">
        <v>44</v>
      </c>
      <c r="D11" s="331" t="s">
        <v>45</v>
      </c>
      <c r="E11" s="332" t="s">
        <v>46</v>
      </c>
      <c r="F11" s="332"/>
      <c r="G11" s="332"/>
      <c r="H11" s="332"/>
      <c r="I11" s="332"/>
      <c r="J11" s="332"/>
      <c r="K11" s="332" t="s">
        <v>47</v>
      </c>
      <c r="L11" s="332"/>
      <c r="M11" s="332"/>
      <c r="N11" s="332"/>
      <c r="O11" s="332"/>
    </row>
    <row r="12" spans="1:15" ht="55.5" customHeight="1" x14ac:dyDescent="0.2">
      <c r="A12" s="329"/>
      <c r="B12" s="330"/>
      <c r="C12" s="331"/>
      <c r="D12" s="331"/>
      <c r="E12" s="246" t="s">
        <v>48</v>
      </c>
      <c r="F12" s="246" t="s">
        <v>49</v>
      </c>
      <c r="G12" s="246" t="s">
        <v>29</v>
      </c>
      <c r="H12" s="246" t="s">
        <v>50</v>
      </c>
      <c r="I12" s="246" t="s">
        <v>31</v>
      </c>
      <c r="J12" s="246" t="s">
        <v>51</v>
      </c>
      <c r="K12" s="246" t="s">
        <v>52</v>
      </c>
      <c r="L12" s="246" t="s">
        <v>29</v>
      </c>
      <c r="M12" s="246" t="s">
        <v>50</v>
      </c>
      <c r="N12" s="246" t="s">
        <v>31</v>
      </c>
      <c r="O12" s="246" t="s">
        <v>53</v>
      </c>
    </row>
    <row r="13" spans="1:15" s="164" customFormat="1" ht="11.25" customHeight="1" x14ac:dyDescent="0.2">
      <c r="A13" s="166">
        <v>1</v>
      </c>
      <c r="B13" s="166">
        <v>2</v>
      </c>
      <c r="C13" s="166">
        <v>3</v>
      </c>
      <c r="D13" s="166">
        <v>4</v>
      </c>
      <c r="E13" s="245">
        <v>5</v>
      </c>
      <c r="F13" s="245">
        <v>6</v>
      </c>
      <c r="G13" s="245">
        <v>7</v>
      </c>
      <c r="H13" s="245">
        <v>8</v>
      </c>
      <c r="I13" s="245">
        <v>9</v>
      </c>
      <c r="J13" s="245">
        <v>10</v>
      </c>
      <c r="K13" s="245">
        <v>11</v>
      </c>
      <c r="L13" s="245">
        <v>12</v>
      </c>
      <c r="M13" s="245">
        <v>13</v>
      </c>
      <c r="N13" s="245">
        <v>14</v>
      </c>
      <c r="O13" s="245">
        <v>15</v>
      </c>
    </row>
    <row r="14" spans="1:15" ht="12.6" customHeight="1" x14ac:dyDescent="0.2">
      <c r="A14" s="173"/>
      <c r="B14" s="193"/>
      <c r="C14" s="197"/>
      <c r="D14" s="210"/>
      <c r="E14" s="168"/>
      <c r="F14" s="169"/>
      <c r="G14" s="169"/>
      <c r="H14" s="169"/>
      <c r="I14" s="169"/>
      <c r="J14" s="169"/>
      <c r="K14" s="170"/>
      <c r="L14" s="171"/>
      <c r="M14" s="171"/>
      <c r="N14" s="171"/>
      <c r="O14" s="172"/>
    </row>
    <row r="15" spans="1:15" ht="16.5" customHeight="1" x14ac:dyDescent="0.2">
      <c r="A15" s="174" t="s">
        <v>116</v>
      </c>
      <c r="B15" s="175" t="s">
        <v>838</v>
      </c>
      <c r="C15" s="176" t="s">
        <v>839</v>
      </c>
      <c r="D15" s="170">
        <v>114</v>
      </c>
      <c r="E15" s="168"/>
      <c r="F15" s="169"/>
      <c r="G15" s="169"/>
      <c r="H15" s="169"/>
      <c r="I15" s="169"/>
      <c r="J15" s="169">
        <f t="shared" ref="J15:J37" si="0">ROUND(G15+H15+I15,2)</f>
        <v>0</v>
      </c>
      <c r="K15" s="169">
        <f t="shared" ref="K15:K41" si="1">ROUND(D15*E15,2)</f>
        <v>0</v>
      </c>
      <c r="L15" s="234">
        <f t="shared" ref="L15:L41" si="2">ROUND(D15*G15,2)</f>
        <v>0</v>
      </c>
      <c r="M15" s="234">
        <f t="shared" ref="M15:M41" si="3">ROUND(D15*H15,2)</f>
        <v>0</v>
      </c>
      <c r="N15" s="234">
        <f t="shared" ref="N15:N41" si="4">ROUND(D15*I15,2)</f>
        <v>0</v>
      </c>
      <c r="O15" s="235">
        <f t="shared" ref="O15:O41" si="5">ROUND(L15+M15+N15,2)</f>
        <v>0</v>
      </c>
    </row>
    <row r="16" spans="1:15" x14ac:dyDescent="0.2">
      <c r="A16" s="174" t="s">
        <v>32</v>
      </c>
      <c r="B16" s="175" t="s">
        <v>840</v>
      </c>
      <c r="C16" s="176" t="s">
        <v>54</v>
      </c>
      <c r="D16" s="170">
        <v>8</v>
      </c>
      <c r="E16" s="168"/>
      <c r="F16" s="169"/>
      <c r="G16" s="169"/>
      <c r="H16" s="169"/>
      <c r="I16" s="169"/>
      <c r="J16" s="169">
        <f t="shared" si="0"/>
        <v>0</v>
      </c>
      <c r="K16" s="170">
        <f t="shared" si="1"/>
        <v>0</v>
      </c>
      <c r="L16" s="171">
        <f t="shared" si="2"/>
        <v>0</v>
      </c>
      <c r="M16" s="171">
        <f t="shared" si="3"/>
        <v>0</v>
      </c>
      <c r="N16" s="171">
        <f t="shared" si="4"/>
        <v>0</v>
      </c>
      <c r="O16" s="172">
        <f t="shared" si="5"/>
        <v>0</v>
      </c>
    </row>
    <row r="17" spans="1:15" ht="24" x14ac:dyDescent="0.2">
      <c r="A17" s="173" t="s">
        <v>33</v>
      </c>
      <c r="B17" s="242" t="s">
        <v>841</v>
      </c>
      <c r="C17" s="176" t="s">
        <v>839</v>
      </c>
      <c r="D17" s="209">
        <v>7.5</v>
      </c>
      <c r="E17" s="168"/>
      <c r="F17" s="169"/>
      <c r="G17" s="169"/>
      <c r="H17" s="169"/>
      <c r="I17" s="169"/>
      <c r="J17" s="169">
        <f t="shared" si="0"/>
        <v>0</v>
      </c>
      <c r="K17" s="170">
        <f t="shared" si="1"/>
        <v>0</v>
      </c>
      <c r="L17" s="171">
        <f t="shared" si="2"/>
        <v>0</v>
      </c>
      <c r="M17" s="171">
        <f t="shared" si="3"/>
        <v>0</v>
      </c>
      <c r="N17" s="171">
        <f t="shared" si="4"/>
        <v>0</v>
      </c>
      <c r="O17" s="172">
        <f t="shared" si="5"/>
        <v>0</v>
      </c>
    </row>
    <row r="18" spans="1:15" ht="16.5" customHeight="1" x14ac:dyDescent="0.2">
      <c r="A18" s="174" t="s">
        <v>34</v>
      </c>
      <c r="B18" s="199" t="s">
        <v>842</v>
      </c>
      <c r="C18" s="176" t="s">
        <v>839</v>
      </c>
      <c r="D18" s="210">
        <v>18.2</v>
      </c>
      <c r="E18" s="168"/>
      <c r="F18" s="169"/>
      <c r="G18" s="169"/>
      <c r="H18" s="169"/>
      <c r="I18" s="169"/>
      <c r="J18" s="169">
        <f t="shared" si="0"/>
        <v>0</v>
      </c>
      <c r="K18" s="170">
        <f t="shared" si="1"/>
        <v>0</v>
      </c>
      <c r="L18" s="171">
        <f t="shared" si="2"/>
        <v>0</v>
      </c>
      <c r="M18" s="171">
        <f t="shared" si="3"/>
        <v>0</v>
      </c>
      <c r="N18" s="171">
        <f t="shared" si="4"/>
        <v>0</v>
      </c>
      <c r="O18" s="172">
        <f t="shared" si="5"/>
        <v>0</v>
      </c>
    </row>
    <row r="19" spans="1:15" ht="16.5" customHeight="1" x14ac:dyDescent="0.2">
      <c r="A19" s="174" t="s">
        <v>117</v>
      </c>
      <c r="B19" s="238" t="s">
        <v>843</v>
      </c>
      <c r="C19" s="197" t="s">
        <v>267</v>
      </c>
      <c r="D19" s="209">
        <v>1</v>
      </c>
      <c r="E19" s="168"/>
      <c r="F19" s="169"/>
      <c r="G19" s="169"/>
      <c r="H19" s="169"/>
      <c r="I19" s="169"/>
      <c r="J19" s="169">
        <f t="shared" si="0"/>
        <v>0</v>
      </c>
      <c r="K19" s="169">
        <f t="shared" si="1"/>
        <v>0</v>
      </c>
      <c r="L19" s="234">
        <f t="shared" si="2"/>
        <v>0</v>
      </c>
      <c r="M19" s="234">
        <f t="shared" si="3"/>
        <v>0</v>
      </c>
      <c r="N19" s="234">
        <f t="shared" si="4"/>
        <v>0</v>
      </c>
      <c r="O19" s="235">
        <f t="shared" si="5"/>
        <v>0</v>
      </c>
    </row>
    <row r="20" spans="1:15" ht="16.5" customHeight="1" x14ac:dyDescent="0.2">
      <c r="A20" s="173" t="s">
        <v>118</v>
      </c>
      <c r="B20" s="199" t="s">
        <v>844</v>
      </c>
      <c r="C20" s="176" t="s">
        <v>839</v>
      </c>
      <c r="D20" s="210">
        <v>8</v>
      </c>
      <c r="E20" s="168"/>
      <c r="F20" s="169"/>
      <c r="G20" s="169"/>
      <c r="H20" s="169"/>
      <c r="I20" s="169"/>
      <c r="J20" s="169">
        <f t="shared" si="0"/>
        <v>0</v>
      </c>
      <c r="K20" s="170">
        <f t="shared" si="1"/>
        <v>0</v>
      </c>
      <c r="L20" s="171">
        <f t="shared" si="2"/>
        <v>0</v>
      </c>
      <c r="M20" s="171">
        <f t="shared" si="3"/>
        <v>0</v>
      </c>
      <c r="N20" s="171">
        <f t="shared" si="4"/>
        <v>0</v>
      </c>
      <c r="O20" s="172">
        <f t="shared" si="5"/>
        <v>0</v>
      </c>
    </row>
    <row r="21" spans="1:15" ht="24" x14ac:dyDescent="0.2">
      <c r="A21" s="174" t="s">
        <v>119</v>
      </c>
      <c r="B21" s="249" t="s">
        <v>845</v>
      </c>
      <c r="C21" s="203" t="s">
        <v>55</v>
      </c>
      <c r="D21" s="210">
        <v>6</v>
      </c>
      <c r="E21" s="168"/>
      <c r="F21" s="169"/>
      <c r="G21" s="169"/>
      <c r="H21" s="169"/>
      <c r="I21" s="169"/>
      <c r="J21" s="169">
        <f>ROUND(G21+H21+I21,2)</f>
        <v>0</v>
      </c>
      <c r="K21" s="170">
        <f t="shared" si="1"/>
        <v>0</v>
      </c>
      <c r="L21" s="171">
        <f t="shared" si="2"/>
        <v>0</v>
      </c>
      <c r="M21" s="171">
        <f t="shared" si="3"/>
        <v>0</v>
      </c>
      <c r="N21" s="171">
        <f t="shared" si="4"/>
        <v>0</v>
      </c>
      <c r="O21" s="172">
        <f t="shared" si="5"/>
        <v>0</v>
      </c>
    </row>
    <row r="22" spans="1:15" ht="25.15" customHeight="1" x14ac:dyDescent="0.2">
      <c r="A22" s="174" t="s">
        <v>120</v>
      </c>
      <c r="B22" s="175" t="s">
        <v>865</v>
      </c>
      <c r="C22" s="176" t="s">
        <v>285</v>
      </c>
      <c r="D22" s="170">
        <v>223.5</v>
      </c>
      <c r="E22" s="168"/>
      <c r="F22" s="169"/>
      <c r="G22" s="169"/>
      <c r="H22" s="169"/>
      <c r="I22" s="169"/>
      <c r="J22" s="169">
        <f t="shared" si="0"/>
        <v>0</v>
      </c>
      <c r="K22" s="170">
        <f t="shared" si="1"/>
        <v>0</v>
      </c>
      <c r="L22" s="171">
        <f t="shared" si="2"/>
        <v>0</v>
      </c>
      <c r="M22" s="171">
        <f t="shared" si="3"/>
        <v>0</v>
      </c>
      <c r="N22" s="171">
        <f t="shared" si="4"/>
        <v>0</v>
      </c>
      <c r="O22" s="172">
        <f t="shared" si="5"/>
        <v>0</v>
      </c>
    </row>
    <row r="23" spans="1:15" ht="24" x14ac:dyDescent="0.2">
      <c r="A23" s="173" t="s">
        <v>121</v>
      </c>
      <c r="B23" s="175" t="s">
        <v>846</v>
      </c>
      <c r="C23" s="176" t="s">
        <v>839</v>
      </c>
      <c r="D23" s="170">
        <v>325</v>
      </c>
      <c r="E23" s="168"/>
      <c r="F23" s="169"/>
      <c r="G23" s="169"/>
      <c r="H23" s="169"/>
      <c r="I23" s="169"/>
      <c r="J23" s="169">
        <f>ROUND(G23+H23+I23,2)</f>
        <v>0</v>
      </c>
      <c r="K23" s="170">
        <f t="shared" si="1"/>
        <v>0</v>
      </c>
      <c r="L23" s="171">
        <f t="shared" si="2"/>
        <v>0</v>
      </c>
      <c r="M23" s="171">
        <f t="shared" si="3"/>
        <v>0</v>
      </c>
      <c r="N23" s="171">
        <f t="shared" si="4"/>
        <v>0</v>
      </c>
      <c r="O23" s="172">
        <f t="shared" si="5"/>
        <v>0</v>
      </c>
    </row>
    <row r="24" spans="1:15" ht="26.45" customHeight="1" x14ac:dyDescent="0.2">
      <c r="A24" s="174" t="s">
        <v>122</v>
      </c>
      <c r="B24" s="175" t="s">
        <v>847</v>
      </c>
      <c r="C24" s="176" t="s">
        <v>839</v>
      </c>
      <c r="D24" s="170">
        <v>325</v>
      </c>
      <c r="E24" s="168"/>
      <c r="F24" s="169"/>
      <c r="G24" s="169"/>
      <c r="H24" s="169"/>
      <c r="I24" s="169"/>
      <c r="J24" s="169">
        <f>ROUND(G24+H24+I24,2)</f>
        <v>0</v>
      </c>
      <c r="K24" s="170">
        <f t="shared" si="1"/>
        <v>0</v>
      </c>
      <c r="L24" s="171">
        <f t="shared" si="2"/>
        <v>0</v>
      </c>
      <c r="M24" s="171">
        <f t="shared" si="3"/>
        <v>0</v>
      </c>
      <c r="N24" s="171">
        <f t="shared" si="4"/>
        <v>0</v>
      </c>
      <c r="O24" s="172">
        <f t="shared" si="5"/>
        <v>0</v>
      </c>
    </row>
    <row r="25" spans="1:15" ht="26.45" customHeight="1" x14ac:dyDescent="0.2">
      <c r="A25" s="174" t="s">
        <v>123</v>
      </c>
      <c r="B25" s="175" t="s">
        <v>848</v>
      </c>
      <c r="C25" s="176" t="s">
        <v>839</v>
      </c>
      <c r="D25" s="170">
        <v>325</v>
      </c>
      <c r="E25" s="168"/>
      <c r="F25" s="169"/>
      <c r="G25" s="169"/>
      <c r="H25" s="169"/>
      <c r="I25" s="169"/>
      <c r="J25" s="169">
        <f t="shared" si="0"/>
        <v>0</v>
      </c>
      <c r="K25" s="170">
        <f t="shared" si="1"/>
        <v>0</v>
      </c>
      <c r="L25" s="171">
        <f t="shared" si="2"/>
        <v>0</v>
      </c>
      <c r="M25" s="171">
        <f t="shared" si="3"/>
        <v>0</v>
      </c>
      <c r="N25" s="171">
        <f t="shared" si="4"/>
        <v>0</v>
      </c>
      <c r="O25" s="172">
        <f t="shared" si="5"/>
        <v>0</v>
      </c>
    </row>
    <row r="26" spans="1:15" ht="16.5" customHeight="1" x14ac:dyDescent="0.2">
      <c r="A26" s="173" t="s">
        <v>124</v>
      </c>
      <c r="B26" s="175" t="s">
        <v>849</v>
      </c>
      <c r="C26" s="176" t="s">
        <v>839</v>
      </c>
      <c r="D26" s="170">
        <v>70</v>
      </c>
      <c r="E26" s="168"/>
      <c r="F26" s="169"/>
      <c r="G26" s="169"/>
      <c r="H26" s="169"/>
      <c r="I26" s="169"/>
      <c r="J26" s="169">
        <f>ROUND(G26+H26+I26,2)</f>
        <v>0</v>
      </c>
      <c r="K26" s="170">
        <f t="shared" si="1"/>
        <v>0</v>
      </c>
      <c r="L26" s="171">
        <f t="shared" si="2"/>
        <v>0</v>
      </c>
      <c r="M26" s="171">
        <f t="shared" si="3"/>
        <v>0</v>
      </c>
      <c r="N26" s="171">
        <f t="shared" si="4"/>
        <v>0</v>
      </c>
      <c r="O26" s="172">
        <f t="shared" si="5"/>
        <v>0</v>
      </c>
    </row>
    <row r="27" spans="1:15" ht="16.5" customHeight="1" x14ac:dyDescent="0.2">
      <c r="A27" s="174" t="s">
        <v>125</v>
      </c>
      <c r="B27" s="204" t="s">
        <v>850</v>
      </c>
      <c r="C27" s="200" t="s">
        <v>55</v>
      </c>
      <c r="D27" s="209">
        <v>114</v>
      </c>
      <c r="E27" s="168"/>
      <c r="F27" s="169"/>
      <c r="G27" s="169"/>
      <c r="H27" s="169"/>
      <c r="I27" s="169"/>
      <c r="J27" s="169">
        <f t="shared" ref="J27" si="6">ROUND(G27+H27+I27,2)</f>
        <v>0</v>
      </c>
      <c r="K27" s="170">
        <f t="shared" si="1"/>
        <v>0</v>
      </c>
      <c r="L27" s="171">
        <f t="shared" si="2"/>
        <v>0</v>
      </c>
      <c r="M27" s="171">
        <f t="shared" si="3"/>
        <v>0</v>
      </c>
      <c r="N27" s="171">
        <f t="shared" si="4"/>
        <v>0</v>
      </c>
      <c r="O27" s="172">
        <f t="shared" si="5"/>
        <v>0</v>
      </c>
    </row>
    <row r="28" spans="1:15" ht="24" x14ac:dyDescent="0.2">
      <c r="A28" s="174" t="s">
        <v>126</v>
      </c>
      <c r="B28" s="239" t="s">
        <v>851</v>
      </c>
      <c r="C28" s="197" t="s">
        <v>54</v>
      </c>
      <c r="D28" s="169">
        <v>8</v>
      </c>
      <c r="E28" s="168"/>
      <c r="F28" s="169"/>
      <c r="G28" s="169"/>
      <c r="H28" s="169"/>
      <c r="I28" s="169"/>
      <c r="J28" s="169">
        <f t="shared" si="0"/>
        <v>0</v>
      </c>
      <c r="K28" s="170">
        <f t="shared" si="1"/>
        <v>0</v>
      </c>
      <c r="L28" s="171">
        <f t="shared" si="2"/>
        <v>0</v>
      </c>
      <c r="M28" s="171">
        <f t="shared" si="3"/>
        <v>0</v>
      </c>
      <c r="N28" s="171">
        <f t="shared" si="4"/>
        <v>0</v>
      </c>
      <c r="O28" s="172">
        <f t="shared" si="5"/>
        <v>0</v>
      </c>
    </row>
    <row r="29" spans="1:15" ht="26.45" customHeight="1" x14ac:dyDescent="0.2">
      <c r="A29" s="173" t="s">
        <v>127</v>
      </c>
      <c r="B29" s="177" t="s">
        <v>852</v>
      </c>
      <c r="C29" s="176" t="s">
        <v>285</v>
      </c>
      <c r="D29" s="170">
        <v>181.6</v>
      </c>
      <c r="E29" s="168"/>
      <c r="F29" s="169"/>
      <c r="G29" s="169"/>
      <c r="H29" s="169"/>
      <c r="I29" s="169"/>
      <c r="J29" s="169">
        <f>ROUND(G29+H29+I29,2)</f>
        <v>0</v>
      </c>
      <c r="K29" s="170">
        <f t="shared" si="1"/>
        <v>0</v>
      </c>
      <c r="L29" s="171">
        <f t="shared" si="2"/>
        <v>0</v>
      </c>
      <c r="M29" s="171">
        <f t="shared" si="3"/>
        <v>0</v>
      </c>
      <c r="N29" s="171">
        <f t="shared" si="4"/>
        <v>0</v>
      </c>
      <c r="O29" s="172">
        <f t="shared" si="5"/>
        <v>0</v>
      </c>
    </row>
    <row r="30" spans="1:15" ht="16.5" customHeight="1" x14ac:dyDescent="0.2">
      <c r="A30" s="174" t="s">
        <v>128</v>
      </c>
      <c r="B30" s="177" t="s">
        <v>853</v>
      </c>
      <c r="C30" s="176" t="s">
        <v>285</v>
      </c>
      <c r="D30" s="170">
        <v>41.900000000000006</v>
      </c>
      <c r="E30" s="168"/>
      <c r="F30" s="169"/>
      <c r="G30" s="169"/>
      <c r="H30" s="169"/>
      <c r="I30" s="169"/>
      <c r="J30" s="169">
        <f t="shared" si="0"/>
        <v>0</v>
      </c>
      <c r="K30" s="170">
        <f t="shared" si="1"/>
        <v>0</v>
      </c>
      <c r="L30" s="171">
        <f t="shared" si="2"/>
        <v>0</v>
      </c>
      <c r="M30" s="171">
        <f t="shared" si="3"/>
        <v>0</v>
      </c>
      <c r="N30" s="171">
        <f t="shared" si="4"/>
        <v>0</v>
      </c>
      <c r="O30" s="172">
        <f t="shared" si="5"/>
        <v>0</v>
      </c>
    </row>
    <row r="31" spans="1:15" ht="37.15" customHeight="1" x14ac:dyDescent="0.2">
      <c r="A31" s="174" t="s">
        <v>129</v>
      </c>
      <c r="B31" s="177" t="s">
        <v>854</v>
      </c>
      <c r="C31" s="176" t="s">
        <v>839</v>
      </c>
      <c r="D31" s="170">
        <v>114</v>
      </c>
      <c r="E31" s="168"/>
      <c r="F31" s="169"/>
      <c r="G31" s="169"/>
      <c r="H31" s="169"/>
      <c r="I31" s="169"/>
      <c r="J31" s="169">
        <f t="shared" si="0"/>
        <v>0</v>
      </c>
      <c r="K31" s="169">
        <f t="shared" si="1"/>
        <v>0</v>
      </c>
      <c r="L31" s="234">
        <f t="shared" si="2"/>
        <v>0</v>
      </c>
      <c r="M31" s="234">
        <f t="shared" si="3"/>
        <v>0</v>
      </c>
      <c r="N31" s="234">
        <f t="shared" si="4"/>
        <v>0</v>
      </c>
      <c r="O31" s="235">
        <f t="shared" si="5"/>
        <v>0</v>
      </c>
    </row>
    <row r="32" spans="1:15" ht="25.15" customHeight="1" x14ac:dyDescent="0.2">
      <c r="A32" s="173" t="s">
        <v>130</v>
      </c>
      <c r="B32" s="242" t="s">
        <v>855</v>
      </c>
      <c r="C32" s="176" t="s">
        <v>839</v>
      </c>
      <c r="D32" s="209">
        <v>7.5</v>
      </c>
      <c r="E32" s="168"/>
      <c r="F32" s="169"/>
      <c r="G32" s="169"/>
      <c r="H32" s="169"/>
      <c r="I32" s="169"/>
      <c r="J32" s="169">
        <f t="shared" si="0"/>
        <v>0</v>
      </c>
      <c r="K32" s="170">
        <f t="shared" si="1"/>
        <v>0</v>
      </c>
      <c r="L32" s="171">
        <f t="shared" si="2"/>
        <v>0</v>
      </c>
      <c r="M32" s="171">
        <f t="shared" si="3"/>
        <v>0</v>
      </c>
      <c r="N32" s="171">
        <f t="shared" si="4"/>
        <v>0</v>
      </c>
      <c r="O32" s="172">
        <f t="shared" si="5"/>
        <v>0</v>
      </c>
    </row>
    <row r="33" spans="1:15" ht="25.9" customHeight="1" x14ac:dyDescent="0.2">
      <c r="A33" s="174" t="s">
        <v>131</v>
      </c>
      <c r="B33" s="242" t="s">
        <v>856</v>
      </c>
      <c r="C33" s="176" t="s">
        <v>839</v>
      </c>
      <c r="D33" s="210">
        <v>18.2</v>
      </c>
      <c r="E33" s="168"/>
      <c r="F33" s="169"/>
      <c r="G33" s="169"/>
      <c r="H33" s="169"/>
      <c r="I33" s="169"/>
      <c r="J33" s="169">
        <f t="shared" si="0"/>
        <v>0</v>
      </c>
      <c r="K33" s="170">
        <f t="shared" si="1"/>
        <v>0</v>
      </c>
      <c r="L33" s="171">
        <f t="shared" si="2"/>
        <v>0</v>
      </c>
      <c r="M33" s="171">
        <f t="shared" si="3"/>
        <v>0</v>
      </c>
      <c r="N33" s="171">
        <f t="shared" si="4"/>
        <v>0</v>
      </c>
      <c r="O33" s="172">
        <f t="shared" si="5"/>
        <v>0</v>
      </c>
    </row>
    <row r="34" spans="1:15" ht="16.5" customHeight="1" x14ac:dyDescent="0.2">
      <c r="A34" s="174" t="s">
        <v>132</v>
      </c>
      <c r="B34" s="238" t="s">
        <v>857</v>
      </c>
      <c r="C34" s="176" t="s">
        <v>839</v>
      </c>
      <c r="D34" s="209">
        <v>15</v>
      </c>
      <c r="E34" s="168"/>
      <c r="F34" s="169"/>
      <c r="G34" s="169"/>
      <c r="H34" s="169"/>
      <c r="I34" s="169"/>
      <c r="J34" s="169">
        <f t="shared" si="0"/>
        <v>0</v>
      </c>
      <c r="K34" s="169">
        <f t="shared" si="1"/>
        <v>0</v>
      </c>
      <c r="L34" s="234">
        <f t="shared" si="2"/>
        <v>0</v>
      </c>
      <c r="M34" s="234">
        <f t="shared" si="3"/>
        <v>0</v>
      </c>
      <c r="N34" s="234">
        <f t="shared" si="4"/>
        <v>0</v>
      </c>
      <c r="O34" s="235">
        <f t="shared" si="5"/>
        <v>0</v>
      </c>
    </row>
    <row r="35" spans="1:15" ht="13.5" x14ac:dyDescent="0.2">
      <c r="A35" s="173" t="s">
        <v>133</v>
      </c>
      <c r="B35" s="175" t="s">
        <v>858</v>
      </c>
      <c r="C35" s="176" t="s">
        <v>839</v>
      </c>
      <c r="D35" s="209">
        <v>15</v>
      </c>
      <c r="E35" s="168"/>
      <c r="F35" s="169"/>
      <c r="G35" s="169"/>
      <c r="H35" s="169"/>
      <c r="I35" s="169"/>
      <c r="J35" s="169">
        <f t="shared" si="0"/>
        <v>0</v>
      </c>
      <c r="K35" s="170">
        <f t="shared" si="1"/>
        <v>0</v>
      </c>
      <c r="L35" s="171">
        <f t="shared" si="2"/>
        <v>0</v>
      </c>
      <c r="M35" s="171">
        <f t="shared" si="3"/>
        <v>0</v>
      </c>
      <c r="N35" s="171">
        <f t="shared" si="4"/>
        <v>0</v>
      </c>
      <c r="O35" s="172">
        <f t="shared" si="5"/>
        <v>0</v>
      </c>
    </row>
    <row r="36" spans="1:15" ht="24" x14ac:dyDescent="0.2">
      <c r="A36" s="174" t="s">
        <v>134</v>
      </c>
      <c r="B36" s="175" t="s">
        <v>859</v>
      </c>
      <c r="C36" s="176" t="s">
        <v>839</v>
      </c>
      <c r="D36" s="209">
        <v>15</v>
      </c>
      <c r="E36" s="168"/>
      <c r="F36" s="169"/>
      <c r="G36" s="169"/>
      <c r="H36" s="169"/>
      <c r="I36" s="169"/>
      <c r="J36" s="169">
        <f>ROUND(G36+H36+I36,2)</f>
        <v>0</v>
      </c>
      <c r="K36" s="170">
        <f t="shared" si="1"/>
        <v>0</v>
      </c>
      <c r="L36" s="171">
        <f t="shared" si="2"/>
        <v>0</v>
      </c>
      <c r="M36" s="171">
        <f t="shared" si="3"/>
        <v>0</v>
      </c>
      <c r="N36" s="171">
        <f t="shared" si="4"/>
        <v>0</v>
      </c>
      <c r="O36" s="172">
        <f t="shared" si="5"/>
        <v>0</v>
      </c>
    </row>
    <row r="37" spans="1:15" ht="24" x14ac:dyDescent="0.2">
      <c r="A37" s="174" t="s">
        <v>135</v>
      </c>
      <c r="B37" s="175" t="s">
        <v>860</v>
      </c>
      <c r="C37" s="176" t="s">
        <v>839</v>
      </c>
      <c r="D37" s="209">
        <v>15</v>
      </c>
      <c r="E37" s="168"/>
      <c r="F37" s="169"/>
      <c r="G37" s="169"/>
      <c r="H37" s="169"/>
      <c r="I37" s="169"/>
      <c r="J37" s="169">
        <f t="shared" si="0"/>
        <v>0</v>
      </c>
      <c r="K37" s="170">
        <f t="shared" si="1"/>
        <v>0</v>
      </c>
      <c r="L37" s="171">
        <f t="shared" si="2"/>
        <v>0</v>
      </c>
      <c r="M37" s="171">
        <f t="shared" si="3"/>
        <v>0</v>
      </c>
      <c r="N37" s="171">
        <f t="shared" si="4"/>
        <v>0</v>
      </c>
      <c r="O37" s="172">
        <f t="shared" si="5"/>
        <v>0</v>
      </c>
    </row>
    <row r="38" spans="1:15" ht="24" x14ac:dyDescent="0.2">
      <c r="A38" s="173" t="s">
        <v>136</v>
      </c>
      <c r="B38" s="249" t="s">
        <v>861</v>
      </c>
      <c r="C38" s="176" t="s">
        <v>839</v>
      </c>
      <c r="D38" s="210">
        <v>8</v>
      </c>
      <c r="E38" s="168"/>
      <c r="F38" s="169"/>
      <c r="G38" s="169"/>
      <c r="H38" s="169"/>
      <c r="I38" s="169"/>
      <c r="J38" s="169">
        <f>ROUND(G38+H38+I38,2)</f>
        <v>0</v>
      </c>
      <c r="K38" s="170">
        <f t="shared" si="1"/>
        <v>0</v>
      </c>
      <c r="L38" s="171">
        <f t="shared" si="2"/>
        <v>0</v>
      </c>
      <c r="M38" s="171">
        <f t="shared" si="3"/>
        <v>0</v>
      </c>
      <c r="N38" s="171">
        <f t="shared" si="4"/>
        <v>0</v>
      </c>
      <c r="O38" s="172">
        <f t="shared" si="5"/>
        <v>0</v>
      </c>
    </row>
    <row r="39" spans="1:15" ht="24" x14ac:dyDescent="0.2">
      <c r="A39" s="174" t="s">
        <v>137</v>
      </c>
      <c r="B39" s="250" t="s">
        <v>862</v>
      </c>
      <c r="C39" s="197" t="s">
        <v>55</v>
      </c>
      <c r="D39" s="209">
        <v>6</v>
      </c>
      <c r="E39" s="168"/>
      <c r="F39" s="169"/>
      <c r="G39" s="169"/>
      <c r="H39" s="169"/>
      <c r="I39" s="169"/>
      <c r="J39" s="169">
        <f t="shared" ref="J39:J40" si="7">ROUND(G39+H39+I39,2)</f>
        <v>0</v>
      </c>
      <c r="K39" s="169">
        <f t="shared" si="1"/>
        <v>0</v>
      </c>
      <c r="L39" s="234">
        <f t="shared" si="2"/>
        <v>0</v>
      </c>
      <c r="M39" s="234">
        <f t="shared" si="3"/>
        <v>0</v>
      </c>
      <c r="N39" s="234">
        <f t="shared" si="4"/>
        <v>0</v>
      </c>
      <c r="O39" s="235">
        <f t="shared" si="5"/>
        <v>0</v>
      </c>
    </row>
    <row r="40" spans="1:15" ht="16.5" customHeight="1" x14ac:dyDescent="0.2">
      <c r="A40" s="174" t="s">
        <v>138</v>
      </c>
      <c r="B40" s="199" t="s">
        <v>863</v>
      </c>
      <c r="C40" s="200" t="s">
        <v>267</v>
      </c>
      <c r="D40" s="210">
        <v>1</v>
      </c>
      <c r="E40" s="168"/>
      <c r="F40" s="169"/>
      <c r="G40" s="169"/>
      <c r="H40" s="169"/>
      <c r="I40" s="169"/>
      <c r="J40" s="169">
        <f t="shared" si="7"/>
        <v>0</v>
      </c>
      <c r="K40" s="170">
        <f t="shared" si="1"/>
        <v>0</v>
      </c>
      <c r="L40" s="171">
        <f t="shared" si="2"/>
        <v>0</v>
      </c>
      <c r="M40" s="171">
        <f t="shared" si="3"/>
        <v>0</v>
      </c>
      <c r="N40" s="171">
        <f t="shared" si="4"/>
        <v>0</v>
      </c>
      <c r="O40" s="172">
        <f t="shared" si="5"/>
        <v>0</v>
      </c>
    </row>
    <row r="41" spans="1:15" ht="16.5" customHeight="1" x14ac:dyDescent="0.2">
      <c r="A41" s="173" t="s">
        <v>139</v>
      </c>
      <c r="B41" s="202" t="s">
        <v>864</v>
      </c>
      <c r="C41" s="176" t="s">
        <v>285</v>
      </c>
      <c r="D41" s="210">
        <v>59.48</v>
      </c>
      <c r="E41" s="168"/>
      <c r="F41" s="169"/>
      <c r="G41" s="169"/>
      <c r="H41" s="169"/>
      <c r="I41" s="169"/>
      <c r="J41" s="169">
        <f>ROUND(G41+H41+I41,2)</f>
        <v>0</v>
      </c>
      <c r="K41" s="170">
        <f t="shared" si="1"/>
        <v>0</v>
      </c>
      <c r="L41" s="171">
        <f t="shared" si="2"/>
        <v>0</v>
      </c>
      <c r="M41" s="171">
        <f t="shared" si="3"/>
        <v>0</v>
      </c>
      <c r="N41" s="171">
        <f t="shared" si="4"/>
        <v>0</v>
      </c>
      <c r="O41" s="172">
        <f t="shared" si="5"/>
        <v>0</v>
      </c>
    </row>
    <row r="42" spans="1:15" ht="16.5" customHeight="1" x14ac:dyDescent="0.2">
      <c r="A42" s="173"/>
      <c r="B42" s="202"/>
      <c r="C42" s="203"/>
      <c r="D42" s="211"/>
      <c r="E42" s="168"/>
      <c r="F42" s="169"/>
      <c r="G42" s="169"/>
      <c r="H42" s="169"/>
      <c r="I42" s="169"/>
      <c r="J42" s="169"/>
      <c r="K42" s="170"/>
      <c r="L42" s="171"/>
      <c r="M42" s="171"/>
      <c r="N42" s="171"/>
      <c r="O42" s="172"/>
    </row>
    <row r="43" spans="1:15" x14ac:dyDescent="0.2">
      <c r="A43" s="320" t="s">
        <v>56</v>
      </c>
      <c r="B43" s="321"/>
      <c r="C43" s="178"/>
      <c r="D43" s="178"/>
      <c r="E43" s="178"/>
      <c r="F43" s="178"/>
      <c r="G43" s="178"/>
      <c r="H43" s="178"/>
      <c r="I43" s="178"/>
      <c r="J43" s="178"/>
      <c r="K43" s="137">
        <f>SUM(K14:K42)</f>
        <v>0</v>
      </c>
      <c r="L43" s="179">
        <f>SUM(L14:L42)</f>
        <v>0</v>
      </c>
      <c r="M43" s="179">
        <f>SUM(M14:M42)</f>
        <v>0</v>
      </c>
      <c r="N43" s="179">
        <f>SUM(N14:N42)</f>
        <v>0</v>
      </c>
      <c r="O43" s="180">
        <f>SUM(O14:O42)</f>
        <v>0</v>
      </c>
    </row>
    <row r="44" spans="1:15" ht="13.5" thickBot="1" x14ac:dyDescent="0.25">
      <c r="A44" s="322" t="s">
        <v>57</v>
      </c>
      <c r="B44" s="323"/>
      <c r="C44" s="181"/>
      <c r="D44" s="182"/>
      <c r="E44" s="183"/>
      <c r="F44" s="183"/>
      <c r="G44" s="183"/>
      <c r="H44" s="183"/>
      <c r="I44" s="183"/>
      <c r="J44" s="183"/>
      <c r="K44" s="143"/>
      <c r="L44" s="143"/>
      <c r="M44" s="184">
        <f>ROUND(M43*C44,2)</f>
        <v>0</v>
      </c>
      <c r="N44" s="143"/>
      <c r="O44" s="185"/>
    </row>
    <row r="45" spans="1:15" ht="14.25" thickTop="1" thickBot="1" x14ac:dyDescent="0.25">
      <c r="A45" s="324" t="s">
        <v>58</v>
      </c>
      <c r="B45" s="325"/>
      <c r="C45" s="186"/>
      <c r="D45" s="186"/>
      <c r="E45" s="187"/>
      <c r="F45" s="187"/>
      <c r="G45" s="187"/>
      <c r="H45" s="187"/>
      <c r="I45" s="187"/>
      <c r="J45" s="187"/>
      <c r="K45" s="149"/>
      <c r="L45" s="188">
        <f>ROUND(SUM(L43:L44),2)</f>
        <v>0</v>
      </c>
      <c r="M45" s="188">
        <f>ROUND(SUM(M43:M44),2)</f>
        <v>0</v>
      </c>
      <c r="N45" s="188">
        <f>ROUND(SUM(N43:N44),2)</f>
        <v>0</v>
      </c>
      <c r="O45" s="189">
        <f>SUM(L45:N45)</f>
        <v>0</v>
      </c>
    </row>
    <row r="46" spans="1:15" ht="13.5" thickTop="1" x14ac:dyDescent="0.2">
      <c r="C46" s="162"/>
      <c r="D46" s="162"/>
    </row>
    <row r="47" spans="1:15" x14ac:dyDescent="0.2">
      <c r="C47" s="162"/>
      <c r="D47" s="162"/>
    </row>
    <row r="48" spans="1:15" s="71" customFormat="1" x14ac:dyDescent="0.2">
      <c r="A48" s="120"/>
      <c r="C48" s="190"/>
    </row>
    <row r="49" spans="1:15" s="71" customFormat="1" x14ac:dyDescent="0.2">
      <c r="A49" s="120"/>
      <c r="C49" s="190"/>
    </row>
    <row r="50" spans="1:15" s="71" customFormat="1" x14ac:dyDescent="0.2">
      <c r="A50" s="164"/>
    </row>
    <row r="51" spans="1:15" x14ac:dyDescent="0.2">
      <c r="B51" s="191"/>
      <c r="C51" s="162"/>
      <c r="D51" s="162"/>
    </row>
    <row r="52" spans="1:15" x14ac:dyDescent="0.2">
      <c r="B52" s="191"/>
      <c r="C52" s="162"/>
      <c r="D52" s="162"/>
    </row>
    <row r="53" spans="1:15" x14ac:dyDescent="0.2">
      <c r="B53" s="191"/>
      <c r="C53" s="162"/>
      <c r="D53" s="162"/>
    </row>
    <row r="54" spans="1:15" x14ac:dyDescent="0.2">
      <c r="B54" s="191"/>
      <c r="C54" s="162"/>
      <c r="D54" s="162"/>
    </row>
    <row r="55" spans="1:15" x14ac:dyDescent="0.2">
      <c r="B55" s="191"/>
      <c r="C55" s="162"/>
      <c r="D55" s="162"/>
    </row>
    <row r="56" spans="1:15" x14ac:dyDescent="0.2">
      <c r="B56" s="191"/>
      <c r="C56" s="162"/>
      <c r="D56" s="162"/>
    </row>
    <row r="57" spans="1:15" x14ac:dyDescent="0.2">
      <c r="B57" s="191"/>
      <c r="C57" s="162"/>
      <c r="D57" s="162"/>
    </row>
    <row r="58" spans="1:15" x14ac:dyDescent="0.2">
      <c r="B58" s="191"/>
      <c r="C58" s="162"/>
      <c r="D58" s="162"/>
    </row>
    <row r="59" spans="1:15" x14ac:dyDescent="0.2">
      <c r="B59" s="191"/>
      <c r="C59" s="162"/>
      <c r="D59" s="162"/>
    </row>
    <row r="60" spans="1:15" x14ac:dyDescent="0.2">
      <c r="B60" s="191"/>
      <c r="C60" s="162"/>
      <c r="D60" s="162"/>
    </row>
    <row r="61" spans="1:15" x14ac:dyDescent="0.2"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</row>
    <row r="62" spans="1:15" x14ac:dyDescent="0.2"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</row>
    <row r="63" spans="1:15" x14ac:dyDescent="0.2"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</row>
    <row r="64" spans="1:15" x14ac:dyDescent="0.2"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5:15" x14ac:dyDescent="0.2"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5:15" x14ac:dyDescent="0.2"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5:15" x14ac:dyDescent="0.2"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</row>
    <row r="68" spans="5:15" x14ac:dyDescent="0.2"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</row>
    <row r="69" spans="5:15" x14ac:dyDescent="0.2"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</row>
    <row r="70" spans="5:15" x14ac:dyDescent="0.2"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</row>
    <row r="71" spans="5:15" x14ac:dyDescent="0.2"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</sheetData>
  <mergeCells count="12">
    <mergeCell ref="A43:B43"/>
    <mergeCell ref="A44:B44"/>
    <mergeCell ref="A45:B45"/>
    <mergeCell ref="B1:O1"/>
    <mergeCell ref="B2:O2"/>
    <mergeCell ref="N7:O7"/>
    <mergeCell ref="A11:A12"/>
    <mergeCell ref="B11:B12"/>
    <mergeCell ref="C11:C12"/>
    <mergeCell ref="D11:D12"/>
    <mergeCell ref="E11:J11"/>
    <mergeCell ref="K11:O11"/>
  </mergeCells>
  <pageMargins left="0.19685039370078741" right="0.15748031496062992" top="0.86614173228346458" bottom="0.51181102362204722" header="0.6692913385826772" footer="0.31496062992125984"/>
  <pageSetup paperSize="9" scale="90" orientation="landscape" r:id="rId1"/>
  <headerFooter>
    <oddHeader>&amp;C&amp;8lapa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KOPTĀME</vt:lpstr>
      <vt:lpstr>Kopsavilkums</vt:lpstr>
      <vt:lpstr>1</vt:lpstr>
      <vt:lpstr>2</vt:lpstr>
      <vt:lpstr>3</vt:lpstr>
      <vt:lpstr>4</vt:lpstr>
      <vt:lpstr>5</vt:lpstr>
      <vt:lpstr>6</vt:lpstr>
      <vt:lpstr>7</vt:lpstr>
      <vt:lpstr>'1'!Print_Area</vt:lpstr>
      <vt:lpstr>'3'!Print_Area</vt:lpstr>
      <vt:lpstr>'7'!Print_Area</vt:lpstr>
      <vt:lpstr>'1'!Print_Titles</vt:lpstr>
      <vt:lpstr>'2'!Print_Titles</vt:lpstr>
      <vt:lpstr>'3'!Print_Titles</vt:lpstr>
      <vt:lpstr>'7'!Print_Titles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KNAMS</cp:lastModifiedBy>
  <cp:lastPrinted>2016-02-24T10:20:25Z</cp:lastPrinted>
  <dcterms:created xsi:type="dcterms:W3CDTF">2015-08-24T18:35:22Z</dcterms:created>
  <dcterms:modified xsi:type="dcterms:W3CDTF">2016-03-14T13:51:26Z</dcterms:modified>
</cp:coreProperties>
</file>