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NAMS\Desktop\Līdzf.Melioratoru\Iepirkums\"/>
    </mc:Choice>
  </mc:AlternateContent>
  <bookViews>
    <workbookView xWindow="0" yWindow="0" windowWidth="20730" windowHeight="11760"/>
  </bookViews>
  <sheets>
    <sheet name="UKT iedz." sheetId="3" r:id="rId1"/>
    <sheet name="UKT Dome" sheetId="9" r:id="rId2"/>
    <sheet name="UKT" sheetId="4" r:id="rId3"/>
    <sheet name="Labiekārtošana 50%" sheetId="5" r:id="rId4"/>
    <sheet name="labiekārtošana 70%" sheetId="6" r:id="rId5"/>
    <sheet name="Labiekārtošana 100" sheetId="7" r:id="rId6"/>
    <sheet name="Bruģēšanas labiekārtošana" sheetId="1" r:id="rId7"/>
  </sheets>
  <definedNames>
    <definedName name="_xlnm.Print_Area" localSheetId="6">'Bruģēšanas labiekārtošana'!$A$1:$R$62</definedName>
    <definedName name="_xlnm.Print_Area" localSheetId="5">'Labiekārtošana 100'!$A$1:$O$24</definedName>
    <definedName name="_xlnm.Print_Area" localSheetId="3">'Labiekārtošana 50%'!$A$1:$O$42</definedName>
    <definedName name="_xlnm.Print_Area" localSheetId="4">'labiekārtošana 70%'!$A$1:$O$31</definedName>
    <definedName name="_xlnm.Print_Area" localSheetId="2">UKT!$A$1:$N$42</definedName>
    <definedName name="_xlnm.Print_Area" localSheetId="1">'UKT Dome'!$A$1:$L$39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5" l="1"/>
  <c r="O34" i="5"/>
  <c r="O35" i="5"/>
  <c r="O36" i="5"/>
  <c r="O38" i="5"/>
  <c r="O39" i="5"/>
  <c r="O40" i="5"/>
  <c r="O42" i="5"/>
  <c r="O22" i="6"/>
  <c r="M22" i="6"/>
  <c r="M23" i="6"/>
  <c r="O23" i="6"/>
  <c r="O24" i="6"/>
  <c r="O25" i="6"/>
  <c r="O27" i="6"/>
  <c r="L22" i="6"/>
  <c r="O28" i="6"/>
  <c r="O29" i="6"/>
  <c r="O31" i="6"/>
  <c r="E10" i="3"/>
  <c r="E14" i="3"/>
  <c r="E16" i="3"/>
  <c r="E17" i="3"/>
  <c r="E18" i="3"/>
  <c r="E19" i="3"/>
  <c r="M16" i="7"/>
  <c r="O16" i="7"/>
  <c r="O17" i="7"/>
  <c r="O18" i="7"/>
  <c r="O20" i="7"/>
  <c r="O21" i="7"/>
  <c r="O22" i="7"/>
  <c r="O24" i="7"/>
  <c r="E9" i="9"/>
  <c r="E13" i="9"/>
  <c r="E20" i="9"/>
  <c r="E21" i="9"/>
  <c r="E22" i="9"/>
  <c r="E23" i="9"/>
  <c r="E24" i="9"/>
  <c r="E25" i="9"/>
  <c r="P24" i="7"/>
  <c r="O23" i="7"/>
  <c r="N17" i="7"/>
  <c r="M17" i="7"/>
  <c r="L17" i="7"/>
  <c r="K17" i="7"/>
  <c r="O4" i="7"/>
  <c r="P31" i="6"/>
  <c r="O30" i="6"/>
  <c r="N22" i="6"/>
  <c r="N24" i="6"/>
  <c r="M24" i="6"/>
  <c r="L24" i="6"/>
  <c r="K22" i="6"/>
  <c r="K24" i="6"/>
  <c r="O41" i="5"/>
  <c r="N35" i="5"/>
  <c r="M35" i="5"/>
  <c r="L35" i="5"/>
  <c r="K35" i="5"/>
  <c r="N37" i="4"/>
  <c r="M37" i="4"/>
  <c r="L37" i="4"/>
</calcChain>
</file>

<file path=xl/sharedStrings.xml><?xml version="1.0" encoding="utf-8"?>
<sst xmlns="http://schemas.openxmlformats.org/spreadsheetml/2006/main" count="590" uniqueCount="168">
  <si>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</si>
  <si>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</si>
  <si>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</si>
  <si>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</si>
  <si>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</si>
  <si>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</si>
  <si>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</si>
  <si>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</si>
  <si>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</si>
  <si>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</si>
  <si>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</si>
  <si>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</si>
  <si>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</si>
  <si>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KOPĀ</t>
  </si>
  <si>
    <t>Tiešās izmaksas kopā</t>
  </si>
  <si>
    <t>Sagatavošanas darbi</t>
  </si>
  <si>
    <r>
      <t>m</t>
    </r>
    <r>
      <rPr>
        <sz val="8"/>
        <rFont val="Calibri"/>
        <family val="2"/>
        <charset val="186"/>
      </rPr>
      <t>²</t>
    </r>
  </si>
  <si>
    <t>m</t>
  </si>
  <si>
    <t>m2</t>
  </si>
  <si>
    <t>gab.</t>
  </si>
  <si>
    <t>m3</t>
  </si>
  <si>
    <t>Sigulda, Melioratora iela2, Pulkvežu briežu iela 80</t>
  </si>
  <si>
    <t>T.sk.darba aizsardzība</t>
  </si>
  <si>
    <t>Peļņa 3 %</t>
  </si>
  <si>
    <t>Darba devēja soc.nodoklis (23.59%)</t>
  </si>
  <si>
    <t>Kopā bez PVN</t>
  </si>
  <si>
    <t>Kopā</t>
  </si>
  <si>
    <t xml:space="preserve"> Brauktuvju seguma ierīkošana:</t>
  </si>
  <si>
    <t xml:space="preserve">betona bruģis 8 cm </t>
  </si>
  <si>
    <t xml:space="preserve"> šķembas frakcija 0-32 mm </t>
  </si>
  <si>
    <t xml:space="preserve">smilts pamatslānis 20 cm (filtrācijas koeficients &gt;1 m/dnn) </t>
  </si>
  <si>
    <t xml:space="preserve">Krūmu izciršana </t>
  </si>
  <si>
    <t xml:space="preserve">Esošā asfaltbetona noņemšana </t>
  </si>
  <si>
    <t xml:space="preserve"> Esošo betona plātņu seguma noņemšana </t>
  </si>
  <si>
    <t xml:space="preserve">Augsnes kārtas atjaunošana 15 cm biezumā </t>
  </si>
  <si>
    <t>1.</t>
  </si>
  <si>
    <t>2.</t>
  </si>
  <si>
    <t>2.2</t>
  </si>
  <si>
    <t>2.3</t>
  </si>
  <si>
    <t>2.4</t>
  </si>
  <si>
    <t>Autostāvvietu seguma ierīkošana:</t>
  </si>
  <si>
    <t xml:space="preserve"> betona bruģis 8 cm </t>
  </si>
  <si>
    <t xml:space="preserve"> šķembas frakcija 0-32 mm 15 cm </t>
  </si>
  <si>
    <t>Gājēju celiņu ierīkošana:</t>
  </si>
  <si>
    <t xml:space="preserve">betona bruģis 6 cm </t>
  </si>
  <si>
    <t xml:space="preserve"> šķembas frakcija 0-32 mm 10 cm </t>
  </si>
  <si>
    <t>smilts pamatslānis 20 cm (filtrācijas koeficients &gt;1 m/dnn)</t>
  </si>
  <si>
    <t>Apmales ierīkošana:</t>
  </si>
  <si>
    <t>skalotas grants slānis</t>
  </si>
  <si>
    <t xml:space="preserve"> dolomīta šķembas 18 cm </t>
  </si>
  <si>
    <t>Ceļa un ietvju apmales:</t>
  </si>
  <si>
    <t xml:space="preserve">1000x300x150 mm </t>
  </si>
  <si>
    <t xml:space="preserve">zemās 1000x220x150 mm </t>
  </si>
  <si>
    <t xml:space="preserve">ietvju 1000x200x80 mm </t>
  </si>
  <si>
    <t xml:space="preserve">betons C12/15 </t>
  </si>
  <si>
    <t xml:space="preserve"> smilts pabērums (filtrācijas koeficients &gt;1 m/dnn) </t>
  </si>
  <si>
    <t>Ielu asfaltbetona seguma atjaunošana autostāvvietu un lietus kanalizācijas ierīkošanas zonās</t>
  </si>
  <si>
    <t xml:space="preserve"> dolomīta šķembas, frakcija 0-32 mm </t>
  </si>
  <si>
    <t xml:space="preserve"> smilts slānis 20 cm (filtrācijas koeficients &gt;1 m/dnn) </t>
  </si>
  <si>
    <t>3.</t>
  </si>
  <si>
    <t>3.1</t>
  </si>
  <si>
    <t>3.2</t>
  </si>
  <si>
    <t>3.3</t>
  </si>
  <si>
    <t>3.4</t>
  </si>
  <si>
    <t>1.1</t>
  </si>
  <si>
    <t>1.2</t>
  </si>
  <si>
    <t>1.3</t>
  </si>
  <si>
    <t>1.4</t>
  </si>
  <si>
    <t>1.5</t>
  </si>
  <si>
    <t>2.1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</si>
  <si>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</si>
  <si>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</si>
  <si>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</si>
  <si>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</si>
  <si>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</si>
  <si>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</si>
  <si>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</si>
  <si>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</si>
  <si>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</si>
  <si>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</si>
  <si>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</si>
  <si>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</si>
  <si>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</si>
  <si>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</si>
  <si>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</si>
  <si>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</si>
  <si>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</si>
  <si>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</si>
  <si>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</si>
  <si>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 xml:space="preserve">Augsnes noņemšana (vidēji 18 cm biezumā) </t>
  </si>
  <si>
    <t>Sīkšķembas 2/8 mm</t>
  </si>
  <si>
    <t>asfaltbetons AC-11 biezums 6 cm (250m2)</t>
  </si>
  <si>
    <t>KOPĀ ar PVN</t>
  </si>
  <si>
    <t>70% līdzfinansējums</t>
  </si>
  <si>
    <t>50% līdzfinansējums</t>
  </si>
  <si>
    <t>Tāmes tiešās izmaksas EUR ar PVN:</t>
  </si>
  <si>
    <t>PVN 21%:</t>
  </si>
  <si>
    <t>Lietus kanalizčijas izbūve ar PVN:</t>
  </si>
  <si>
    <t>100% līdzfinansējums</t>
  </si>
  <si>
    <t>Pasūtītājs: Siguldas pašvaldība</t>
  </si>
  <si>
    <t>TĀME</t>
  </si>
  <si>
    <t>Objekts: lietus kanalizācija un drenāža</t>
  </si>
  <si>
    <t>LIETUS KANALIZĀCIJA (Melioratoru 2 un P.Brieža 80 zemes robežās)</t>
  </si>
  <si>
    <t>Adrese: Pulkveža Brieža iela 80, Sigulda</t>
  </si>
  <si>
    <t>Nr.</t>
  </si>
  <si>
    <t>Darbu un uzdevumu nosaukums</t>
  </si>
  <si>
    <t>Izmērs</t>
  </si>
  <si>
    <t>Mērv.</t>
  </si>
  <si>
    <t>Daudz.</t>
  </si>
  <si>
    <t>Vienības izmaksas, EUR</t>
  </si>
  <si>
    <t>Kopējā izmaksa, EUR</t>
  </si>
  <si>
    <t>Kopā, EUR</t>
  </si>
  <si>
    <t>Darbs</t>
  </si>
  <si>
    <t>Materiāli</t>
  </si>
  <si>
    <t>Mehān.</t>
  </si>
  <si>
    <t>Lietus kanalizācijas tīkli LK</t>
  </si>
  <si>
    <t xml:space="preserve">PP lietus kanalizācijas caurule </t>
  </si>
  <si>
    <t>dn110</t>
  </si>
  <si>
    <t>dn160</t>
  </si>
  <si>
    <t>PP lietus kanalizācijas cauruļu veidgabali</t>
  </si>
  <si>
    <t>kompl.</t>
  </si>
  <si>
    <t>Pievienošanās pie ēkas lietus kanalizācijas ar esošās LK cauruļu demontāžu, caurumu urbšanu pamatos, to aizdare, pieslēgums pie esošās caurules</t>
  </si>
  <si>
    <t>vieta</t>
  </si>
  <si>
    <t>Revīzija lietus kanalizācijas stāvvadam</t>
  </si>
  <si>
    <t>Brīdinājuma lente</t>
  </si>
  <si>
    <t>Šķērsojumi ar citām inženierkomunikācijām</t>
  </si>
  <si>
    <t>vietas</t>
  </si>
  <si>
    <t>Smilts</t>
  </si>
  <si>
    <t>Grunts rakšanas darbi</t>
  </si>
  <si>
    <t>Zālāja atjaunošana</t>
  </si>
  <si>
    <t>TV inspekcija</t>
  </si>
  <si>
    <t>Būvgružu aizvešana</t>
  </si>
  <si>
    <t>Izpilddokumentācijas sagatavošana, ģeodēzijas uzmērījums</t>
  </si>
  <si>
    <t>Būvdarbu norobežošana, brīdinājuma zīmes</t>
  </si>
  <si>
    <t>Palīgmateriāli</t>
  </si>
  <si>
    <t>Sociālais nodoklis 23,59%</t>
  </si>
  <si>
    <t>Kopā bez PVN:</t>
  </si>
  <si>
    <t>PVN 21%</t>
  </si>
  <si>
    <t>Kopā ar PVN:</t>
  </si>
  <si>
    <t>Tāmi sagatavoja:</t>
  </si>
  <si>
    <t xml:space="preserve">LIETUS KANALIZĀCIJA </t>
  </si>
  <si>
    <t>Dzīv.īp. Finansējums</t>
  </si>
  <si>
    <t>Domes finansējums 100% apmērā</t>
  </si>
  <si>
    <t>dn200</t>
  </si>
  <si>
    <t>dn315</t>
  </si>
  <si>
    <t>Plastmasas kanalizācijas skataka d400 ar teleskopu, ķeta vāku slodzei 40t</t>
  </si>
  <si>
    <t>d400, L=1-1,5m</t>
  </si>
  <si>
    <t>d400, L=1,5-2,05m</t>
  </si>
  <si>
    <t>Dzelzbetona grodu aka d1000 ar pamatni, pārsegumu, ķeta vāku 40t slodzei, regulēšanas gredzeni, hidroizolācija</t>
  </si>
  <si>
    <t>d1000, L=1,8 - 2,0m</t>
  </si>
  <si>
    <t>Plastmasas gūlija d400 ar teleskopu, ķeta vāku 40t slodzei, nosēddaļa L=0,5m</t>
  </si>
  <si>
    <t>Esoša dz./b.grodu aka, remonts, hidroizolācija, ķeta vāks 40t slodzei</t>
  </si>
  <si>
    <t>Esošas LK caurules demontāža</t>
  </si>
  <si>
    <t>Asfaltseguma atjaunošana</t>
  </si>
  <si>
    <t>LABIEKĀRTOŠANAS DARBI ar Domes līdzfinansējumu 50% (bez lietus kanalizācijas)</t>
  </si>
  <si>
    <t>LIETUS KANALIZĀCIJA  (pašvaldības ielu teritorijā)</t>
  </si>
  <si>
    <t>LABIEKĀRTOŠANAS DARBI DOMES IELU TERITORIJĀ ar 100% Domes finansējumu (bez lietus kanalizācijas)</t>
  </si>
  <si>
    <t>Nav jāizpilda un jāiesniedz</t>
  </si>
  <si>
    <t>Virsizdevumi  %</t>
  </si>
  <si>
    <t>Peļņa  %</t>
  </si>
  <si>
    <t>Darba devēja soc.nodoklis (24.09%)</t>
  </si>
  <si>
    <t xml:space="preserve">LABIEKĀRTOŠANAS DARBI </t>
  </si>
  <si>
    <t>Materiālu,grunts apmaiņas un būvgružu transporta izdevumi %</t>
  </si>
  <si>
    <t>Virsizdevumi   %</t>
  </si>
  <si>
    <t>Peļņa    %</t>
  </si>
  <si>
    <t>Materiālu,grunts apmaiņas un būvgružu transporta izdevumi   %</t>
  </si>
  <si>
    <t>Materiālu,grunts apmaiņas un būvgružu transporta izdevumi  %</t>
  </si>
  <si>
    <t>Peļņa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</si>
</sst>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color indexed="14"/>
      <name val="Times New Roman"/>
      <family val="1"/>
      <charset val="186"/>
    </font>
    <font>
      <sz val="8"/>
      <name val="Arial"/>
      <family val="2"/>
    </font>
    <font>
      <i/>
      <sz val="8"/>
      <name val="Arial"/>
      <family val="2"/>
      <charset val="186"/>
    </font>
    <font>
      <b/>
      <sz val="8"/>
      <name val="Arial"/>
      <family val="2"/>
    </font>
    <font>
      <sz val="10"/>
      <name val="Arial"/>
      <family val="2"/>
    </font>
    <font>
      <sz val="8"/>
      <name val="Calibri"/>
      <family val="2"/>
      <charset val="186"/>
    </font>
    <font>
      <sz val="8"/>
      <color rgb="FFFF0000"/>
      <name val="Arial"/>
      <family val="2"/>
      <charset val="186"/>
    </font>
    <font>
      <sz val="10"/>
      <name val="Helv"/>
      <charset val="134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i/>
      <u/>
      <sz val="8"/>
      <name val="Arial"/>
      <family val="2"/>
      <charset val="186"/>
    </font>
    <font>
      <b/>
      <sz val="14"/>
      <name val="Arial"/>
    </font>
    <font>
      <sz val="8"/>
      <name val="Calibri"/>
      <family val="2"/>
      <charset val="186"/>
      <scheme val="minor"/>
    </font>
    <font>
      <sz val="12"/>
      <name val="Times New Roman"/>
    </font>
    <font>
      <b/>
      <i/>
      <sz val="11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</font>
    <font>
      <sz val="10"/>
      <name val="Arial"/>
    </font>
    <font>
      <sz val="9"/>
      <name val="Arial Unicode MS"/>
      <family val="2"/>
    </font>
    <font>
      <b/>
      <sz val="9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10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9"/>
      <color indexed="10"/>
      <name val="Arial Unicode MS"/>
      <family val="2"/>
    </font>
    <font>
      <sz val="9"/>
      <name val="Times New Roman"/>
      <family val="1"/>
    </font>
    <font>
      <b/>
      <sz val="9"/>
      <name val="Helv"/>
      <family val="2"/>
    </font>
    <font>
      <sz val="10"/>
      <name val="Helv"/>
    </font>
    <font>
      <sz val="8"/>
      <name val="Helv"/>
      <family val="2"/>
    </font>
    <font>
      <b/>
      <sz val="10"/>
      <name val="Helv"/>
      <family val="2"/>
    </font>
    <font>
      <sz val="10"/>
      <name val="Times New Roman"/>
      <family val="1"/>
    </font>
    <font>
      <b/>
      <sz val="8"/>
      <name val="Helv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9"/>
      <color indexed="10"/>
      <name val="Times New Roman"/>
      <family val="1"/>
    </font>
    <font>
      <b/>
      <sz val="12"/>
      <name val="Arial"/>
      <family val="2"/>
    </font>
    <font>
      <sz val="12"/>
      <color rgb="FFFF0000"/>
      <name val="Arial Black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31" fillId="0" borderId="0"/>
    <xf numFmtId="0" fontId="38" fillId="0" borderId="0"/>
  </cellStyleXfs>
  <cellXfs count="32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5" fillId="0" borderId="0" xfId="1" applyFont="1"/>
    <xf numFmtId="0" fontId="5" fillId="0" borderId="0" xfId="0" applyFont="1"/>
    <xf numFmtId="0" fontId="6" fillId="0" borderId="0" xfId="1" applyFont="1" applyAlignment="1"/>
    <xf numFmtId="0" fontId="5" fillId="0" borderId="0" xfId="2" applyFont="1" applyAlignment="1">
      <alignment vertical="center"/>
    </xf>
    <xf numFmtId="0" fontId="5" fillId="0" borderId="0" xfId="2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0" fontId="5" fillId="2" borderId="0" xfId="0" applyFont="1" applyFill="1"/>
    <xf numFmtId="0" fontId="10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8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2" fontId="5" fillId="0" borderId="8" xfId="4" applyNumberFormat="1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>
      <alignment horizontal="right"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12" fillId="0" borderId="0" xfId="0" applyFont="1"/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right" vertical="top"/>
    </xf>
    <xf numFmtId="0" fontId="7" fillId="0" borderId="0" xfId="0" applyFont="1"/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Font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5" fillId="4" borderId="8" xfId="3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7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vertical="top"/>
    </xf>
    <xf numFmtId="2" fontId="10" fillId="5" borderId="7" xfId="0" applyNumberFormat="1" applyFont="1" applyFill="1" applyBorder="1" applyAlignment="1">
      <alignment vertical="top"/>
    </xf>
    <xf numFmtId="0" fontId="10" fillId="5" borderId="7" xfId="0" applyFont="1" applyFill="1" applyBorder="1"/>
    <xf numFmtId="0" fontId="21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2" fontId="5" fillId="5" borderId="8" xfId="3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top" wrapText="1"/>
    </xf>
    <xf numFmtId="49" fontId="5" fillId="0" borderId="0" xfId="0" applyNumberFormat="1" applyFont="1"/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/>
    <xf numFmtId="49" fontId="21" fillId="0" borderId="0" xfId="0" applyNumberFormat="1" applyFont="1"/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2" fillId="0" borderId="0" xfId="0" applyNumberFormat="1" applyFont="1"/>
    <xf numFmtId="49" fontId="5" fillId="0" borderId="0" xfId="0" applyNumberFormat="1" applyFont="1" applyBorder="1"/>
    <xf numFmtId="49" fontId="7" fillId="0" borderId="0" xfId="0" applyNumberFormat="1" applyFont="1"/>
    <xf numFmtId="49" fontId="13" fillId="0" borderId="0" xfId="0" applyNumberFormat="1" applyFont="1"/>
    <xf numFmtId="49" fontId="21" fillId="5" borderId="0" xfId="0" applyNumberFormat="1" applyFont="1" applyFill="1" applyAlignment="1">
      <alignment vertical="center"/>
    </xf>
    <xf numFmtId="0" fontId="21" fillId="5" borderId="15" xfId="0" applyFont="1" applyFill="1" applyBorder="1" applyAlignment="1">
      <alignment horizontal="left" vertical="top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2" fontId="21" fillId="5" borderId="8" xfId="0" applyNumberFormat="1" applyFont="1" applyFill="1" applyBorder="1" applyAlignment="1">
      <alignment horizontal="center" vertical="center"/>
    </xf>
    <xf numFmtId="2" fontId="21" fillId="5" borderId="8" xfId="3" applyNumberFormat="1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right" vertical="center" wrapText="1"/>
    </xf>
    <xf numFmtId="2" fontId="21" fillId="5" borderId="8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>
      <alignment vertical="top" wrapText="1"/>
    </xf>
    <xf numFmtId="0" fontId="5" fillId="0" borderId="0" xfId="1" applyFont="1" applyFill="1" applyAlignment="1">
      <alignment horizontal="center"/>
    </xf>
    <xf numFmtId="0" fontId="5" fillId="0" borderId="6" xfId="0" applyFont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 textRotation="90" wrapText="1"/>
    </xf>
    <xf numFmtId="2" fontId="5" fillId="2" borderId="0" xfId="0" applyNumberFormat="1" applyFont="1" applyFill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/>
    <xf numFmtId="0" fontId="10" fillId="0" borderId="6" xfId="0" applyFont="1" applyFill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2" fontId="10" fillId="0" borderId="6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5" fillId="0" borderId="0" xfId="1" applyFont="1" applyFill="1" applyAlignment="1">
      <alignment horizontal="center"/>
    </xf>
    <xf numFmtId="2" fontId="5" fillId="0" borderId="0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/>
    </xf>
    <xf numFmtId="2" fontId="20" fillId="0" borderId="4" xfId="0" applyNumberFormat="1" applyFont="1" applyBorder="1" applyAlignment="1">
      <alignment horizontal="right" vertical="center"/>
    </xf>
    <xf numFmtId="2" fontId="20" fillId="0" borderId="2" xfId="0" applyNumberFormat="1" applyFont="1" applyBorder="1" applyAlignment="1">
      <alignment horizontal="right" vertical="center"/>
    </xf>
    <xf numFmtId="2" fontId="20" fillId="0" borderId="3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" fontId="13" fillId="0" borderId="0" xfId="0" applyNumberFormat="1" applyFont="1"/>
    <xf numFmtId="4" fontId="18" fillId="0" borderId="0" xfId="0" applyNumberFormat="1" applyFont="1"/>
    <xf numFmtId="4" fontId="1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right"/>
    </xf>
    <xf numFmtId="4" fontId="12" fillId="0" borderId="9" xfId="0" applyNumberFormat="1" applyFont="1" applyBorder="1" applyAlignment="1">
      <alignment horizontal="center" vertical="center"/>
    </xf>
    <xf numFmtId="4" fontId="12" fillId="0" borderId="6" xfId="0" applyNumberFormat="1" applyFont="1" applyBorder="1"/>
    <xf numFmtId="4" fontId="5" fillId="0" borderId="14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2" fillId="0" borderId="18" xfId="0" applyNumberFormat="1" applyFont="1" applyBorder="1" applyAlignment="1">
      <alignment horizontal="center"/>
    </xf>
    <xf numFmtId="4" fontId="7" fillId="0" borderId="0" xfId="0" applyNumberFormat="1" applyFont="1"/>
    <xf numFmtId="4" fontId="13" fillId="0" borderId="6" xfId="0" applyNumberFormat="1" applyFont="1" applyBorder="1"/>
    <xf numFmtId="4" fontId="26" fillId="0" borderId="6" xfId="0" applyNumberFormat="1" applyFont="1" applyBorder="1"/>
    <xf numFmtId="4" fontId="27" fillId="0" borderId="6" xfId="0" applyNumberFormat="1" applyFont="1" applyBorder="1"/>
    <xf numFmtId="4" fontId="27" fillId="0" borderId="0" xfId="0" applyNumberFormat="1" applyFont="1" applyBorder="1"/>
    <xf numFmtId="4" fontId="29" fillId="0" borderId="0" xfId="0" applyNumberFormat="1" applyFont="1" applyBorder="1"/>
    <xf numFmtId="2" fontId="30" fillId="0" borderId="0" xfId="0" applyNumberFormat="1" applyFont="1" applyAlignment="1">
      <alignment horizontal="right" vertical="top"/>
    </xf>
    <xf numFmtId="4" fontId="30" fillId="0" borderId="0" xfId="0" applyNumberFormat="1" applyFont="1"/>
    <xf numFmtId="0" fontId="32" fillId="0" borderId="0" xfId="6" applyFont="1"/>
    <xf numFmtId="0" fontId="33" fillId="0" borderId="0" xfId="6" applyFont="1"/>
    <xf numFmtId="0" fontId="34" fillId="0" borderId="0" xfId="6" applyFont="1"/>
    <xf numFmtId="0" fontId="35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0" fontId="37" fillId="0" borderId="28" xfId="7" applyFont="1" applyBorder="1" applyAlignment="1">
      <alignment horizontal="center" vertical="center" shrinkToFit="1"/>
    </xf>
    <xf numFmtId="0" fontId="37" fillId="0" borderId="28" xfId="7" applyFont="1" applyFill="1" applyBorder="1" applyAlignment="1">
      <alignment horizontal="center" vertical="center"/>
    </xf>
    <xf numFmtId="0" fontId="37" fillId="0" borderId="28" xfId="7" applyFont="1" applyBorder="1" applyAlignment="1">
      <alignment horizontal="center" vertical="center"/>
    </xf>
    <xf numFmtId="0" fontId="37" fillId="0" borderId="28" xfId="7" applyFont="1" applyBorder="1" applyAlignment="1">
      <alignment horizontal="center" vertical="center" wrapText="1"/>
    </xf>
    <xf numFmtId="0" fontId="35" fillId="0" borderId="30" xfId="6" applyFont="1" applyFill="1" applyBorder="1" applyAlignment="1">
      <alignment horizontal="center"/>
    </xf>
    <xf numFmtId="0" fontId="37" fillId="0" borderId="6" xfId="6" applyFont="1" applyFill="1" applyBorder="1" applyAlignment="1">
      <alignment wrapText="1"/>
    </xf>
    <xf numFmtId="0" fontId="39" fillId="2" borderId="6" xfId="6" applyNumberFormat="1" applyFont="1" applyFill="1" applyBorder="1" applyAlignment="1">
      <alignment horizontal="right" vertical="top" wrapText="1"/>
    </xf>
    <xf numFmtId="0" fontId="39" fillId="2" borderId="6" xfId="6" applyNumberFormat="1" applyFont="1" applyFill="1" applyBorder="1" applyAlignment="1">
      <alignment horizontal="center" vertical="top" wrapText="1"/>
    </xf>
    <xf numFmtId="0" fontId="39" fillId="2" borderId="1" xfId="6" applyNumberFormat="1" applyFont="1" applyFill="1" applyBorder="1" applyAlignment="1">
      <alignment horizontal="center" vertical="top" wrapText="1"/>
    </xf>
    <xf numFmtId="2" fontId="32" fillId="0" borderId="31" xfId="6" applyNumberFormat="1" applyFont="1" applyFill="1" applyBorder="1" applyAlignment="1" applyProtection="1">
      <alignment horizontal="center"/>
      <protection hidden="1"/>
    </xf>
    <xf numFmtId="2" fontId="35" fillId="0" borderId="32" xfId="7" applyNumberFormat="1" applyFont="1" applyFill="1" applyBorder="1" applyAlignment="1">
      <alignment horizontal="center" shrinkToFit="1"/>
    </xf>
    <xf numFmtId="2" fontId="35" fillId="0" borderId="32" xfId="7" applyNumberFormat="1" applyFont="1" applyFill="1" applyBorder="1" applyAlignment="1">
      <alignment horizontal="center"/>
    </xf>
    <xf numFmtId="2" fontId="35" fillId="0" borderId="33" xfId="7" applyNumberFormat="1" applyFont="1" applyFill="1" applyBorder="1" applyAlignment="1">
      <alignment horizontal="center"/>
    </xf>
    <xf numFmtId="0" fontId="37" fillId="0" borderId="0" xfId="6" applyFont="1"/>
    <xf numFmtId="0" fontId="35" fillId="0" borderId="32" xfId="6" applyFont="1" applyFill="1" applyBorder="1" applyAlignment="1">
      <alignment wrapText="1"/>
    </xf>
    <xf numFmtId="0" fontId="35" fillId="0" borderId="32" xfId="6" applyFont="1" applyFill="1" applyBorder="1" applyAlignment="1">
      <alignment horizontal="center"/>
    </xf>
    <xf numFmtId="2" fontId="35" fillId="0" borderId="32" xfId="6" applyNumberFormat="1" applyFont="1" applyFill="1" applyBorder="1" applyAlignment="1" applyProtection="1">
      <alignment horizontal="center"/>
      <protection hidden="1"/>
    </xf>
    <xf numFmtId="0" fontId="35" fillId="0" borderId="32" xfId="6" applyFont="1" applyFill="1" applyBorder="1" applyAlignment="1">
      <alignment horizontal="center" wrapText="1"/>
    </xf>
    <xf numFmtId="0" fontId="39" fillId="2" borderId="5" xfId="6" applyNumberFormat="1" applyFont="1" applyFill="1" applyBorder="1" applyAlignment="1">
      <alignment horizontal="right" vertical="top" wrapText="1"/>
    </xf>
    <xf numFmtId="0" fontId="40" fillId="2" borderId="32" xfId="6" applyNumberFormat="1" applyFont="1" applyFill="1" applyBorder="1" applyAlignment="1">
      <alignment horizontal="left" vertical="top" wrapText="1"/>
    </xf>
    <xf numFmtId="0" fontId="37" fillId="0" borderId="5" xfId="6" applyFont="1" applyFill="1" applyBorder="1" applyAlignment="1">
      <alignment wrapText="1"/>
    </xf>
    <xf numFmtId="0" fontId="39" fillId="2" borderId="32" xfId="6" applyNumberFormat="1" applyFont="1" applyFill="1" applyBorder="1" applyAlignment="1">
      <alignment horizontal="right" vertical="top" wrapText="1"/>
    </xf>
    <xf numFmtId="2" fontId="41" fillId="0" borderId="34" xfId="6" applyNumberFormat="1" applyFont="1" applyFill="1" applyBorder="1" applyAlignment="1" applyProtection="1">
      <alignment horizontal="center"/>
      <protection hidden="1"/>
    </xf>
    <xf numFmtId="2" fontId="37" fillId="0" borderId="32" xfId="7" applyNumberFormat="1" applyFont="1" applyFill="1" applyBorder="1" applyAlignment="1">
      <alignment horizontal="center"/>
    </xf>
    <xf numFmtId="0" fontId="35" fillId="0" borderId="32" xfId="6" applyFont="1" applyBorder="1" applyAlignment="1">
      <alignment horizontal="center"/>
    </xf>
    <xf numFmtId="1" fontId="35" fillId="0" borderId="32" xfId="6" applyNumberFormat="1" applyFont="1" applyBorder="1" applyAlignment="1">
      <alignment horizontal="center"/>
    </xf>
    <xf numFmtId="2" fontId="35" fillId="0" borderId="32" xfId="6" applyNumberFormat="1" applyFont="1" applyBorder="1" applyAlignment="1">
      <alignment horizontal="center"/>
    </xf>
    <xf numFmtId="0" fontId="37" fillId="0" borderId="1" xfId="6" applyFont="1" applyFill="1" applyBorder="1" applyAlignment="1">
      <alignment wrapText="1"/>
    </xf>
    <xf numFmtId="0" fontId="35" fillId="0" borderId="1" xfId="6" applyFont="1" applyFill="1" applyBorder="1" applyAlignment="1">
      <alignment wrapText="1"/>
    </xf>
    <xf numFmtId="0" fontId="35" fillId="0" borderId="1" xfId="6" applyFont="1" applyBorder="1" applyAlignment="1">
      <alignment horizontal="center"/>
    </xf>
    <xf numFmtId="1" fontId="35" fillId="0" borderId="1" xfId="6" applyNumberFormat="1" applyFont="1" applyBorder="1" applyAlignment="1">
      <alignment horizontal="center"/>
    </xf>
    <xf numFmtId="2" fontId="35" fillId="0" borderId="1" xfId="6" applyNumberFormat="1" applyFont="1" applyBorder="1" applyAlignment="1">
      <alignment horizontal="center"/>
    </xf>
    <xf numFmtId="2" fontId="35" fillId="0" borderId="1" xfId="7" applyNumberFormat="1" applyFont="1" applyFill="1" applyBorder="1" applyAlignment="1">
      <alignment horizontal="center" shrinkToFit="1"/>
    </xf>
    <xf numFmtId="2" fontId="35" fillId="0" borderId="1" xfId="7" applyNumberFormat="1" applyFont="1" applyFill="1" applyBorder="1" applyAlignment="1">
      <alignment horizontal="center"/>
    </xf>
    <xf numFmtId="2" fontId="37" fillId="0" borderId="35" xfId="7" applyNumberFormat="1" applyFont="1" applyFill="1" applyBorder="1" applyAlignment="1">
      <alignment horizontal="center"/>
    </xf>
    <xf numFmtId="0" fontId="37" fillId="0" borderId="28" xfId="6" applyFont="1" applyBorder="1"/>
    <xf numFmtId="0" fontId="35" fillId="0" borderId="28" xfId="6" applyFont="1" applyBorder="1" applyAlignment="1">
      <alignment horizontal="center"/>
    </xf>
    <xf numFmtId="2" fontId="35" fillId="0" borderId="28" xfId="7" applyNumberFormat="1" applyFont="1" applyFill="1" applyBorder="1" applyAlignment="1">
      <alignment horizontal="center" shrinkToFit="1"/>
    </xf>
    <xf numFmtId="2" fontId="37" fillId="0" borderId="28" xfId="7" applyNumberFormat="1" applyFont="1" applyFill="1" applyBorder="1" applyAlignment="1">
      <alignment horizontal="center"/>
    </xf>
    <xf numFmtId="2" fontId="37" fillId="0" borderId="36" xfId="7" applyNumberFormat="1" applyFont="1" applyFill="1" applyBorder="1" applyAlignment="1">
      <alignment horizontal="center"/>
    </xf>
    <xf numFmtId="0" fontId="35" fillId="0" borderId="0" xfId="6" applyFont="1" applyBorder="1" applyAlignment="1">
      <alignment horizontal="center"/>
    </xf>
    <xf numFmtId="0" fontId="37" fillId="0" borderId="0" xfId="6" applyFont="1" applyBorder="1"/>
    <xf numFmtId="0" fontId="35" fillId="0" borderId="0" xfId="6" applyFont="1" applyBorder="1"/>
    <xf numFmtId="0" fontId="35" fillId="0" borderId="0" xfId="6" applyFont="1" applyFill="1" applyBorder="1"/>
    <xf numFmtId="2" fontId="37" fillId="0" borderId="0" xfId="6" applyNumberFormat="1" applyFont="1" applyBorder="1" applyAlignment="1">
      <alignment horizontal="center"/>
    </xf>
    <xf numFmtId="0" fontId="35" fillId="0" borderId="0" xfId="6" applyFont="1" applyAlignment="1">
      <alignment horizontal="center"/>
    </xf>
    <xf numFmtId="0" fontId="35" fillId="0" borderId="0" xfId="6" applyFont="1" applyFill="1"/>
    <xf numFmtId="0" fontId="42" fillId="0" borderId="0" xfId="6" applyFont="1"/>
    <xf numFmtId="0" fontId="43" fillId="0" borderId="0" xfId="6" applyFont="1"/>
    <xf numFmtId="0" fontId="42" fillId="0" borderId="0" xfId="6" applyFont="1" applyAlignment="1">
      <alignment horizontal="center"/>
    </xf>
    <xf numFmtId="0" fontId="42" fillId="0" borderId="0" xfId="6" applyFont="1" applyFill="1"/>
    <xf numFmtId="0" fontId="44" fillId="0" borderId="0" xfId="6" applyFont="1"/>
    <xf numFmtId="0" fontId="45" fillId="0" borderId="0" xfId="6" applyFont="1"/>
    <xf numFmtId="0" fontId="47" fillId="0" borderId="0" xfId="6" applyFont="1"/>
    <xf numFmtId="0" fontId="44" fillId="0" borderId="0" xfId="6" applyFont="1" applyAlignment="1">
      <alignment horizontal="center"/>
    </xf>
    <xf numFmtId="0" fontId="44" fillId="0" borderId="0" xfId="6" applyFont="1" applyFill="1" applyAlignment="1">
      <alignment horizontal="center"/>
    </xf>
    <xf numFmtId="0" fontId="49" fillId="0" borderId="0" xfId="6" applyFont="1"/>
    <xf numFmtId="0" fontId="48" fillId="0" borderId="28" xfId="7" applyFont="1" applyBorder="1" applyAlignment="1">
      <alignment horizontal="center" vertical="center" shrinkToFit="1"/>
    </xf>
    <xf numFmtId="0" fontId="48" fillId="0" borderId="28" xfId="7" applyFont="1" applyFill="1" applyBorder="1" applyAlignment="1">
      <alignment horizontal="center" vertical="center"/>
    </xf>
    <xf numFmtId="0" fontId="48" fillId="0" borderId="28" xfId="7" applyFont="1" applyBorder="1" applyAlignment="1">
      <alignment horizontal="center" vertical="center"/>
    </xf>
    <xf numFmtId="0" fontId="48" fillId="0" borderId="28" xfId="7" applyFont="1" applyBorder="1" applyAlignment="1">
      <alignment horizontal="center" vertical="center" wrapText="1"/>
    </xf>
    <xf numFmtId="0" fontId="50" fillId="0" borderId="30" xfId="6" applyFont="1" applyFill="1" applyBorder="1" applyAlignment="1">
      <alignment horizontal="center"/>
    </xf>
    <xf numFmtId="0" fontId="51" fillId="0" borderId="32" xfId="6" applyFont="1" applyFill="1" applyBorder="1" applyAlignment="1">
      <alignment wrapText="1"/>
    </xf>
    <xf numFmtId="0" fontId="52" fillId="2" borderId="32" xfId="6" applyNumberFormat="1" applyFont="1" applyFill="1" applyBorder="1" applyAlignment="1">
      <alignment horizontal="right" vertical="top" wrapText="1"/>
    </xf>
    <xf numFmtId="0" fontId="52" fillId="2" borderId="32" xfId="6" applyNumberFormat="1" applyFont="1" applyFill="1" applyBorder="1" applyAlignment="1">
      <alignment horizontal="center" vertical="top" wrapText="1"/>
    </xf>
    <xf numFmtId="0" fontId="52" fillId="2" borderId="1" xfId="6" applyNumberFormat="1" applyFont="1" applyFill="1" applyBorder="1" applyAlignment="1">
      <alignment horizontal="center" vertical="top" wrapText="1"/>
    </xf>
    <xf numFmtId="2" fontId="42" fillId="0" borderId="37" xfId="6" applyNumberFormat="1" applyFont="1" applyFill="1" applyBorder="1" applyAlignment="1" applyProtection="1">
      <alignment horizontal="center"/>
      <protection hidden="1"/>
    </xf>
    <xf numFmtId="2" fontId="45" fillId="0" borderId="32" xfId="7" applyNumberFormat="1" applyFont="1" applyFill="1" applyBorder="1" applyAlignment="1">
      <alignment horizontal="center" shrinkToFit="1"/>
    </xf>
    <xf numFmtId="2" fontId="45" fillId="0" borderId="32" xfId="7" applyNumberFormat="1" applyFont="1" applyFill="1" applyBorder="1" applyAlignment="1">
      <alignment horizontal="center"/>
    </xf>
    <xf numFmtId="2" fontId="45" fillId="0" borderId="33" xfId="7" applyNumberFormat="1" applyFont="1" applyFill="1" applyBorder="1" applyAlignment="1">
      <alignment horizontal="center"/>
    </xf>
    <xf numFmtId="0" fontId="53" fillId="0" borderId="0" xfId="6" applyFont="1"/>
    <xf numFmtId="0" fontId="50" fillId="0" borderId="32" xfId="6" applyFont="1" applyFill="1" applyBorder="1" applyAlignment="1">
      <alignment wrapText="1"/>
    </xf>
    <xf numFmtId="0" fontId="50" fillId="0" borderId="32" xfId="6" applyFont="1" applyFill="1" applyBorder="1" applyAlignment="1">
      <alignment horizontal="center"/>
    </xf>
    <xf numFmtId="2" fontId="49" fillId="0" borderId="32" xfId="6" applyNumberFormat="1" applyFont="1" applyFill="1" applyBorder="1" applyAlignment="1" applyProtection="1">
      <alignment horizontal="center"/>
      <protection hidden="1"/>
    </xf>
    <xf numFmtId="0" fontId="50" fillId="0" borderId="32" xfId="6" applyFont="1" applyFill="1" applyBorder="1" applyAlignment="1">
      <alignment horizontal="center" wrapText="1"/>
    </xf>
    <xf numFmtId="0" fontId="52" fillId="2" borderId="38" xfId="6" applyNumberFormat="1" applyFont="1" applyFill="1" applyBorder="1" applyAlignment="1">
      <alignment horizontal="right" vertical="top" wrapText="1"/>
    </xf>
    <xf numFmtId="0" fontId="54" fillId="2" borderId="32" xfId="6" applyNumberFormat="1" applyFont="1" applyFill="1" applyBorder="1" applyAlignment="1">
      <alignment horizontal="left" vertical="top" wrapText="1"/>
    </xf>
    <xf numFmtId="0" fontId="48" fillId="0" borderId="38" xfId="6" applyFont="1" applyFill="1" applyBorder="1" applyAlignment="1">
      <alignment wrapText="1"/>
    </xf>
    <xf numFmtId="2" fontId="55" fillId="0" borderId="34" xfId="6" applyNumberFormat="1" applyFont="1" applyFill="1" applyBorder="1" applyAlignment="1" applyProtection="1">
      <alignment horizontal="center"/>
      <protection hidden="1"/>
    </xf>
    <xf numFmtId="2" fontId="48" fillId="0" borderId="32" xfId="7" applyNumberFormat="1" applyFont="1" applyFill="1" applyBorder="1" applyAlignment="1">
      <alignment horizontal="center"/>
    </xf>
    <xf numFmtId="0" fontId="45" fillId="0" borderId="32" xfId="6" applyFont="1" applyFill="1" applyBorder="1" applyAlignment="1">
      <alignment wrapText="1"/>
    </xf>
    <xf numFmtId="0" fontId="45" fillId="0" borderId="32" xfId="6" applyFont="1" applyBorder="1" applyAlignment="1">
      <alignment horizontal="center"/>
    </xf>
    <xf numFmtId="1" fontId="45" fillId="0" borderId="32" xfId="6" applyNumberFormat="1" applyFont="1" applyBorder="1" applyAlignment="1">
      <alignment horizontal="center"/>
    </xf>
    <xf numFmtId="2" fontId="45" fillId="0" borderId="32" xfId="6" applyNumberFormat="1" applyFont="1" applyBorder="1" applyAlignment="1">
      <alignment horizontal="center"/>
    </xf>
    <xf numFmtId="0" fontId="48" fillId="0" borderId="39" xfId="6" applyFont="1" applyFill="1" applyBorder="1" applyAlignment="1">
      <alignment wrapText="1"/>
    </xf>
    <xf numFmtId="0" fontId="45" fillId="0" borderId="39" xfId="6" applyFont="1" applyFill="1" applyBorder="1" applyAlignment="1">
      <alignment wrapText="1"/>
    </xf>
    <xf numFmtId="0" fontId="45" fillId="0" borderId="39" xfId="6" applyFont="1" applyBorder="1" applyAlignment="1">
      <alignment horizontal="center"/>
    </xf>
    <xf numFmtId="1" fontId="45" fillId="0" borderId="39" xfId="6" applyNumberFormat="1" applyFont="1" applyBorder="1" applyAlignment="1">
      <alignment horizontal="center"/>
    </xf>
    <xf numFmtId="2" fontId="45" fillId="0" borderId="39" xfId="6" applyNumberFormat="1" applyFont="1" applyBorder="1" applyAlignment="1">
      <alignment horizontal="center"/>
    </xf>
    <xf numFmtId="2" fontId="45" fillId="0" borderId="39" xfId="7" applyNumberFormat="1" applyFont="1" applyFill="1" applyBorder="1" applyAlignment="1">
      <alignment horizontal="center" shrinkToFit="1"/>
    </xf>
    <xf numFmtId="2" fontId="45" fillId="0" borderId="39" xfId="7" applyNumberFormat="1" applyFont="1" applyFill="1" applyBorder="1" applyAlignment="1">
      <alignment horizontal="center"/>
    </xf>
    <xf numFmtId="4" fontId="48" fillId="0" borderId="35" xfId="7" applyNumberFormat="1" applyFont="1" applyFill="1" applyBorder="1" applyAlignment="1">
      <alignment horizontal="center"/>
    </xf>
    <xf numFmtId="0" fontId="48" fillId="0" borderId="28" xfId="6" applyFont="1" applyBorder="1"/>
    <xf numFmtId="0" fontId="45" fillId="0" borderId="28" xfId="6" applyFont="1" applyBorder="1" applyAlignment="1">
      <alignment horizontal="center"/>
    </xf>
    <xf numFmtId="2" fontId="45" fillId="0" borderId="28" xfId="7" applyNumberFormat="1" applyFont="1" applyFill="1" applyBorder="1" applyAlignment="1">
      <alignment horizontal="center" shrinkToFit="1"/>
    </xf>
    <xf numFmtId="2" fontId="48" fillId="0" borderId="28" xfId="7" applyNumberFormat="1" applyFont="1" applyFill="1" applyBorder="1" applyAlignment="1">
      <alignment horizontal="center"/>
    </xf>
    <xf numFmtId="4" fontId="48" fillId="0" borderId="36" xfId="7" applyNumberFormat="1" applyFont="1" applyFill="1" applyBorder="1" applyAlignment="1">
      <alignment horizontal="center"/>
    </xf>
    <xf numFmtId="0" fontId="45" fillId="0" borderId="0" xfId="6" applyFont="1" applyBorder="1" applyAlignment="1">
      <alignment horizontal="center"/>
    </xf>
    <xf numFmtId="0" fontId="48" fillId="0" borderId="0" xfId="6" applyFont="1" applyBorder="1"/>
    <xf numFmtId="0" fontId="45" fillId="0" borderId="0" xfId="6" applyFont="1" applyBorder="1"/>
    <xf numFmtId="0" fontId="45" fillId="0" borderId="0" xfId="6" applyFont="1" applyFill="1" applyBorder="1"/>
    <xf numFmtId="2" fontId="48" fillId="0" borderId="0" xfId="6" applyNumberFormat="1" applyFont="1" applyBorder="1" applyAlignment="1">
      <alignment horizontal="center"/>
    </xf>
    <xf numFmtId="0" fontId="45" fillId="0" borderId="0" xfId="6" applyFont="1" applyAlignment="1">
      <alignment horizontal="center"/>
    </xf>
    <xf numFmtId="0" fontId="45" fillId="0" borderId="0" xfId="6" applyFont="1" applyFill="1"/>
    <xf numFmtId="0" fontId="49" fillId="0" borderId="0" xfId="6" applyFont="1" applyAlignment="1">
      <alignment horizontal="center"/>
    </xf>
    <xf numFmtId="0" fontId="49" fillId="0" borderId="0" xfId="6" applyFont="1" applyFill="1"/>
    <xf numFmtId="2" fontId="49" fillId="0" borderId="0" xfId="6" applyNumberFormat="1" applyFont="1"/>
    <xf numFmtId="0" fontId="19" fillId="0" borderId="0" xfId="1" applyFont="1" applyFill="1" applyAlignment="1"/>
    <xf numFmtId="0" fontId="5" fillId="0" borderId="0" xfId="1" applyFont="1" applyFill="1" applyAlignment="1"/>
    <xf numFmtId="0" fontId="57" fillId="0" borderId="0" xfId="6" applyFont="1"/>
    <xf numFmtId="0" fontId="57" fillId="0" borderId="0" xfId="6" applyFont="1" applyAlignment="1">
      <alignment horizontal="center"/>
    </xf>
    <xf numFmtId="0" fontId="57" fillId="0" borderId="0" xfId="6" applyFont="1" applyFill="1"/>
    <xf numFmtId="0" fontId="37" fillId="0" borderId="22" xfId="6" applyFont="1" applyBorder="1" applyAlignment="1">
      <alignment horizontal="center"/>
    </xf>
    <xf numFmtId="0" fontId="37" fillId="0" borderId="23" xfId="6" applyFont="1" applyBorder="1" applyAlignment="1">
      <alignment horizontal="center"/>
    </xf>
    <xf numFmtId="0" fontId="37" fillId="0" borderId="24" xfId="6" applyFont="1" applyBorder="1" applyAlignment="1">
      <alignment horizontal="center"/>
    </xf>
    <xf numFmtId="0" fontId="37" fillId="0" borderId="25" xfId="7" applyFont="1" applyBorder="1" applyAlignment="1">
      <alignment horizontal="center" vertical="center" wrapText="1"/>
    </xf>
    <xf numFmtId="0" fontId="37" fillId="0" borderId="29" xfId="7" applyFont="1" applyBorder="1" applyAlignment="1">
      <alignment horizontal="center" vertical="center" wrapText="1"/>
    </xf>
    <xf numFmtId="0" fontId="37" fillId="0" borderId="20" xfId="6" applyFont="1" applyBorder="1" applyAlignment="1">
      <alignment horizontal="center" vertical="center" wrapText="1"/>
    </xf>
    <xf numFmtId="0" fontId="37" fillId="0" borderId="26" xfId="6" applyFont="1" applyBorder="1" applyAlignment="1">
      <alignment horizontal="center" vertical="center" wrapText="1"/>
    </xf>
    <xf numFmtId="0" fontId="37" fillId="0" borderId="21" xfId="7" applyFont="1" applyBorder="1" applyAlignment="1">
      <alignment horizontal="center" vertical="center" wrapText="1"/>
    </xf>
    <xf numFmtId="0" fontId="37" fillId="0" borderId="27" xfId="7" applyFont="1" applyBorder="1" applyAlignment="1">
      <alignment horizontal="center" vertical="center" wrapText="1"/>
    </xf>
    <xf numFmtId="0" fontId="37" fillId="0" borderId="22" xfId="7" applyFont="1" applyBorder="1" applyAlignment="1">
      <alignment horizontal="center"/>
    </xf>
    <xf numFmtId="0" fontId="37" fillId="0" borderId="23" xfId="7" applyFont="1" applyBorder="1" applyAlignment="1">
      <alignment horizontal="center"/>
    </xf>
    <xf numFmtId="0" fontId="37" fillId="0" borderId="24" xfId="7" applyFont="1" applyBorder="1" applyAlignment="1">
      <alignment horizontal="center"/>
    </xf>
    <xf numFmtId="0" fontId="36" fillId="0" borderId="0" xfId="6" applyFont="1" applyAlignment="1">
      <alignment horizontal="center"/>
    </xf>
    <xf numFmtId="0" fontId="35" fillId="0" borderId="0" xfId="6" applyFont="1" applyAlignment="1">
      <alignment horizontal="right"/>
    </xf>
    <xf numFmtId="0" fontId="35" fillId="0" borderId="0" xfId="6" applyFont="1" applyAlignment="1">
      <alignment horizontal="center"/>
    </xf>
    <xf numFmtId="0" fontId="48" fillId="0" borderId="22" xfId="6" applyFont="1" applyBorder="1" applyAlignment="1">
      <alignment horizontal="center"/>
    </xf>
    <xf numFmtId="0" fontId="48" fillId="0" borderId="23" xfId="6" applyFont="1" applyBorder="1" applyAlignment="1">
      <alignment horizontal="center"/>
    </xf>
    <xf numFmtId="0" fontId="48" fillId="0" borderId="24" xfId="6" applyFont="1" applyBorder="1" applyAlignment="1">
      <alignment horizontal="center"/>
    </xf>
    <xf numFmtId="0" fontId="48" fillId="0" borderId="25" xfId="7" applyFont="1" applyBorder="1" applyAlignment="1">
      <alignment horizontal="center" vertical="center" wrapText="1"/>
    </xf>
    <xf numFmtId="0" fontId="48" fillId="0" borderId="29" xfId="7" applyFont="1" applyBorder="1" applyAlignment="1">
      <alignment horizontal="center" vertical="center" wrapText="1"/>
    </xf>
    <xf numFmtId="0" fontId="48" fillId="0" borderId="20" xfId="6" applyFont="1" applyBorder="1" applyAlignment="1">
      <alignment horizontal="center" vertical="center" wrapText="1"/>
    </xf>
    <xf numFmtId="0" fontId="48" fillId="0" borderId="26" xfId="6" applyFont="1" applyBorder="1" applyAlignment="1">
      <alignment horizontal="center" vertical="center" wrapText="1"/>
    </xf>
    <xf numFmtId="0" fontId="48" fillId="0" borderId="21" xfId="7" applyFont="1" applyBorder="1" applyAlignment="1">
      <alignment horizontal="center" vertical="center" wrapText="1"/>
    </xf>
    <xf numFmtId="0" fontId="48" fillId="0" borderId="27" xfId="7" applyFont="1" applyBorder="1" applyAlignment="1">
      <alignment horizontal="center" vertical="center" wrapText="1"/>
    </xf>
    <xf numFmtId="0" fontId="48" fillId="0" borderId="22" xfId="7" applyFont="1" applyBorder="1" applyAlignment="1">
      <alignment horizontal="center"/>
    </xf>
    <xf numFmtId="0" fontId="48" fillId="0" borderId="23" xfId="7" applyFont="1" applyBorder="1" applyAlignment="1">
      <alignment horizontal="center"/>
    </xf>
    <xf numFmtId="0" fontId="48" fillId="0" borderId="24" xfId="7" applyFont="1" applyBorder="1" applyAlignment="1">
      <alignment horizontal="center"/>
    </xf>
    <xf numFmtId="0" fontId="46" fillId="0" borderId="0" xfId="6" applyFont="1" applyAlignment="1">
      <alignment horizontal="center"/>
    </xf>
    <xf numFmtId="0" fontId="45" fillId="0" borderId="0" xfId="6" applyFont="1" applyAlignment="1">
      <alignment horizontal="right"/>
    </xf>
    <xf numFmtId="0" fontId="45" fillId="0" borderId="0" xfId="6" applyFont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0" xfId="1" applyFont="1" applyFill="1" applyAlignment="1">
      <alignment horizontal="center"/>
    </xf>
    <xf numFmtId="2" fontId="5" fillId="0" borderId="0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56" fillId="0" borderId="0" xfId="2" applyFont="1" applyAlignment="1">
      <alignment horizontal="left" vertical="center"/>
    </xf>
    <xf numFmtId="2" fontId="25" fillId="2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6" fillId="0" borderId="0" xfId="2" applyFont="1" applyAlignment="1">
      <alignment horizontal="center" vertical="center"/>
    </xf>
    <xf numFmtId="0" fontId="19" fillId="0" borderId="0" xfId="1" applyFont="1" applyFill="1" applyAlignment="1">
      <alignment horizontal="center" wrapText="1"/>
    </xf>
    <xf numFmtId="9" fontId="28" fillId="0" borderId="0" xfId="0" applyNumberFormat="1" applyFont="1" applyBorder="1" applyAlignment="1">
      <alignment horizontal="center" textRotation="90"/>
    </xf>
    <xf numFmtId="9" fontId="22" fillId="0" borderId="0" xfId="0" applyNumberFormat="1" applyFont="1" applyBorder="1" applyAlignment="1">
      <alignment horizontal="center" textRotation="90"/>
    </xf>
    <xf numFmtId="9" fontId="22" fillId="0" borderId="19" xfId="0" applyNumberFormat="1" applyFont="1" applyBorder="1" applyAlignment="1">
      <alignment horizontal="center" textRotation="90"/>
    </xf>
    <xf numFmtId="0" fontId="22" fillId="0" borderId="0" xfId="2" applyFont="1" applyAlignment="1">
      <alignment horizontal="center" vertical="center"/>
    </xf>
    <xf numFmtId="0" fontId="5" fillId="0" borderId="0" xfId="1" applyFont="1" applyFill="1" applyAlignment="1">
      <alignment horizontal="center"/>
    </xf>
  </cellXfs>
  <cellStyles count="8">
    <cellStyle name="Normal" xfId="0" builtinId="0"/>
    <cellStyle name="Normal 2" xfId="2"/>
    <cellStyle name="Normal 2 4" xfId="3"/>
    <cellStyle name="Normal 3" xfId="6"/>
    <cellStyle name="Normal 4" xfId="1"/>
    <cellStyle name="Normal_Spikers 1" xfId="4"/>
    <cellStyle name="Normal_tame" xfId="7"/>
    <cellStyle name="Style 1_1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314325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00250" y="1612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2000250" y="159543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990600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4714875" y="8124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142875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4714875" y="7962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Q19" sqref="Q19"/>
    </sheetView>
  </sheetViews>
  <sheetFormatPr defaultColWidth="9.140625" defaultRowHeight="12.75"/>
  <cols>
    <col min="1" max="1" width="4.140625" style="147" customWidth="1"/>
    <col min="2" max="2" width="32.7109375" style="147" customWidth="1"/>
    <col min="3" max="3" width="9.7109375" style="147" customWidth="1"/>
    <col min="4" max="4" width="7.85546875" style="147" customWidth="1"/>
    <col min="5" max="5" width="7.42578125" style="147" customWidth="1"/>
    <col min="6" max="6" width="8.7109375" style="195" customWidth="1"/>
    <col min="7" max="7" width="8.7109375" style="196" customWidth="1"/>
    <col min="8" max="8" width="8.140625" style="147" customWidth="1"/>
    <col min="9" max="10" width="8.7109375" style="147" customWidth="1"/>
    <col min="11" max="11" width="8.85546875" style="147" customWidth="1"/>
    <col min="12" max="12" width="10.42578125" style="147" customWidth="1"/>
    <col min="13" max="16384" width="9.140625" style="147"/>
  </cols>
  <sheetData>
    <row r="1" spans="1:12" s="144" customFormat="1" ht="19.5">
      <c r="B1" s="145"/>
      <c r="C1" s="145"/>
      <c r="D1" s="259" t="s">
        <v>157</v>
      </c>
      <c r="E1" s="259"/>
      <c r="F1" s="260"/>
      <c r="G1" s="261"/>
      <c r="H1" s="259"/>
    </row>
    <row r="2" spans="1:12" s="146" customFormat="1" ht="15">
      <c r="B2" s="147" t="s">
        <v>99</v>
      </c>
      <c r="C2" s="147"/>
      <c r="D2" s="274" t="s">
        <v>100</v>
      </c>
      <c r="E2" s="274"/>
      <c r="F2" s="274"/>
      <c r="G2" s="274"/>
      <c r="H2" s="274"/>
      <c r="I2" s="274"/>
      <c r="J2" s="147"/>
      <c r="K2" s="275"/>
      <c r="L2" s="275"/>
    </row>
    <row r="3" spans="1:12" s="146" customFormat="1" ht="15">
      <c r="B3" s="147" t="s">
        <v>101</v>
      </c>
      <c r="C3" s="147"/>
      <c r="D3" s="276" t="s">
        <v>102</v>
      </c>
      <c r="E3" s="276"/>
      <c r="F3" s="276"/>
      <c r="G3" s="276"/>
      <c r="H3" s="276"/>
      <c r="I3" s="276"/>
      <c r="J3" s="147"/>
      <c r="K3" s="275"/>
      <c r="L3" s="275"/>
    </row>
    <row r="4" spans="1:12" s="146" customFormat="1" ht="15">
      <c r="B4" s="147" t="s">
        <v>103</v>
      </c>
      <c r="C4" s="147"/>
      <c r="D4" s="276"/>
      <c r="E4" s="276"/>
      <c r="F4" s="276"/>
      <c r="G4" s="276"/>
      <c r="H4" s="276"/>
      <c r="I4" s="276"/>
      <c r="J4" s="147"/>
      <c r="K4" s="276"/>
      <c r="L4" s="276"/>
    </row>
    <row r="5" spans="1:12" s="146" customFormat="1" ht="11.25" customHeight="1" thickBot="1">
      <c r="D5" s="148"/>
      <c r="E5" s="148"/>
      <c r="F5" s="148"/>
      <c r="G5" s="149"/>
      <c r="H5" s="148"/>
      <c r="I5" s="148"/>
      <c r="K5" s="148"/>
      <c r="L5" s="148"/>
    </row>
    <row r="6" spans="1:12">
      <c r="A6" s="267" t="s">
        <v>104</v>
      </c>
      <c r="B6" s="269" t="s">
        <v>105</v>
      </c>
      <c r="C6" s="269" t="s">
        <v>106</v>
      </c>
      <c r="D6" s="269" t="s">
        <v>107</v>
      </c>
      <c r="E6" s="269" t="s">
        <v>108</v>
      </c>
      <c r="F6" s="271" t="s">
        <v>109</v>
      </c>
      <c r="G6" s="272"/>
      <c r="H6" s="273"/>
      <c r="I6" s="262" t="s">
        <v>110</v>
      </c>
      <c r="J6" s="263"/>
      <c r="K6" s="264"/>
      <c r="L6" s="265" t="s">
        <v>111</v>
      </c>
    </row>
    <row r="7" spans="1:12" ht="13.5" customHeight="1" thickBot="1">
      <c r="A7" s="268"/>
      <c r="B7" s="270"/>
      <c r="C7" s="270"/>
      <c r="D7" s="270"/>
      <c r="E7" s="270"/>
      <c r="F7" s="150" t="s">
        <v>112</v>
      </c>
      <c r="G7" s="151" t="s">
        <v>113</v>
      </c>
      <c r="H7" s="152" t="s">
        <v>114</v>
      </c>
      <c r="I7" s="153" t="s">
        <v>112</v>
      </c>
      <c r="J7" s="152" t="s">
        <v>113</v>
      </c>
      <c r="K7" s="152" t="s">
        <v>114</v>
      </c>
      <c r="L7" s="266"/>
    </row>
    <row r="8" spans="1:12" s="163" customFormat="1" ht="13.5">
      <c r="A8" s="154"/>
      <c r="B8" s="155" t="s">
        <v>115</v>
      </c>
      <c r="C8" s="156"/>
      <c r="D8" s="157"/>
      <c r="E8" s="158"/>
      <c r="F8" s="159"/>
      <c r="G8" s="160"/>
      <c r="H8" s="160"/>
      <c r="I8" s="161"/>
      <c r="J8" s="161"/>
      <c r="K8" s="161"/>
      <c r="L8" s="162"/>
    </row>
    <row r="9" spans="1:12">
      <c r="A9" s="154">
        <v>1</v>
      </c>
      <c r="B9" s="164" t="s">
        <v>116</v>
      </c>
      <c r="C9" s="165" t="s">
        <v>117</v>
      </c>
      <c r="D9" s="165" t="s">
        <v>17</v>
      </c>
      <c r="E9" s="165">
        <v>30</v>
      </c>
      <c r="F9" s="166"/>
      <c r="G9" s="160"/>
      <c r="H9" s="160"/>
      <c r="I9" s="161"/>
      <c r="J9" s="161"/>
      <c r="K9" s="161"/>
      <c r="L9" s="162"/>
    </row>
    <row r="10" spans="1:12" s="163" customFormat="1">
      <c r="A10" s="154">
        <v>2</v>
      </c>
      <c r="B10" s="164" t="s">
        <v>116</v>
      </c>
      <c r="C10" s="165" t="s">
        <v>118</v>
      </c>
      <c r="D10" s="165" t="s">
        <v>17</v>
      </c>
      <c r="E10" s="165">
        <f>10+9.9+8+9.3+8.8+8.2+9.9+9.9+9.9</f>
        <v>83.90000000000002</v>
      </c>
      <c r="F10" s="166"/>
      <c r="G10" s="160"/>
      <c r="H10" s="160"/>
      <c r="I10" s="161"/>
      <c r="J10" s="161"/>
      <c r="K10" s="161"/>
      <c r="L10" s="162"/>
    </row>
    <row r="11" spans="1:12" s="163" customFormat="1">
      <c r="A11" s="154">
        <v>5</v>
      </c>
      <c r="B11" s="164" t="s">
        <v>119</v>
      </c>
      <c r="C11" s="165"/>
      <c r="D11" s="165" t="s">
        <v>120</v>
      </c>
      <c r="E11" s="165">
        <v>1</v>
      </c>
      <c r="F11" s="166"/>
      <c r="G11" s="160"/>
      <c r="H11" s="160"/>
      <c r="I11" s="161"/>
      <c r="J11" s="161"/>
      <c r="K11" s="161"/>
      <c r="L11" s="162"/>
    </row>
    <row r="12" spans="1:12" s="163" customFormat="1" ht="51">
      <c r="A12" s="154">
        <v>6</v>
      </c>
      <c r="B12" s="164" t="s">
        <v>121</v>
      </c>
      <c r="C12" s="167"/>
      <c r="D12" s="167" t="s">
        <v>122</v>
      </c>
      <c r="E12" s="167">
        <v>9</v>
      </c>
      <c r="F12" s="166"/>
      <c r="G12" s="160"/>
      <c r="H12" s="160"/>
      <c r="I12" s="161"/>
      <c r="J12" s="161"/>
      <c r="K12" s="161"/>
      <c r="L12" s="162"/>
    </row>
    <row r="13" spans="1:12" s="163" customFormat="1">
      <c r="A13" s="154">
        <v>7</v>
      </c>
      <c r="B13" s="164" t="s">
        <v>123</v>
      </c>
      <c r="C13" s="167" t="s">
        <v>117</v>
      </c>
      <c r="D13" s="167" t="s">
        <v>19</v>
      </c>
      <c r="E13" s="167">
        <v>9</v>
      </c>
      <c r="F13" s="166"/>
      <c r="G13" s="160"/>
      <c r="H13" s="160"/>
      <c r="I13" s="161"/>
      <c r="J13" s="161"/>
      <c r="K13" s="161"/>
      <c r="L13" s="162"/>
    </row>
    <row r="14" spans="1:12" s="163" customFormat="1">
      <c r="A14" s="154">
        <v>8</v>
      </c>
      <c r="B14" s="164" t="s">
        <v>124</v>
      </c>
      <c r="C14" s="167"/>
      <c r="D14" s="167" t="s">
        <v>17</v>
      </c>
      <c r="E14" s="167">
        <f>E10</f>
        <v>83.90000000000002</v>
      </c>
      <c r="F14" s="166"/>
      <c r="G14" s="160"/>
      <c r="H14" s="160"/>
      <c r="I14" s="161"/>
      <c r="J14" s="161"/>
      <c r="K14" s="161"/>
      <c r="L14" s="162"/>
    </row>
    <row r="15" spans="1:12" s="163" customFormat="1">
      <c r="A15" s="154">
        <v>15</v>
      </c>
      <c r="B15" s="164" t="s">
        <v>125</v>
      </c>
      <c r="C15" s="167"/>
      <c r="D15" s="167" t="s">
        <v>126</v>
      </c>
      <c r="E15" s="167">
        <v>9</v>
      </c>
      <c r="F15" s="166"/>
      <c r="G15" s="160"/>
      <c r="H15" s="160"/>
      <c r="I15" s="161"/>
      <c r="J15" s="161"/>
      <c r="K15" s="161"/>
      <c r="L15" s="162"/>
    </row>
    <row r="16" spans="1:12" s="163" customFormat="1">
      <c r="A16" s="154">
        <v>16</v>
      </c>
      <c r="B16" s="164" t="s">
        <v>127</v>
      </c>
      <c r="C16" s="168"/>
      <c r="D16" s="165" t="s">
        <v>20</v>
      </c>
      <c r="E16" s="165">
        <f>30/5</f>
        <v>6</v>
      </c>
      <c r="F16" s="166"/>
      <c r="G16" s="160"/>
      <c r="H16" s="160"/>
      <c r="I16" s="161"/>
      <c r="J16" s="161"/>
      <c r="K16" s="161"/>
      <c r="L16" s="162"/>
    </row>
    <row r="17" spans="1:12" s="163" customFormat="1">
      <c r="A17" s="154">
        <v>17</v>
      </c>
      <c r="B17" s="164" t="s">
        <v>128</v>
      </c>
      <c r="C17" s="168"/>
      <c r="D17" s="165" t="s">
        <v>20</v>
      </c>
      <c r="E17" s="165">
        <f>700/5</f>
        <v>140</v>
      </c>
      <c r="F17" s="166"/>
      <c r="G17" s="160"/>
      <c r="H17" s="160"/>
      <c r="I17" s="161"/>
      <c r="J17" s="161"/>
      <c r="K17" s="161"/>
      <c r="L17" s="162"/>
    </row>
    <row r="18" spans="1:12" s="163" customFormat="1">
      <c r="A18" s="154">
        <v>19</v>
      </c>
      <c r="B18" s="164" t="s">
        <v>129</v>
      </c>
      <c r="C18" s="168"/>
      <c r="D18" s="167" t="s">
        <v>18</v>
      </c>
      <c r="E18" s="165">
        <f>E10*0.5</f>
        <v>41.95000000000001</v>
      </c>
      <c r="F18" s="166"/>
      <c r="G18" s="160"/>
      <c r="H18" s="160"/>
      <c r="I18" s="161"/>
      <c r="J18" s="161"/>
      <c r="K18" s="161"/>
      <c r="L18" s="162"/>
    </row>
    <row r="19" spans="1:12" s="163" customFormat="1">
      <c r="A19" s="154">
        <v>20</v>
      </c>
      <c r="B19" s="164" t="s">
        <v>130</v>
      </c>
      <c r="C19" s="168"/>
      <c r="D19" s="167" t="s">
        <v>17</v>
      </c>
      <c r="E19" s="165">
        <f>E10</f>
        <v>83.90000000000002</v>
      </c>
      <c r="F19" s="166"/>
      <c r="G19" s="160"/>
      <c r="H19" s="160"/>
      <c r="I19" s="161"/>
      <c r="J19" s="161"/>
      <c r="K19" s="161"/>
      <c r="L19" s="162"/>
    </row>
    <row r="20" spans="1:12" s="163" customFormat="1">
      <c r="A20" s="154">
        <v>21</v>
      </c>
      <c r="B20" s="164" t="s">
        <v>131</v>
      </c>
      <c r="C20" s="168"/>
      <c r="D20" s="167" t="s">
        <v>120</v>
      </c>
      <c r="E20" s="165">
        <v>1</v>
      </c>
      <c r="F20" s="166"/>
      <c r="G20" s="160"/>
      <c r="H20" s="160"/>
      <c r="I20" s="161"/>
      <c r="J20" s="161"/>
      <c r="K20" s="161"/>
      <c r="L20" s="162"/>
    </row>
    <row r="21" spans="1:12" s="163" customFormat="1" ht="25.5">
      <c r="A21" s="154">
        <v>22</v>
      </c>
      <c r="B21" s="164" t="s">
        <v>132</v>
      </c>
      <c r="C21" s="168"/>
      <c r="D21" s="167" t="s">
        <v>120</v>
      </c>
      <c r="E21" s="167">
        <v>1</v>
      </c>
      <c r="F21" s="166"/>
      <c r="G21" s="160"/>
      <c r="H21" s="160"/>
      <c r="I21" s="161"/>
      <c r="J21" s="161"/>
      <c r="K21" s="161"/>
      <c r="L21" s="162"/>
    </row>
    <row r="22" spans="1:12" s="163" customFormat="1">
      <c r="A22" s="154">
        <v>23</v>
      </c>
      <c r="B22" s="164" t="s">
        <v>133</v>
      </c>
      <c r="C22" s="168"/>
      <c r="D22" s="167" t="s">
        <v>120</v>
      </c>
      <c r="E22" s="167">
        <v>1</v>
      </c>
      <c r="F22" s="166"/>
      <c r="G22" s="160"/>
      <c r="H22" s="160"/>
      <c r="I22" s="161"/>
      <c r="J22" s="161"/>
      <c r="K22" s="161"/>
      <c r="L22" s="162"/>
    </row>
    <row r="23" spans="1:12" s="163" customFormat="1">
      <c r="A23" s="154">
        <v>24</v>
      </c>
      <c r="B23" s="164" t="s">
        <v>134</v>
      </c>
      <c r="C23" s="168"/>
      <c r="D23" s="167" t="s">
        <v>120</v>
      </c>
      <c r="E23" s="167">
        <v>1</v>
      </c>
      <c r="F23" s="166"/>
      <c r="G23" s="160"/>
      <c r="H23" s="160"/>
      <c r="I23" s="161"/>
      <c r="J23" s="161"/>
      <c r="K23" s="161"/>
      <c r="L23" s="162"/>
    </row>
    <row r="24" spans="1:12" s="163" customFormat="1" ht="13.5">
      <c r="A24" s="154">
        <v>25</v>
      </c>
      <c r="B24" s="169" t="s">
        <v>26</v>
      </c>
      <c r="C24" s="170"/>
      <c r="D24" s="171"/>
      <c r="E24" s="168"/>
      <c r="F24" s="172"/>
      <c r="G24" s="160"/>
      <c r="H24" s="160"/>
      <c r="I24" s="173"/>
      <c r="J24" s="173"/>
      <c r="K24" s="173"/>
      <c r="L24" s="173"/>
    </row>
    <row r="25" spans="1:12">
      <c r="A25" s="154">
        <v>26</v>
      </c>
      <c r="B25" s="164" t="s">
        <v>135</v>
      </c>
      <c r="C25" s="164"/>
      <c r="D25" s="174"/>
      <c r="E25" s="175"/>
      <c r="F25" s="176"/>
      <c r="G25" s="160"/>
      <c r="H25" s="160"/>
      <c r="I25" s="161"/>
      <c r="J25" s="161"/>
      <c r="K25" s="161"/>
      <c r="L25" s="162"/>
    </row>
    <row r="26" spans="1:12" s="163" customFormat="1">
      <c r="A26" s="154">
        <v>27</v>
      </c>
      <c r="B26" s="177" t="s">
        <v>136</v>
      </c>
      <c r="C26" s="178"/>
      <c r="D26" s="179"/>
      <c r="E26" s="180"/>
      <c r="F26" s="181"/>
      <c r="G26" s="182"/>
      <c r="H26" s="182"/>
      <c r="I26" s="183"/>
      <c r="J26" s="183"/>
      <c r="K26" s="183"/>
      <c r="L26" s="184"/>
    </row>
    <row r="27" spans="1:12" s="163" customFormat="1">
      <c r="A27" s="154">
        <v>28</v>
      </c>
      <c r="B27" s="177" t="s">
        <v>137</v>
      </c>
      <c r="C27" s="178"/>
      <c r="D27" s="179"/>
      <c r="E27" s="180"/>
      <c r="F27" s="181"/>
      <c r="G27" s="182"/>
      <c r="H27" s="182"/>
      <c r="I27" s="183"/>
      <c r="J27" s="183"/>
      <c r="K27" s="183"/>
      <c r="L27" s="184"/>
    </row>
    <row r="28" spans="1:12" ht="13.5" thickBot="1">
      <c r="A28" s="154">
        <v>29</v>
      </c>
      <c r="B28" s="185" t="s">
        <v>138</v>
      </c>
      <c r="C28" s="185"/>
      <c r="D28" s="186"/>
      <c r="E28" s="186"/>
      <c r="F28" s="186"/>
      <c r="G28" s="187"/>
      <c r="H28" s="187"/>
      <c r="I28" s="188"/>
      <c r="J28" s="188"/>
      <c r="K28" s="188"/>
      <c r="L28" s="189"/>
    </row>
    <row r="29" spans="1:12">
      <c r="A29" s="190"/>
      <c r="B29" s="191"/>
      <c r="C29" s="191"/>
      <c r="D29" s="192"/>
      <c r="E29" s="192"/>
      <c r="F29" s="190"/>
      <c r="G29" s="193"/>
      <c r="H29" s="192"/>
      <c r="I29" s="192"/>
      <c r="J29" s="192"/>
      <c r="K29" s="192"/>
      <c r="L29" s="194"/>
    </row>
    <row r="30" spans="1:12">
      <c r="B30" s="147" t="s">
        <v>139</v>
      </c>
    </row>
  </sheetData>
  <mergeCells count="14">
    <mergeCell ref="D2:I2"/>
    <mergeCell ref="K2:L2"/>
    <mergeCell ref="D3:I3"/>
    <mergeCell ref="K3:L3"/>
    <mergeCell ref="D4:I4"/>
    <mergeCell ref="K4:L4"/>
    <mergeCell ref="I6:K6"/>
    <mergeCell ref="L6:L7"/>
    <mergeCell ref="A6:A7"/>
    <mergeCell ref="B6:B7"/>
    <mergeCell ref="C6:C7"/>
    <mergeCell ref="D6:D7"/>
    <mergeCell ref="E6:E7"/>
    <mergeCell ref="F6:H6"/>
  </mergeCells>
  <pageMargins left="0.15944881889763785" right="0.15944881889763785" top="0.19944881889763783" bottom="0.19685039370078741" header="0.51" footer="0.51"/>
  <pageSetup paperSize="9" orientation="landscape" horizontalDpi="300" verticalDpi="300" r:id="rId1"/>
  <headerFooter alignWithMargins="0">
    <oddFooter>&amp;C&amp;P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37" sqref="B37:B39"/>
    </sheetView>
  </sheetViews>
  <sheetFormatPr defaultColWidth="9.140625" defaultRowHeight="11.25"/>
  <cols>
    <col min="1" max="1" width="4.140625" style="206" customWidth="1"/>
    <col min="2" max="2" width="32.7109375" style="206" customWidth="1"/>
    <col min="3" max="3" width="9.7109375" style="206" customWidth="1"/>
    <col min="4" max="4" width="6.28515625" style="206" customWidth="1"/>
    <col min="5" max="5" width="6.7109375" style="206" customWidth="1"/>
    <col min="6" max="6" width="7" style="254" customWidth="1"/>
    <col min="7" max="7" width="7.85546875" style="255" customWidth="1"/>
    <col min="8" max="8" width="6.85546875" style="206" customWidth="1"/>
    <col min="9" max="10" width="8.7109375" style="206" customWidth="1"/>
    <col min="11" max="11" width="8.85546875" style="206" customWidth="1"/>
    <col min="12" max="12" width="10.7109375" style="206" customWidth="1"/>
    <col min="13" max="16384" width="9.140625" style="206"/>
  </cols>
  <sheetData>
    <row r="1" spans="1:13" s="197" customFormat="1" ht="12">
      <c r="B1" s="198"/>
      <c r="C1" s="198"/>
      <c r="F1" s="199"/>
      <c r="G1" s="200"/>
    </row>
    <row r="2" spans="1:13" s="203" customFormat="1" ht="12.75">
      <c r="A2" s="201"/>
      <c r="B2" s="202"/>
      <c r="C2" s="202"/>
      <c r="D2" s="289" t="s">
        <v>100</v>
      </c>
      <c r="E2" s="289"/>
      <c r="F2" s="289"/>
      <c r="G2" s="289"/>
      <c r="H2" s="289"/>
      <c r="I2" s="289"/>
      <c r="J2" s="202"/>
      <c r="K2" s="290"/>
      <c r="L2" s="290"/>
    </row>
    <row r="3" spans="1:13" s="203" customFormat="1" ht="12.75">
      <c r="A3" s="201"/>
      <c r="B3" s="202" t="s">
        <v>101</v>
      </c>
      <c r="C3" s="202"/>
      <c r="D3" s="291" t="s">
        <v>155</v>
      </c>
      <c r="E3" s="291"/>
      <c r="F3" s="291"/>
      <c r="G3" s="291"/>
      <c r="H3" s="291"/>
      <c r="I3" s="291"/>
      <c r="J3" s="202"/>
      <c r="K3" s="290"/>
      <c r="L3" s="290"/>
    </row>
    <row r="4" spans="1:13" s="203" customFormat="1" ht="12.75">
      <c r="A4" s="201"/>
      <c r="B4" s="202" t="s">
        <v>103</v>
      </c>
      <c r="C4" s="202"/>
      <c r="D4" s="291"/>
      <c r="E4" s="291"/>
      <c r="F4" s="291"/>
      <c r="G4" s="291"/>
      <c r="H4" s="291"/>
      <c r="I4" s="291"/>
      <c r="J4" s="202"/>
      <c r="K4" s="291"/>
      <c r="L4" s="291"/>
    </row>
    <row r="5" spans="1:13" s="203" customFormat="1" ht="11.25" customHeight="1" thickBot="1">
      <c r="A5" s="201"/>
      <c r="B5" s="201"/>
      <c r="C5" s="201"/>
      <c r="D5" s="204"/>
      <c r="E5" s="204"/>
      <c r="F5" s="204"/>
      <c r="G5" s="205"/>
      <c r="H5" s="204"/>
      <c r="I5" s="204"/>
      <c r="J5" s="201"/>
      <c r="K5" s="204"/>
      <c r="L5" s="204"/>
    </row>
    <row r="6" spans="1:13" ht="11.25" customHeight="1">
      <c r="A6" s="282" t="s">
        <v>104</v>
      </c>
      <c r="B6" s="284" t="s">
        <v>105</v>
      </c>
      <c r="C6" s="284" t="s">
        <v>106</v>
      </c>
      <c r="D6" s="284" t="s">
        <v>107</v>
      </c>
      <c r="E6" s="284" t="s">
        <v>108</v>
      </c>
      <c r="F6" s="286" t="s">
        <v>109</v>
      </c>
      <c r="G6" s="287"/>
      <c r="H6" s="288"/>
      <c r="I6" s="277" t="s">
        <v>110</v>
      </c>
      <c r="J6" s="278"/>
      <c r="K6" s="279"/>
      <c r="L6" s="280" t="s">
        <v>111</v>
      </c>
    </row>
    <row r="7" spans="1:13" ht="26.25" customHeight="1" thickBot="1">
      <c r="A7" s="283"/>
      <c r="B7" s="285"/>
      <c r="C7" s="285"/>
      <c r="D7" s="285"/>
      <c r="E7" s="285"/>
      <c r="F7" s="207" t="s">
        <v>112</v>
      </c>
      <c r="G7" s="208" t="s">
        <v>113</v>
      </c>
      <c r="H7" s="209" t="s">
        <v>114</v>
      </c>
      <c r="I7" s="210" t="s">
        <v>112</v>
      </c>
      <c r="J7" s="209" t="s">
        <v>113</v>
      </c>
      <c r="K7" s="209" t="s">
        <v>114</v>
      </c>
      <c r="L7" s="281"/>
    </row>
    <row r="8" spans="1:13" s="220" customFormat="1" ht="12">
      <c r="A8" s="211"/>
      <c r="B8" s="212" t="s">
        <v>115</v>
      </c>
      <c r="C8" s="213"/>
      <c r="D8" s="214"/>
      <c r="E8" s="215"/>
      <c r="F8" s="216"/>
      <c r="G8" s="217"/>
      <c r="H8" s="217"/>
      <c r="I8" s="218"/>
      <c r="J8" s="218"/>
      <c r="K8" s="218"/>
      <c r="L8" s="219"/>
    </row>
    <row r="9" spans="1:13" s="220" customFormat="1">
      <c r="A9" s="211">
        <v>2</v>
      </c>
      <c r="B9" s="221" t="s">
        <v>116</v>
      </c>
      <c r="C9" s="222" t="s">
        <v>118</v>
      </c>
      <c r="D9" s="222" t="s">
        <v>17</v>
      </c>
      <c r="E9" s="222">
        <f>150-'UKT iedz.'!E10</f>
        <v>66.09999999999998</v>
      </c>
      <c r="F9" s="223"/>
      <c r="G9" s="217"/>
      <c r="H9" s="217"/>
      <c r="I9" s="218"/>
      <c r="J9" s="218"/>
      <c r="K9" s="218"/>
      <c r="L9" s="219"/>
      <c r="M9" s="256"/>
    </row>
    <row r="10" spans="1:13" s="220" customFormat="1">
      <c r="A10" s="211">
        <v>3</v>
      </c>
      <c r="B10" s="221" t="s">
        <v>116</v>
      </c>
      <c r="C10" s="222" t="s">
        <v>143</v>
      </c>
      <c r="D10" s="222" t="s">
        <v>17</v>
      </c>
      <c r="E10" s="222">
        <v>80</v>
      </c>
      <c r="F10" s="223"/>
      <c r="G10" s="217"/>
      <c r="H10" s="217"/>
      <c r="I10" s="218"/>
      <c r="J10" s="218"/>
      <c r="K10" s="218"/>
      <c r="L10" s="219"/>
    </row>
    <row r="11" spans="1:13" s="220" customFormat="1">
      <c r="A11" s="211">
        <v>4</v>
      </c>
      <c r="B11" s="221" t="s">
        <v>116</v>
      </c>
      <c r="C11" s="222" t="s">
        <v>144</v>
      </c>
      <c r="D11" s="222" t="s">
        <v>17</v>
      </c>
      <c r="E11" s="222">
        <v>150</v>
      </c>
      <c r="F11" s="223"/>
      <c r="G11" s="217"/>
      <c r="H11" s="217"/>
      <c r="I11" s="218"/>
      <c r="J11" s="218"/>
      <c r="K11" s="218"/>
      <c r="L11" s="219"/>
    </row>
    <row r="12" spans="1:13" s="220" customFormat="1">
      <c r="A12" s="211">
        <v>5</v>
      </c>
      <c r="B12" s="221" t="s">
        <v>119</v>
      </c>
      <c r="C12" s="222"/>
      <c r="D12" s="222" t="s">
        <v>120</v>
      </c>
      <c r="E12" s="222">
        <v>1</v>
      </c>
      <c r="F12" s="223"/>
      <c r="G12" s="217"/>
      <c r="H12" s="217"/>
      <c r="I12" s="218"/>
      <c r="J12" s="218"/>
      <c r="K12" s="218"/>
      <c r="L12" s="219"/>
    </row>
    <row r="13" spans="1:13" s="220" customFormat="1">
      <c r="A13" s="211">
        <v>8</v>
      </c>
      <c r="B13" s="221" t="s">
        <v>124</v>
      </c>
      <c r="C13" s="224"/>
      <c r="D13" s="224" t="s">
        <v>17</v>
      </c>
      <c r="E13" s="224">
        <f>380-'UKT iedz.'!E14</f>
        <v>296.09999999999997</v>
      </c>
      <c r="F13" s="223"/>
      <c r="G13" s="217"/>
      <c r="H13" s="217"/>
      <c r="I13" s="218"/>
      <c r="J13" s="218"/>
      <c r="K13" s="218"/>
      <c r="L13" s="219"/>
    </row>
    <row r="14" spans="1:13" s="220" customFormat="1" ht="21.75">
      <c r="A14" s="211">
        <v>9</v>
      </c>
      <c r="B14" s="221" t="s">
        <v>145</v>
      </c>
      <c r="C14" s="224" t="s">
        <v>146</v>
      </c>
      <c r="D14" s="224" t="s">
        <v>120</v>
      </c>
      <c r="E14" s="224">
        <v>2</v>
      </c>
      <c r="F14" s="223"/>
      <c r="G14" s="217"/>
      <c r="H14" s="217"/>
      <c r="I14" s="218"/>
      <c r="J14" s="218"/>
      <c r="K14" s="218"/>
      <c r="L14" s="219"/>
    </row>
    <row r="15" spans="1:13" s="220" customFormat="1" ht="21.75">
      <c r="A15" s="211">
        <v>10</v>
      </c>
      <c r="B15" s="221" t="s">
        <v>145</v>
      </c>
      <c r="C15" s="224" t="s">
        <v>147</v>
      </c>
      <c r="D15" s="224" t="s">
        <v>120</v>
      </c>
      <c r="E15" s="224">
        <v>11</v>
      </c>
      <c r="F15" s="223"/>
      <c r="G15" s="217"/>
      <c r="H15" s="217"/>
      <c r="I15" s="218"/>
      <c r="J15" s="218"/>
      <c r="K15" s="218"/>
      <c r="L15" s="219"/>
    </row>
    <row r="16" spans="1:13" s="220" customFormat="1" ht="32.25">
      <c r="A16" s="211">
        <v>11</v>
      </c>
      <c r="B16" s="221" t="s">
        <v>148</v>
      </c>
      <c r="C16" s="224" t="s">
        <v>149</v>
      </c>
      <c r="D16" s="224" t="s">
        <v>120</v>
      </c>
      <c r="E16" s="224">
        <v>1</v>
      </c>
      <c r="F16" s="223"/>
      <c r="G16" s="217"/>
      <c r="H16" s="217"/>
      <c r="I16" s="218"/>
      <c r="J16" s="218"/>
      <c r="K16" s="218"/>
      <c r="L16" s="219"/>
    </row>
    <row r="17" spans="1:12" s="220" customFormat="1" ht="21.75">
      <c r="A17" s="211">
        <v>12</v>
      </c>
      <c r="B17" s="221" t="s">
        <v>150</v>
      </c>
      <c r="C17" s="224" t="s">
        <v>146</v>
      </c>
      <c r="D17" s="224" t="s">
        <v>120</v>
      </c>
      <c r="E17" s="224">
        <v>5</v>
      </c>
      <c r="F17" s="223"/>
      <c r="G17" s="217"/>
      <c r="H17" s="217"/>
      <c r="I17" s="218"/>
      <c r="J17" s="218"/>
      <c r="K17" s="218"/>
      <c r="L17" s="219"/>
    </row>
    <row r="18" spans="1:12" s="220" customFormat="1" ht="21.75">
      <c r="A18" s="211">
        <v>13</v>
      </c>
      <c r="B18" s="221" t="s">
        <v>151</v>
      </c>
      <c r="C18" s="224"/>
      <c r="D18" s="224" t="s">
        <v>120</v>
      </c>
      <c r="E18" s="224">
        <v>1</v>
      </c>
      <c r="F18" s="223"/>
      <c r="G18" s="217"/>
      <c r="H18" s="217"/>
      <c r="I18" s="218"/>
      <c r="J18" s="218"/>
      <c r="K18" s="218"/>
      <c r="L18" s="219"/>
    </row>
    <row r="19" spans="1:12" s="220" customFormat="1">
      <c r="A19" s="211">
        <v>14</v>
      </c>
      <c r="B19" s="221" t="s">
        <v>152</v>
      </c>
      <c r="C19" s="224"/>
      <c r="D19" s="224" t="s">
        <v>17</v>
      </c>
      <c r="E19" s="224">
        <v>64</v>
      </c>
      <c r="F19" s="223"/>
      <c r="G19" s="217"/>
      <c r="H19" s="217"/>
      <c r="I19" s="218"/>
      <c r="J19" s="218"/>
      <c r="K19" s="218"/>
      <c r="L19" s="219"/>
    </row>
    <row r="20" spans="1:12" s="220" customFormat="1">
      <c r="A20" s="211">
        <v>15</v>
      </c>
      <c r="B20" s="221" t="s">
        <v>125</v>
      </c>
      <c r="C20" s="224"/>
      <c r="D20" s="224" t="s">
        <v>126</v>
      </c>
      <c r="E20" s="224">
        <f>30-'UKT iedz.'!E15</f>
        <v>21</v>
      </c>
      <c r="F20" s="223"/>
      <c r="G20" s="217"/>
      <c r="H20" s="217"/>
      <c r="I20" s="218"/>
      <c r="J20" s="218"/>
      <c r="K20" s="218"/>
      <c r="L20" s="219"/>
    </row>
    <row r="21" spans="1:12" s="220" customFormat="1">
      <c r="A21" s="211">
        <v>16</v>
      </c>
      <c r="B21" s="221" t="s">
        <v>127</v>
      </c>
      <c r="C21" s="225"/>
      <c r="D21" s="222" t="s">
        <v>20</v>
      </c>
      <c r="E21" s="222">
        <f>30-'UKT iedz.'!E16</f>
        <v>24</v>
      </c>
      <c r="F21" s="223"/>
      <c r="G21" s="217"/>
      <c r="H21" s="217"/>
      <c r="I21" s="218"/>
      <c r="J21" s="218"/>
      <c r="K21" s="218"/>
      <c r="L21" s="219"/>
    </row>
    <row r="22" spans="1:12" s="220" customFormat="1">
      <c r="A22" s="211">
        <v>17</v>
      </c>
      <c r="B22" s="221" t="s">
        <v>128</v>
      </c>
      <c r="C22" s="225"/>
      <c r="D22" s="222" t="s">
        <v>20</v>
      </c>
      <c r="E22" s="222">
        <f>700-'UKT iedz.'!E17</f>
        <v>560</v>
      </c>
      <c r="F22" s="223"/>
      <c r="G22" s="217"/>
      <c r="H22" s="217"/>
      <c r="I22" s="218"/>
      <c r="J22" s="218"/>
      <c r="K22" s="218"/>
      <c r="L22" s="219"/>
    </row>
    <row r="23" spans="1:12" s="220" customFormat="1">
      <c r="A23" s="211">
        <v>18</v>
      </c>
      <c r="B23" s="221" t="s">
        <v>153</v>
      </c>
      <c r="C23" s="225"/>
      <c r="D23" s="224" t="s">
        <v>18</v>
      </c>
      <c r="E23" s="222">
        <f>280</f>
        <v>280</v>
      </c>
      <c r="F23" s="223"/>
      <c r="G23" s="217"/>
      <c r="H23" s="217"/>
      <c r="I23" s="218"/>
      <c r="J23" s="218"/>
      <c r="K23" s="218"/>
      <c r="L23" s="219"/>
    </row>
    <row r="24" spans="1:12" s="220" customFormat="1">
      <c r="A24" s="211">
        <v>19</v>
      </c>
      <c r="B24" s="221" t="s">
        <v>129</v>
      </c>
      <c r="C24" s="225"/>
      <c r="D24" s="224" t="s">
        <v>18</v>
      </c>
      <c r="E24" s="222">
        <f>120-'UKT iedz.'!E18</f>
        <v>78.049999999999983</v>
      </c>
      <c r="F24" s="223"/>
      <c r="G24" s="217"/>
      <c r="H24" s="217"/>
      <c r="I24" s="218"/>
      <c r="J24" s="218"/>
      <c r="K24" s="218"/>
      <c r="L24" s="219"/>
    </row>
    <row r="25" spans="1:12" s="220" customFormat="1">
      <c r="A25" s="211">
        <v>20</v>
      </c>
      <c r="B25" s="221" t="s">
        <v>130</v>
      </c>
      <c r="C25" s="225"/>
      <c r="D25" s="224" t="s">
        <v>17</v>
      </c>
      <c r="E25" s="222">
        <f>380-'UKT iedz.'!E19</f>
        <v>296.09999999999997</v>
      </c>
      <c r="F25" s="223"/>
      <c r="G25" s="217"/>
      <c r="H25" s="217"/>
      <c r="I25" s="218"/>
      <c r="J25" s="218"/>
      <c r="K25" s="218"/>
      <c r="L25" s="219"/>
    </row>
    <row r="26" spans="1:12" s="220" customFormat="1">
      <c r="A26" s="211">
        <v>21</v>
      </c>
      <c r="B26" s="221" t="s">
        <v>131</v>
      </c>
      <c r="C26" s="225"/>
      <c r="D26" s="224" t="s">
        <v>120</v>
      </c>
      <c r="E26" s="222">
        <v>1</v>
      </c>
      <c r="F26" s="223"/>
      <c r="G26" s="217"/>
      <c r="H26" s="217"/>
      <c r="I26" s="218"/>
      <c r="J26" s="218"/>
      <c r="K26" s="218"/>
      <c r="L26" s="219"/>
    </row>
    <row r="27" spans="1:12" s="220" customFormat="1" ht="21.75">
      <c r="A27" s="211">
        <v>22</v>
      </c>
      <c r="B27" s="221" t="s">
        <v>132</v>
      </c>
      <c r="C27" s="225"/>
      <c r="D27" s="224" t="s">
        <v>120</v>
      </c>
      <c r="E27" s="224">
        <v>1</v>
      </c>
      <c r="F27" s="223"/>
      <c r="G27" s="217"/>
      <c r="H27" s="217"/>
      <c r="I27" s="218"/>
      <c r="J27" s="218"/>
      <c r="K27" s="218"/>
      <c r="L27" s="219"/>
    </row>
    <row r="28" spans="1:12" s="220" customFormat="1">
      <c r="A28" s="211">
        <v>23</v>
      </c>
      <c r="B28" s="221" t="s">
        <v>133</v>
      </c>
      <c r="C28" s="225"/>
      <c r="D28" s="224" t="s">
        <v>120</v>
      </c>
      <c r="E28" s="224">
        <v>1</v>
      </c>
      <c r="F28" s="223"/>
      <c r="G28" s="217"/>
      <c r="H28" s="217"/>
      <c r="I28" s="218"/>
      <c r="J28" s="218"/>
      <c r="K28" s="218"/>
      <c r="L28" s="219"/>
    </row>
    <row r="29" spans="1:12" s="220" customFormat="1">
      <c r="A29" s="211">
        <v>24</v>
      </c>
      <c r="B29" s="221" t="s">
        <v>134</v>
      </c>
      <c r="C29" s="225"/>
      <c r="D29" s="224" t="s">
        <v>120</v>
      </c>
      <c r="E29" s="224">
        <v>1</v>
      </c>
      <c r="F29" s="223"/>
      <c r="G29" s="217"/>
      <c r="H29" s="217"/>
      <c r="I29" s="218"/>
      <c r="J29" s="218"/>
      <c r="K29" s="218"/>
      <c r="L29" s="219"/>
    </row>
    <row r="30" spans="1:12" s="220" customFormat="1" ht="12">
      <c r="A30" s="211">
        <v>25</v>
      </c>
      <c r="B30" s="226" t="s">
        <v>26</v>
      </c>
      <c r="C30" s="227"/>
      <c r="D30" s="213"/>
      <c r="E30" s="225"/>
      <c r="F30" s="228"/>
      <c r="G30" s="217"/>
      <c r="H30" s="217"/>
      <c r="I30" s="229"/>
      <c r="J30" s="229"/>
      <c r="K30" s="229"/>
      <c r="L30" s="229"/>
    </row>
    <row r="31" spans="1:12">
      <c r="A31" s="211">
        <v>26</v>
      </c>
      <c r="B31" s="230" t="s">
        <v>135</v>
      </c>
      <c r="C31" s="230"/>
      <c r="D31" s="231"/>
      <c r="E31" s="232"/>
      <c r="F31" s="233"/>
      <c r="G31" s="217"/>
      <c r="H31" s="217"/>
      <c r="I31" s="218"/>
      <c r="J31" s="218"/>
      <c r="K31" s="218"/>
      <c r="L31" s="219"/>
    </row>
    <row r="32" spans="1:12" s="220" customFormat="1" ht="10.5">
      <c r="A32" s="211">
        <v>27</v>
      </c>
      <c r="B32" s="234" t="s">
        <v>136</v>
      </c>
      <c r="C32" s="235"/>
      <c r="D32" s="236"/>
      <c r="E32" s="237"/>
      <c r="F32" s="238"/>
      <c r="G32" s="239"/>
      <c r="H32" s="239"/>
      <c r="I32" s="240"/>
      <c r="J32" s="240"/>
      <c r="K32" s="240"/>
      <c r="L32" s="241"/>
    </row>
    <row r="33" spans="1:12" s="220" customFormat="1" ht="10.5">
      <c r="A33" s="211">
        <v>28</v>
      </c>
      <c r="B33" s="234" t="s">
        <v>137</v>
      </c>
      <c r="C33" s="235"/>
      <c r="D33" s="236"/>
      <c r="E33" s="237"/>
      <c r="F33" s="238"/>
      <c r="G33" s="239"/>
      <c r="H33" s="239"/>
      <c r="I33" s="240"/>
      <c r="J33" s="240"/>
      <c r="K33" s="240"/>
      <c r="L33" s="241"/>
    </row>
    <row r="34" spans="1:12" ht="12" thickBot="1">
      <c r="A34" s="211">
        <v>29</v>
      </c>
      <c r="B34" s="242" t="s">
        <v>138</v>
      </c>
      <c r="C34" s="242"/>
      <c r="D34" s="243"/>
      <c r="E34" s="243"/>
      <c r="F34" s="243"/>
      <c r="G34" s="244"/>
      <c r="H34" s="244"/>
      <c r="I34" s="245"/>
      <c r="J34" s="245"/>
      <c r="K34" s="245"/>
      <c r="L34" s="246"/>
    </row>
    <row r="35" spans="1:12">
      <c r="A35" s="247"/>
      <c r="B35" s="248"/>
      <c r="C35" s="248"/>
      <c r="D35" s="249"/>
      <c r="E35" s="249"/>
      <c r="F35" s="247"/>
      <c r="G35" s="250"/>
      <c r="H35" s="249"/>
      <c r="I35" s="249"/>
      <c r="J35" s="249"/>
      <c r="K35" s="249"/>
      <c r="L35" s="251"/>
    </row>
    <row r="36" spans="1:12">
      <c r="A36" s="202"/>
      <c r="B36" s="202" t="s">
        <v>139</v>
      </c>
      <c r="C36" s="202"/>
      <c r="D36" s="202"/>
      <c r="E36" s="202"/>
      <c r="F36" s="252"/>
      <c r="G36" s="253"/>
      <c r="H36" s="202"/>
      <c r="I36" s="202"/>
      <c r="J36" s="202"/>
      <c r="K36" s="202"/>
      <c r="L36" s="202"/>
    </row>
    <row r="37" spans="1:12">
      <c r="A37" s="202"/>
      <c r="B37" s="202"/>
      <c r="C37" s="202"/>
      <c r="D37" s="202"/>
      <c r="E37" s="202"/>
      <c r="F37" s="252"/>
      <c r="G37" s="253"/>
      <c r="H37" s="202"/>
      <c r="I37" s="202"/>
      <c r="J37" s="202"/>
      <c r="K37" s="202"/>
      <c r="L37" s="202"/>
    </row>
    <row r="38" spans="1:12">
      <c r="A38" s="202"/>
      <c r="B38" s="202"/>
      <c r="C38" s="202"/>
      <c r="D38" s="202"/>
      <c r="E38" s="202"/>
      <c r="F38" s="252"/>
      <c r="G38" s="253"/>
      <c r="H38" s="202"/>
      <c r="I38" s="202"/>
      <c r="J38" s="202"/>
      <c r="K38" s="202"/>
      <c r="L38" s="202"/>
    </row>
    <row r="39" spans="1:12">
      <c r="A39" s="202"/>
      <c r="B39" s="202"/>
      <c r="C39" s="202"/>
      <c r="D39" s="202"/>
      <c r="E39" s="202"/>
      <c r="F39" s="252"/>
      <c r="G39" s="253"/>
      <c r="H39" s="202"/>
      <c r="I39" s="202"/>
      <c r="J39" s="202"/>
      <c r="K39" s="202"/>
      <c r="L39" s="202"/>
    </row>
  </sheetData>
  <mergeCells count="14">
    <mergeCell ref="D2:I2"/>
    <mergeCell ref="K2:L2"/>
    <mergeCell ref="D3:I3"/>
    <mergeCell ref="K3:L3"/>
    <mergeCell ref="D4:I4"/>
    <mergeCell ref="K4:L4"/>
    <mergeCell ref="I6:K6"/>
    <mergeCell ref="L6:L7"/>
    <mergeCell ref="A6:A7"/>
    <mergeCell ref="B6:B7"/>
    <mergeCell ref="C6:C7"/>
    <mergeCell ref="D6:D7"/>
    <mergeCell ref="E6:E7"/>
    <mergeCell ref="F6:H6"/>
  </mergeCells>
  <printOptions horizontalCentered="1"/>
  <pageMargins left="0.15944881889763801" right="0.15944881889763801" top="0.61" bottom="0.196850393700787" header="0.74" footer="0.28000000000000003"/>
  <pageSetup paperSize="9" scale="98" orientation="landscape" horizontalDpi="300" verticalDpi="300" r:id="rId1"/>
  <headerFooter alignWithMargins="0">
    <oddFooter>&amp;C&amp;P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zoomScaleSheetLayoutView="100" workbookViewId="0">
      <selection activeCell="B40" sqref="B40:B42"/>
    </sheetView>
  </sheetViews>
  <sheetFormatPr defaultColWidth="9.140625" defaultRowHeight="11.25"/>
  <cols>
    <col min="1" max="1" width="4.140625" style="206" customWidth="1"/>
    <col min="2" max="2" width="32.7109375" style="206" customWidth="1"/>
    <col min="3" max="3" width="9.7109375" style="206" customWidth="1"/>
    <col min="4" max="4" width="6.28515625" style="206" customWidth="1"/>
    <col min="5" max="5" width="6.7109375" style="206" customWidth="1"/>
    <col min="6" max="6" width="7" style="254" customWidth="1"/>
    <col min="7" max="7" width="7.85546875" style="255" customWidth="1"/>
    <col min="8" max="8" width="6.85546875" style="206" customWidth="1"/>
    <col min="9" max="10" width="8.7109375" style="206" customWidth="1"/>
    <col min="11" max="11" width="8.85546875" style="206" customWidth="1"/>
    <col min="12" max="12" width="10.7109375" style="206" customWidth="1"/>
    <col min="13" max="13" width="12.42578125" style="206" customWidth="1"/>
    <col min="14" max="14" width="12.28515625" style="206" customWidth="1"/>
    <col min="15" max="16384" width="9.140625" style="206"/>
  </cols>
  <sheetData>
    <row r="1" spans="1:15" s="197" customFormat="1" ht="12">
      <c r="B1" s="198"/>
      <c r="C1" s="198"/>
      <c r="F1" s="199"/>
      <c r="G1" s="200"/>
    </row>
    <row r="2" spans="1:15" s="203" customFormat="1" ht="12.75">
      <c r="A2" s="201"/>
      <c r="B2" s="202" t="s">
        <v>99</v>
      </c>
      <c r="C2" s="202"/>
      <c r="D2" s="289" t="s">
        <v>100</v>
      </c>
      <c r="E2" s="289"/>
      <c r="F2" s="289"/>
      <c r="G2" s="289"/>
      <c r="H2" s="289"/>
      <c r="I2" s="289"/>
      <c r="J2" s="202"/>
      <c r="K2" s="290"/>
      <c r="L2" s="290"/>
    </row>
    <row r="3" spans="1:15" s="203" customFormat="1" ht="12.75">
      <c r="A3" s="201"/>
      <c r="B3" s="202" t="s">
        <v>101</v>
      </c>
      <c r="C3" s="202"/>
      <c r="D3" s="291" t="s">
        <v>140</v>
      </c>
      <c r="E3" s="291"/>
      <c r="F3" s="291"/>
      <c r="G3" s="291"/>
      <c r="H3" s="291"/>
      <c r="I3" s="291"/>
      <c r="J3" s="202"/>
      <c r="K3" s="290"/>
      <c r="L3" s="290"/>
    </row>
    <row r="4" spans="1:15" s="203" customFormat="1" ht="12.75">
      <c r="A4" s="201"/>
      <c r="B4" s="202" t="s">
        <v>103</v>
      </c>
      <c r="C4" s="202"/>
      <c r="D4" s="291"/>
      <c r="E4" s="291"/>
      <c r="F4" s="291"/>
      <c r="G4" s="291"/>
      <c r="H4" s="291"/>
      <c r="I4" s="291"/>
      <c r="J4" s="202"/>
      <c r="K4" s="291"/>
      <c r="L4" s="291"/>
    </row>
    <row r="5" spans="1:15" s="203" customFormat="1" ht="11.25" customHeight="1" thickBot="1">
      <c r="A5" s="201"/>
      <c r="B5" s="201"/>
      <c r="C5" s="201"/>
      <c r="D5" s="204"/>
      <c r="E5" s="204"/>
      <c r="F5" s="204"/>
      <c r="G5" s="205"/>
      <c r="H5" s="204"/>
      <c r="I5" s="204"/>
      <c r="J5" s="201"/>
      <c r="K5" s="204"/>
      <c r="L5" s="204"/>
    </row>
    <row r="6" spans="1:15">
      <c r="A6" s="282" t="s">
        <v>104</v>
      </c>
      <c r="B6" s="284" t="s">
        <v>105</v>
      </c>
      <c r="C6" s="284" t="s">
        <v>106</v>
      </c>
      <c r="D6" s="284" t="s">
        <v>107</v>
      </c>
      <c r="E6" s="284" t="s">
        <v>108</v>
      </c>
      <c r="F6" s="286" t="s">
        <v>109</v>
      </c>
      <c r="G6" s="287"/>
      <c r="H6" s="288"/>
      <c r="I6" s="277" t="s">
        <v>110</v>
      </c>
      <c r="J6" s="278"/>
      <c r="K6" s="279"/>
      <c r="L6" s="280" t="s">
        <v>111</v>
      </c>
      <c r="M6" s="280" t="s">
        <v>141</v>
      </c>
      <c r="N6" s="280" t="s">
        <v>142</v>
      </c>
    </row>
    <row r="7" spans="1:15" ht="26.25" customHeight="1" thickBot="1">
      <c r="A7" s="283"/>
      <c r="B7" s="285"/>
      <c r="C7" s="285"/>
      <c r="D7" s="285"/>
      <c r="E7" s="285"/>
      <c r="F7" s="207" t="s">
        <v>112</v>
      </c>
      <c r="G7" s="208" t="s">
        <v>113</v>
      </c>
      <c r="H7" s="209" t="s">
        <v>114</v>
      </c>
      <c r="I7" s="210" t="s">
        <v>112</v>
      </c>
      <c r="J7" s="209" t="s">
        <v>113</v>
      </c>
      <c r="K7" s="209" t="s">
        <v>114</v>
      </c>
      <c r="L7" s="281"/>
      <c r="M7" s="281"/>
      <c r="N7" s="281"/>
    </row>
    <row r="8" spans="1:15" s="220" customFormat="1" ht="12">
      <c r="A8" s="211"/>
      <c r="B8" s="212" t="s">
        <v>115</v>
      </c>
      <c r="C8" s="213"/>
      <c r="D8" s="214"/>
      <c r="E8" s="215"/>
      <c r="F8" s="216"/>
      <c r="G8" s="217"/>
      <c r="H8" s="217"/>
      <c r="I8" s="218"/>
      <c r="J8" s="218"/>
      <c r="K8" s="218"/>
      <c r="L8" s="219"/>
      <c r="M8" s="219"/>
      <c r="N8" s="219"/>
    </row>
    <row r="9" spans="1:15">
      <c r="A9" s="211">
        <v>1</v>
      </c>
      <c r="B9" s="221" t="s">
        <v>116</v>
      </c>
      <c r="C9" s="222" t="s">
        <v>117</v>
      </c>
      <c r="D9" s="222" t="s">
        <v>17</v>
      </c>
      <c r="E9" s="222">
        <v>30</v>
      </c>
      <c r="F9" s="223"/>
      <c r="G9" s="217"/>
      <c r="H9" s="217"/>
      <c r="I9" s="218"/>
      <c r="J9" s="218"/>
      <c r="K9" s="218"/>
      <c r="L9" s="219"/>
      <c r="M9" s="219"/>
      <c r="N9" s="219"/>
      <c r="O9" s="256"/>
    </row>
    <row r="10" spans="1:15" s="220" customFormat="1">
      <c r="A10" s="211">
        <v>2</v>
      </c>
      <c r="B10" s="221" t="s">
        <v>116</v>
      </c>
      <c r="C10" s="222" t="s">
        <v>118</v>
      </c>
      <c r="D10" s="222" t="s">
        <v>17</v>
      </c>
      <c r="E10" s="222">
        <v>150</v>
      </c>
      <c r="F10" s="223"/>
      <c r="G10" s="217"/>
      <c r="H10" s="217"/>
      <c r="I10" s="218"/>
      <c r="J10" s="218"/>
      <c r="K10" s="218"/>
      <c r="L10" s="219"/>
      <c r="M10" s="219"/>
      <c r="N10" s="219"/>
      <c r="O10" s="256"/>
    </row>
    <row r="11" spans="1:15" s="220" customFormat="1">
      <c r="A11" s="211">
        <v>3</v>
      </c>
      <c r="B11" s="221" t="s">
        <v>116</v>
      </c>
      <c r="C11" s="222" t="s">
        <v>143</v>
      </c>
      <c r="D11" s="222" t="s">
        <v>17</v>
      </c>
      <c r="E11" s="222">
        <v>80</v>
      </c>
      <c r="F11" s="223"/>
      <c r="G11" s="217"/>
      <c r="H11" s="217"/>
      <c r="I11" s="218"/>
      <c r="J11" s="218"/>
      <c r="K11" s="218"/>
      <c r="L11" s="219"/>
      <c r="M11" s="219"/>
      <c r="N11" s="219"/>
      <c r="O11" s="256"/>
    </row>
    <row r="12" spans="1:15" s="220" customFormat="1">
      <c r="A12" s="211">
        <v>4</v>
      </c>
      <c r="B12" s="221" t="s">
        <v>116</v>
      </c>
      <c r="C12" s="222" t="s">
        <v>144</v>
      </c>
      <c r="D12" s="222" t="s">
        <v>17</v>
      </c>
      <c r="E12" s="222">
        <v>150</v>
      </c>
      <c r="F12" s="223"/>
      <c r="G12" s="217"/>
      <c r="H12" s="217"/>
      <c r="I12" s="218"/>
      <c r="J12" s="218"/>
      <c r="K12" s="218"/>
      <c r="L12" s="219"/>
      <c r="M12" s="219"/>
      <c r="N12" s="219"/>
      <c r="O12" s="256"/>
    </row>
    <row r="13" spans="1:15" s="220" customFormat="1">
      <c r="A13" s="211">
        <v>5</v>
      </c>
      <c r="B13" s="221" t="s">
        <v>119</v>
      </c>
      <c r="C13" s="222"/>
      <c r="D13" s="222" t="s">
        <v>120</v>
      </c>
      <c r="E13" s="222">
        <v>1</v>
      </c>
      <c r="F13" s="223"/>
      <c r="G13" s="217"/>
      <c r="H13" s="217"/>
      <c r="I13" s="218"/>
      <c r="J13" s="218"/>
      <c r="K13" s="218"/>
      <c r="L13" s="219"/>
      <c r="M13" s="219"/>
      <c r="N13" s="219"/>
      <c r="O13" s="256"/>
    </row>
    <row r="14" spans="1:15" s="220" customFormat="1" ht="42.75">
      <c r="A14" s="211">
        <v>6</v>
      </c>
      <c r="B14" s="221" t="s">
        <v>121</v>
      </c>
      <c r="C14" s="224"/>
      <c r="D14" s="224" t="s">
        <v>122</v>
      </c>
      <c r="E14" s="224">
        <v>9</v>
      </c>
      <c r="F14" s="223"/>
      <c r="G14" s="217"/>
      <c r="H14" s="217"/>
      <c r="I14" s="218"/>
      <c r="J14" s="218"/>
      <c r="K14" s="218"/>
      <c r="L14" s="219"/>
      <c r="M14" s="219"/>
      <c r="N14" s="219"/>
      <c r="O14" s="256"/>
    </row>
    <row r="15" spans="1:15" s="220" customFormat="1">
      <c r="A15" s="211">
        <v>7</v>
      </c>
      <c r="B15" s="221" t="s">
        <v>123</v>
      </c>
      <c r="C15" s="224" t="s">
        <v>117</v>
      </c>
      <c r="D15" s="224" t="s">
        <v>19</v>
      </c>
      <c r="E15" s="224">
        <v>9</v>
      </c>
      <c r="F15" s="223"/>
      <c r="G15" s="217"/>
      <c r="H15" s="217"/>
      <c r="I15" s="218"/>
      <c r="J15" s="218"/>
      <c r="K15" s="218"/>
      <c r="L15" s="219"/>
      <c r="M15" s="219"/>
      <c r="N15" s="219"/>
      <c r="O15" s="256"/>
    </row>
    <row r="16" spans="1:15" s="220" customFormat="1">
      <c r="A16" s="211">
        <v>8</v>
      </c>
      <c r="B16" s="221" t="s">
        <v>124</v>
      </c>
      <c r="C16" s="224"/>
      <c r="D16" s="224" t="s">
        <v>17</v>
      </c>
      <c r="E16" s="224">
        <v>380</v>
      </c>
      <c r="F16" s="223"/>
      <c r="G16" s="217"/>
      <c r="H16" s="217"/>
      <c r="I16" s="218"/>
      <c r="J16" s="218"/>
      <c r="K16" s="218"/>
      <c r="L16" s="219"/>
      <c r="M16" s="219"/>
      <c r="N16" s="219"/>
      <c r="O16" s="256"/>
    </row>
    <row r="17" spans="1:15" s="220" customFormat="1" ht="21.75">
      <c r="A17" s="211">
        <v>9</v>
      </c>
      <c r="B17" s="221" t="s">
        <v>145</v>
      </c>
      <c r="C17" s="224" t="s">
        <v>146</v>
      </c>
      <c r="D17" s="224" t="s">
        <v>120</v>
      </c>
      <c r="E17" s="224">
        <v>2</v>
      </c>
      <c r="F17" s="223"/>
      <c r="G17" s="217"/>
      <c r="H17" s="217"/>
      <c r="I17" s="218"/>
      <c r="J17" s="218"/>
      <c r="K17" s="218"/>
      <c r="L17" s="219"/>
      <c r="M17" s="219"/>
      <c r="N17" s="219"/>
      <c r="O17" s="256"/>
    </row>
    <row r="18" spans="1:15" s="220" customFormat="1" ht="21.75">
      <c r="A18" s="211">
        <v>10</v>
      </c>
      <c r="B18" s="221" t="s">
        <v>145</v>
      </c>
      <c r="C18" s="224" t="s">
        <v>147</v>
      </c>
      <c r="D18" s="224" t="s">
        <v>120</v>
      </c>
      <c r="E18" s="224">
        <v>11</v>
      </c>
      <c r="F18" s="223"/>
      <c r="G18" s="217"/>
      <c r="H18" s="217"/>
      <c r="I18" s="218"/>
      <c r="J18" s="218"/>
      <c r="K18" s="218"/>
      <c r="L18" s="219"/>
      <c r="M18" s="219"/>
      <c r="N18" s="219"/>
      <c r="O18" s="256"/>
    </row>
    <row r="19" spans="1:15" s="220" customFormat="1" ht="32.25">
      <c r="A19" s="211">
        <v>11</v>
      </c>
      <c r="B19" s="221" t="s">
        <v>148</v>
      </c>
      <c r="C19" s="224" t="s">
        <v>149</v>
      </c>
      <c r="D19" s="224" t="s">
        <v>120</v>
      </c>
      <c r="E19" s="224">
        <v>1</v>
      </c>
      <c r="F19" s="223"/>
      <c r="G19" s="217"/>
      <c r="H19" s="217"/>
      <c r="I19" s="218"/>
      <c r="J19" s="218"/>
      <c r="K19" s="218"/>
      <c r="L19" s="219"/>
      <c r="M19" s="219"/>
      <c r="N19" s="219"/>
      <c r="O19" s="256"/>
    </row>
    <row r="20" spans="1:15" s="220" customFormat="1" ht="21.75">
      <c r="A20" s="211">
        <v>12</v>
      </c>
      <c r="B20" s="221" t="s">
        <v>150</v>
      </c>
      <c r="C20" s="224" t="s">
        <v>146</v>
      </c>
      <c r="D20" s="224" t="s">
        <v>120</v>
      </c>
      <c r="E20" s="224">
        <v>5</v>
      </c>
      <c r="F20" s="223"/>
      <c r="G20" s="217"/>
      <c r="H20" s="217"/>
      <c r="I20" s="218"/>
      <c r="J20" s="218"/>
      <c r="K20" s="218"/>
      <c r="L20" s="219"/>
      <c r="M20" s="219"/>
      <c r="N20" s="219"/>
      <c r="O20" s="256"/>
    </row>
    <row r="21" spans="1:15" s="220" customFormat="1" ht="21.75">
      <c r="A21" s="211">
        <v>13</v>
      </c>
      <c r="B21" s="221" t="s">
        <v>151</v>
      </c>
      <c r="C21" s="224"/>
      <c r="D21" s="224" t="s">
        <v>120</v>
      </c>
      <c r="E21" s="224">
        <v>1</v>
      </c>
      <c r="F21" s="223"/>
      <c r="G21" s="217"/>
      <c r="H21" s="217"/>
      <c r="I21" s="218"/>
      <c r="J21" s="218"/>
      <c r="K21" s="218"/>
      <c r="L21" s="219"/>
      <c r="M21" s="219"/>
      <c r="N21" s="219"/>
      <c r="O21" s="256"/>
    </row>
    <row r="22" spans="1:15" s="220" customFormat="1">
      <c r="A22" s="211">
        <v>14</v>
      </c>
      <c r="B22" s="221" t="s">
        <v>152</v>
      </c>
      <c r="C22" s="224"/>
      <c r="D22" s="224" t="s">
        <v>17</v>
      </c>
      <c r="E22" s="224">
        <v>64</v>
      </c>
      <c r="F22" s="223"/>
      <c r="G22" s="217"/>
      <c r="H22" s="217"/>
      <c r="I22" s="218"/>
      <c r="J22" s="218"/>
      <c r="K22" s="218"/>
      <c r="L22" s="219"/>
      <c r="M22" s="219"/>
      <c r="N22" s="219"/>
      <c r="O22" s="256"/>
    </row>
    <row r="23" spans="1:15" s="220" customFormat="1">
      <c r="A23" s="211">
        <v>15</v>
      </c>
      <c r="B23" s="221" t="s">
        <v>125</v>
      </c>
      <c r="C23" s="224"/>
      <c r="D23" s="224" t="s">
        <v>126</v>
      </c>
      <c r="E23" s="224">
        <v>30</v>
      </c>
      <c r="F23" s="223"/>
      <c r="G23" s="217"/>
      <c r="H23" s="217"/>
      <c r="I23" s="218"/>
      <c r="J23" s="218"/>
      <c r="K23" s="218"/>
      <c r="L23" s="219"/>
      <c r="M23" s="219"/>
      <c r="N23" s="219"/>
      <c r="O23" s="256"/>
    </row>
    <row r="24" spans="1:15" s="220" customFormat="1">
      <c r="A24" s="211">
        <v>16</v>
      </c>
      <c r="B24" s="221" t="s">
        <v>127</v>
      </c>
      <c r="C24" s="225"/>
      <c r="D24" s="222" t="s">
        <v>20</v>
      </c>
      <c r="E24" s="222">
        <v>30</v>
      </c>
      <c r="F24" s="223"/>
      <c r="G24" s="217"/>
      <c r="H24" s="217"/>
      <c r="I24" s="218"/>
      <c r="J24" s="218"/>
      <c r="K24" s="218"/>
      <c r="L24" s="219"/>
      <c r="M24" s="219"/>
      <c r="N24" s="219"/>
      <c r="O24" s="256"/>
    </row>
    <row r="25" spans="1:15" s="220" customFormat="1">
      <c r="A25" s="211">
        <v>17</v>
      </c>
      <c r="B25" s="221" t="s">
        <v>128</v>
      </c>
      <c r="C25" s="225"/>
      <c r="D25" s="222" t="s">
        <v>20</v>
      </c>
      <c r="E25" s="222">
        <v>700</v>
      </c>
      <c r="F25" s="223"/>
      <c r="G25" s="217"/>
      <c r="H25" s="217"/>
      <c r="I25" s="218"/>
      <c r="J25" s="218"/>
      <c r="K25" s="218"/>
      <c r="L25" s="219"/>
      <c r="M25" s="219"/>
      <c r="N25" s="219"/>
      <c r="O25" s="256"/>
    </row>
    <row r="26" spans="1:15" s="220" customFormat="1">
      <c r="A26" s="211">
        <v>18</v>
      </c>
      <c r="B26" s="221" t="s">
        <v>153</v>
      </c>
      <c r="C26" s="225"/>
      <c r="D26" s="224" t="s">
        <v>18</v>
      </c>
      <c r="E26" s="222">
        <v>280</v>
      </c>
      <c r="F26" s="223"/>
      <c r="G26" s="217"/>
      <c r="H26" s="217"/>
      <c r="I26" s="218"/>
      <c r="J26" s="218"/>
      <c r="K26" s="218"/>
      <c r="L26" s="219"/>
      <c r="M26" s="219"/>
      <c r="N26" s="219"/>
      <c r="O26" s="256"/>
    </row>
    <row r="27" spans="1:15" s="220" customFormat="1">
      <c r="A27" s="211">
        <v>19</v>
      </c>
      <c r="B27" s="221" t="s">
        <v>129</v>
      </c>
      <c r="C27" s="225"/>
      <c r="D27" s="224" t="s">
        <v>18</v>
      </c>
      <c r="E27" s="222">
        <v>120</v>
      </c>
      <c r="F27" s="223"/>
      <c r="G27" s="217"/>
      <c r="H27" s="217"/>
      <c r="I27" s="218"/>
      <c r="J27" s="218"/>
      <c r="K27" s="218"/>
      <c r="L27" s="219"/>
      <c r="M27" s="219"/>
      <c r="N27" s="219"/>
      <c r="O27" s="256"/>
    </row>
    <row r="28" spans="1:15" s="220" customFormat="1">
      <c r="A28" s="211">
        <v>20</v>
      </c>
      <c r="B28" s="221" t="s">
        <v>130</v>
      </c>
      <c r="C28" s="225"/>
      <c r="D28" s="224" t="s">
        <v>17</v>
      </c>
      <c r="E28" s="222">
        <v>380</v>
      </c>
      <c r="F28" s="223"/>
      <c r="G28" s="217"/>
      <c r="H28" s="217"/>
      <c r="I28" s="218"/>
      <c r="J28" s="218"/>
      <c r="K28" s="218"/>
      <c r="L28" s="219"/>
      <c r="M28" s="219"/>
      <c r="N28" s="219"/>
      <c r="O28" s="256"/>
    </row>
    <row r="29" spans="1:15" s="220" customFormat="1">
      <c r="A29" s="211">
        <v>21</v>
      </c>
      <c r="B29" s="221" t="s">
        <v>131</v>
      </c>
      <c r="C29" s="225"/>
      <c r="D29" s="224" t="s">
        <v>120</v>
      </c>
      <c r="E29" s="222">
        <v>1</v>
      </c>
      <c r="F29" s="223"/>
      <c r="G29" s="217"/>
      <c r="H29" s="217"/>
      <c r="I29" s="218"/>
      <c r="J29" s="218"/>
      <c r="K29" s="218"/>
      <c r="L29" s="219"/>
      <c r="M29" s="219"/>
      <c r="N29" s="219"/>
      <c r="O29" s="256"/>
    </row>
    <row r="30" spans="1:15" s="220" customFormat="1" ht="21.75">
      <c r="A30" s="211">
        <v>22</v>
      </c>
      <c r="B30" s="221" t="s">
        <v>132</v>
      </c>
      <c r="C30" s="225"/>
      <c r="D30" s="224" t="s">
        <v>120</v>
      </c>
      <c r="E30" s="224">
        <v>1</v>
      </c>
      <c r="F30" s="223"/>
      <c r="G30" s="217"/>
      <c r="H30" s="217"/>
      <c r="I30" s="218"/>
      <c r="J30" s="218"/>
      <c r="K30" s="218"/>
      <c r="L30" s="219"/>
      <c r="M30" s="219"/>
      <c r="N30" s="219"/>
      <c r="O30" s="256"/>
    </row>
    <row r="31" spans="1:15" s="220" customFormat="1">
      <c r="A31" s="211">
        <v>23</v>
      </c>
      <c r="B31" s="221" t="s">
        <v>133</v>
      </c>
      <c r="C31" s="225"/>
      <c r="D31" s="224" t="s">
        <v>120</v>
      </c>
      <c r="E31" s="224">
        <v>1</v>
      </c>
      <c r="F31" s="223"/>
      <c r="G31" s="217"/>
      <c r="H31" s="217"/>
      <c r="I31" s="218"/>
      <c r="J31" s="218"/>
      <c r="K31" s="218"/>
      <c r="L31" s="219"/>
      <c r="M31" s="219"/>
      <c r="N31" s="219"/>
      <c r="O31" s="256"/>
    </row>
    <row r="32" spans="1:15" s="220" customFormat="1">
      <c r="A32" s="211">
        <v>24</v>
      </c>
      <c r="B32" s="221" t="s">
        <v>134</v>
      </c>
      <c r="C32" s="225"/>
      <c r="D32" s="224" t="s">
        <v>120</v>
      </c>
      <c r="E32" s="224">
        <v>1</v>
      </c>
      <c r="F32" s="223"/>
      <c r="G32" s="217"/>
      <c r="H32" s="217"/>
      <c r="I32" s="218"/>
      <c r="J32" s="218"/>
      <c r="K32" s="218"/>
      <c r="L32" s="219"/>
      <c r="M32" s="219"/>
      <c r="N32" s="219"/>
      <c r="O32" s="256"/>
    </row>
    <row r="33" spans="1:15" s="220" customFormat="1" ht="12">
      <c r="A33" s="211">
        <v>25</v>
      </c>
      <c r="B33" s="226" t="s">
        <v>26</v>
      </c>
      <c r="C33" s="227"/>
      <c r="D33" s="213"/>
      <c r="E33" s="225"/>
      <c r="F33" s="228"/>
      <c r="G33" s="217"/>
      <c r="H33" s="217"/>
      <c r="I33" s="229"/>
      <c r="J33" s="229"/>
      <c r="K33" s="229"/>
      <c r="L33" s="229"/>
      <c r="M33" s="229"/>
      <c r="N33" s="229"/>
      <c r="O33" s="256"/>
    </row>
    <row r="34" spans="1:15">
      <c r="A34" s="211">
        <v>26</v>
      </c>
      <c r="B34" s="230" t="s">
        <v>135</v>
      </c>
      <c r="C34" s="230"/>
      <c r="D34" s="231"/>
      <c r="E34" s="232"/>
      <c r="F34" s="233"/>
      <c r="G34" s="217"/>
      <c r="H34" s="217"/>
      <c r="I34" s="218"/>
      <c r="J34" s="218"/>
      <c r="K34" s="218"/>
      <c r="L34" s="219"/>
      <c r="M34" s="219"/>
      <c r="N34" s="219"/>
      <c r="O34" s="256"/>
    </row>
    <row r="35" spans="1:15" s="220" customFormat="1">
      <c r="A35" s="211">
        <v>27</v>
      </c>
      <c r="B35" s="234" t="s">
        <v>136</v>
      </c>
      <c r="C35" s="235"/>
      <c r="D35" s="236"/>
      <c r="E35" s="237"/>
      <c r="F35" s="238"/>
      <c r="G35" s="239"/>
      <c r="H35" s="239"/>
      <c r="I35" s="240"/>
      <c r="J35" s="240"/>
      <c r="K35" s="240"/>
      <c r="L35" s="241"/>
      <c r="M35" s="241"/>
      <c r="N35" s="241"/>
      <c r="O35" s="256"/>
    </row>
    <row r="36" spans="1:15" s="220" customFormat="1">
      <c r="A36" s="211">
        <v>28</v>
      </c>
      <c r="B36" s="234" t="s">
        <v>137</v>
      </c>
      <c r="C36" s="235"/>
      <c r="D36" s="236"/>
      <c r="E36" s="237"/>
      <c r="F36" s="238"/>
      <c r="G36" s="239"/>
      <c r="H36" s="239"/>
      <c r="I36" s="240"/>
      <c r="J36" s="240"/>
      <c r="K36" s="240"/>
      <c r="L36" s="241"/>
      <c r="M36" s="241"/>
      <c r="N36" s="241"/>
      <c r="O36" s="256"/>
    </row>
    <row r="37" spans="1:15" ht="12" thickBot="1">
      <c r="A37" s="211">
        <v>29</v>
      </c>
      <c r="B37" s="242" t="s">
        <v>138</v>
      </c>
      <c r="C37" s="242"/>
      <c r="D37" s="243"/>
      <c r="E37" s="243"/>
      <c r="F37" s="243"/>
      <c r="G37" s="244"/>
      <c r="H37" s="244"/>
      <c r="I37" s="245"/>
      <c r="J37" s="245"/>
      <c r="K37" s="245"/>
      <c r="L37" s="246">
        <f>L35*1.21</f>
        <v>0</v>
      </c>
      <c r="M37" s="246">
        <f>M35*1.21</f>
        <v>0</v>
      </c>
      <c r="N37" s="246">
        <f t="shared" ref="N37" si="0">N35*1.21</f>
        <v>0</v>
      </c>
      <c r="O37" s="256"/>
    </row>
    <row r="38" spans="1:15">
      <c r="A38" s="247"/>
      <c r="B38" s="248"/>
      <c r="C38" s="248"/>
      <c r="D38" s="249"/>
      <c r="E38" s="249"/>
      <c r="F38" s="247"/>
      <c r="G38" s="250"/>
      <c r="H38" s="249"/>
      <c r="I38" s="249"/>
      <c r="J38" s="249"/>
      <c r="K38" s="249"/>
      <c r="L38" s="251"/>
    </row>
    <row r="39" spans="1:15">
      <c r="A39" s="202"/>
      <c r="B39" s="202" t="s">
        <v>139</v>
      </c>
      <c r="C39" s="202"/>
      <c r="D39" s="202"/>
      <c r="E39" s="202"/>
      <c r="F39" s="252"/>
      <c r="G39" s="253"/>
      <c r="H39" s="202"/>
      <c r="I39" s="202"/>
      <c r="J39" s="202"/>
      <c r="K39" s="202"/>
      <c r="L39" s="202"/>
    </row>
    <row r="40" spans="1:15">
      <c r="A40" s="202"/>
      <c r="B40" s="202"/>
      <c r="C40" s="202"/>
      <c r="D40" s="202"/>
      <c r="E40" s="202"/>
      <c r="F40" s="252"/>
      <c r="G40" s="253"/>
      <c r="H40" s="202"/>
      <c r="I40" s="202"/>
      <c r="J40" s="202"/>
      <c r="K40" s="202"/>
      <c r="L40" s="202"/>
    </row>
    <row r="41" spans="1:15">
      <c r="A41" s="202"/>
      <c r="B41" s="202"/>
      <c r="C41" s="202"/>
      <c r="D41" s="202"/>
      <c r="E41" s="202"/>
      <c r="F41" s="252"/>
      <c r="G41" s="253"/>
      <c r="H41" s="202"/>
      <c r="I41" s="202"/>
      <c r="J41" s="202"/>
      <c r="K41" s="202"/>
      <c r="L41" s="202"/>
    </row>
    <row r="42" spans="1:15">
      <c r="A42" s="202"/>
      <c r="B42" s="202"/>
      <c r="C42" s="202"/>
      <c r="D42" s="202"/>
      <c r="E42" s="202"/>
      <c r="F42" s="252"/>
      <c r="G42" s="253"/>
      <c r="H42" s="202"/>
      <c r="I42" s="202"/>
      <c r="J42" s="202"/>
      <c r="K42" s="202"/>
      <c r="L42" s="202"/>
    </row>
  </sheetData>
  <mergeCells count="16">
    <mergeCell ref="D2:I2"/>
    <mergeCell ref="K2:L2"/>
    <mergeCell ref="D3:I3"/>
    <mergeCell ref="K3:L3"/>
    <mergeCell ref="D4:I4"/>
    <mergeCell ref="K4:L4"/>
    <mergeCell ref="I6:K6"/>
    <mergeCell ref="L6:L7"/>
    <mergeCell ref="M6:M7"/>
    <mergeCell ref="N6:N7"/>
    <mergeCell ref="A6:A7"/>
    <mergeCell ref="B6:B7"/>
    <mergeCell ref="C6:C7"/>
    <mergeCell ref="D6:D7"/>
    <mergeCell ref="E6:E7"/>
    <mergeCell ref="F6:H6"/>
  </mergeCells>
  <pageMargins left="0.15944881889763785" right="0.15944881889763785" top="0.19944881889763783" bottom="0.19685039370078741" header="0.51" footer="0.51"/>
  <pageSetup paperSize="9" scale="98" orientation="landscape" horizontalDpi="300" verticalDpi="300" r:id="rId1"/>
  <headerFooter alignWithMargins="0">
    <oddFooter>&amp;C&amp;P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BreakPreview" zoomScaleNormal="125" zoomScaleSheetLayoutView="100" zoomScalePageLayoutView="125" workbookViewId="0">
      <selection activeCell="B34" sqref="B34:J34"/>
    </sheetView>
  </sheetViews>
  <sheetFormatPr defaultColWidth="9.140625" defaultRowHeight="12.75" outlineLevelCol="1"/>
  <cols>
    <col min="1" max="1" width="3.140625" style="97" bestFit="1" customWidth="1"/>
    <col min="2" max="2" width="50.85546875" style="55" customWidth="1"/>
    <col min="3" max="3" width="4.85546875" style="51" customWidth="1"/>
    <col min="4" max="4" width="5.5703125" style="52" customWidth="1"/>
    <col min="5" max="5" width="6.28515625" style="52" hidden="1" customWidth="1" outlineLevel="1"/>
    <col min="6" max="6" width="6.42578125" style="53" hidden="1" customWidth="1" outlineLevel="1"/>
    <col min="7" max="7" width="5.28515625" style="54" customWidth="1" collapsed="1"/>
    <col min="8" max="8" width="5.7109375" style="54" customWidth="1"/>
    <col min="9" max="9" width="6.28515625" style="54" customWidth="1"/>
    <col min="10" max="10" width="6.140625" style="54" customWidth="1"/>
    <col min="11" max="11" width="5.140625" style="54" bestFit="1" customWidth="1"/>
    <col min="12" max="12" width="8.140625" style="54" customWidth="1"/>
    <col min="13" max="13" width="8.42578125" style="54" customWidth="1"/>
    <col min="14" max="14" width="8.7109375" style="54" customWidth="1"/>
    <col min="15" max="15" width="11.85546875" style="50" customWidth="1"/>
    <col min="16" max="16384" width="9.140625" style="50"/>
  </cols>
  <sheetData>
    <row r="1" spans="1:26" s="5" customFormat="1" ht="11.25" customHeight="1">
      <c r="A1" s="88"/>
      <c r="B1" s="1"/>
      <c r="C1" s="6"/>
      <c r="D1" s="2"/>
      <c r="E1" s="3"/>
      <c r="G1" s="258"/>
      <c r="H1" s="258"/>
      <c r="I1" s="258"/>
      <c r="J1" s="258"/>
      <c r="K1" s="25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21.75" customHeight="1">
      <c r="A2" s="88"/>
      <c r="B2" s="296" t="s">
        <v>154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4.1" customHeight="1">
      <c r="A3" s="88"/>
      <c r="B3" s="1"/>
      <c r="C3" s="6"/>
      <c r="D3" s="2"/>
      <c r="E3" s="3"/>
      <c r="F3" s="257"/>
      <c r="G3" s="258"/>
      <c r="H3" s="258"/>
      <c r="I3" s="258"/>
      <c r="J3" s="258"/>
      <c r="K3" s="25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9.9499999999999993" customHeight="1">
      <c r="A4" s="88"/>
      <c r="B4" s="307" t="s">
        <v>21</v>
      </c>
      <c r="C4" s="307"/>
      <c r="D4" s="307"/>
      <c r="E4" s="307"/>
      <c r="F4" s="258"/>
      <c r="G4" s="258"/>
      <c r="H4" s="258"/>
      <c r="I4" s="258"/>
      <c r="J4" s="258"/>
      <c r="K4" s="258"/>
      <c r="L4" s="110"/>
      <c r="M4" s="110"/>
      <c r="N4" s="110"/>
      <c r="O4" s="308"/>
      <c r="P4" s="8"/>
      <c r="Q4" s="8"/>
      <c r="R4" s="8"/>
      <c r="S4" s="8"/>
      <c r="T4" s="7"/>
      <c r="U4" s="7"/>
      <c r="V4" s="7"/>
      <c r="W4" s="7"/>
      <c r="X4" s="7"/>
      <c r="Y4" s="7"/>
      <c r="Z4" s="7"/>
    </row>
    <row r="5" spans="1:26" s="5" customFormat="1" ht="9.9499999999999993" customHeight="1">
      <c r="A5" s="88"/>
      <c r="B5" s="307"/>
      <c r="C5" s="307"/>
      <c r="D5" s="307"/>
      <c r="E5" s="307"/>
      <c r="F5" s="118"/>
      <c r="G5" s="118"/>
      <c r="H5" s="118"/>
      <c r="I5" s="118"/>
      <c r="J5" s="118"/>
      <c r="K5" s="118"/>
      <c r="L5" s="110"/>
      <c r="M5" s="110"/>
      <c r="N5" s="110"/>
      <c r="O5" s="308"/>
      <c r="P5" s="8"/>
      <c r="Q5" s="8"/>
      <c r="R5" s="8"/>
      <c r="S5" s="8"/>
      <c r="T5" s="7"/>
      <c r="U5" s="7"/>
      <c r="V5" s="7"/>
      <c r="W5" s="7"/>
      <c r="X5" s="7"/>
      <c r="Y5" s="7"/>
      <c r="Z5" s="7"/>
    </row>
    <row r="6" spans="1:26" s="9" customFormat="1" ht="12.75" customHeight="1">
      <c r="A6" s="89"/>
      <c r="B6" s="307"/>
      <c r="C6" s="307"/>
      <c r="D6" s="307"/>
      <c r="E6" s="307"/>
      <c r="F6" s="10"/>
      <c r="I6" s="309" t="s">
        <v>95</v>
      </c>
      <c r="J6" s="309"/>
      <c r="K6" s="309"/>
      <c r="L6" s="309"/>
      <c r="M6" s="309"/>
      <c r="N6" s="309"/>
      <c r="O6" s="308"/>
    </row>
    <row r="7" spans="1:26" s="5" customFormat="1" ht="11.25" customHeight="1">
      <c r="A7" s="88"/>
      <c r="B7" s="11"/>
      <c r="C7" s="12"/>
      <c r="D7" s="13"/>
      <c r="E7" s="13"/>
      <c r="F7" s="14"/>
      <c r="G7" s="15"/>
      <c r="H7" s="15"/>
      <c r="I7" s="15"/>
      <c r="J7" s="15"/>
      <c r="K7" s="15"/>
      <c r="L7" s="110"/>
      <c r="M7" s="110"/>
      <c r="N7" s="110"/>
      <c r="O7" s="308"/>
    </row>
    <row r="8" spans="1:26" s="5" customFormat="1" ht="7.5" customHeight="1">
      <c r="A8" s="88"/>
      <c r="B8" s="12"/>
      <c r="C8" s="13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</row>
    <row r="9" spans="1:26" s="17" customFormat="1" ht="11.25" customHeight="1">
      <c r="A9" s="90"/>
      <c r="B9" s="310" t="s">
        <v>0</v>
      </c>
      <c r="C9" s="312" t="s">
        <v>1</v>
      </c>
      <c r="D9" s="314" t="s">
        <v>2</v>
      </c>
      <c r="E9" s="300" t="s">
        <v>3</v>
      </c>
      <c r="F9" s="300"/>
      <c r="G9" s="300"/>
      <c r="H9" s="300"/>
      <c r="I9" s="300"/>
      <c r="J9" s="301"/>
      <c r="K9" s="302" t="s">
        <v>4</v>
      </c>
      <c r="L9" s="300"/>
      <c r="M9" s="300"/>
      <c r="N9" s="300"/>
      <c r="O9" s="301"/>
    </row>
    <row r="10" spans="1:26" s="17" customFormat="1" ht="80.099999999999994" customHeight="1">
      <c r="A10" s="90"/>
      <c r="B10" s="311"/>
      <c r="C10" s="313"/>
      <c r="D10" s="315"/>
      <c r="E10" s="108" t="s">
        <v>5</v>
      </c>
      <c r="F10" s="108" t="s">
        <v>6</v>
      </c>
      <c r="G10" s="109" t="s">
        <v>7</v>
      </c>
      <c r="H10" s="109" t="s">
        <v>8</v>
      </c>
      <c r="I10" s="109" t="s">
        <v>9</v>
      </c>
      <c r="J10" s="109" t="s">
        <v>10</v>
      </c>
      <c r="K10" s="109" t="s">
        <v>11</v>
      </c>
      <c r="L10" s="109" t="s">
        <v>7</v>
      </c>
      <c r="M10" s="109" t="s">
        <v>8</v>
      </c>
      <c r="N10" s="109" t="s">
        <v>9</v>
      </c>
      <c r="O10" s="109" t="s">
        <v>12</v>
      </c>
    </row>
    <row r="11" spans="1:26" s="17" customFormat="1" ht="11.25">
      <c r="A11" s="91" t="s">
        <v>35</v>
      </c>
      <c r="B11" s="87" t="s">
        <v>15</v>
      </c>
      <c r="C11" s="73"/>
      <c r="D11" s="74"/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7"/>
    </row>
    <row r="12" spans="1:26" s="26" customFormat="1" ht="11.25">
      <c r="A12" s="92" t="s">
        <v>64</v>
      </c>
      <c r="B12" s="19" t="s">
        <v>31</v>
      </c>
      <c r="C12" s="20" t="s">
        <v>19</v>
      </c>
      <c r="D12" s="21">
        <v>7</v>
      </c>
      <c r="E12" s="21"/>
      <c r="F12" s="22"/>
      <c r="G12" s="64"/>
      <c r="H12" s="65"/>
      <c r="I12" s="66"/>
      <c r="J12" s="24"/>
      <c r="K12" s="28"/>
      <c r="L12" s="22"/>
      <c r="M12" s="22"/>
      <c r="N12" s="22"/>
      <c r="O12" s="25"/>
    </row>
    <row r="13" spans="1:26" s="26" customFormat="1" ht="11.25">
      <c r="A13" s="92" t="s">
        <v>65</v>
      </c>
      <c r="B13" s="19" t="s">
        <v>32</v>
      </c>
      <c r="C13" s="20" t="s">
        <v>20</v>
      </c>
      <c r="D13" s="21">
        <v>236</v>
      </c>
      <c r="E13" s="21"/>
      <c r="F13" s="22"/>
      <c r="G13" s="64"/>
      <c r="H13" s="65"/>
      <c r="I13" s="66"/>
      <c r="J13" s="24"/>
      <c r="K13" s="28"/>
      <c r="L13" s="22"/>
      <c r="M13" s="22"/>
      <c r="N13" s="22"/>
      <c r="O13" s="25"/>
    </row>
    <row r="14" spans="1:26" s="26" customFormat="1" ht="11.25">
      <c r="A14" s="92" t="s">
        <v>66</v>
      </c>
      <c r="B14" s="19" t="s">
        <v>33</v>
      </c>
      <c r="C14" s="20" t="s">
        <v>20</v>
      </c>
      <c r="D14" s="21">
        <v>139</v>
      </c>
      <c r="E14" s="22"/>
      <c r="F14" s="22"/>
      <c r="G14" s="64"/>
      <c r="H14" s="65"/>
      <c r="I14" s="66"/>
      <c r="J14" s="24"/>
      <c r="K14" s="22"/>
      <c r="L14" s="22"/>
      <c r="M14" s="22"/>
      <c r="N14" s="22"/>
      <c r="O14" s="25"/>
    </row>
    <row r="15" spans="1:26" s="30" customFormat="1" ht="11.25">
      <c r="A15" s="92" t="s">
        <v>67</v>
      </c>
      <c r="B15" s="72" t="s">
        <v>89</v>
      </c>
      <c r="C15" s="20" t="s">
        <v>20</v>
      </c>
      <c r="D15" s="31">
        <v>160</v>
      </c>
      <c r="E15" s="21"/>
      <c r="F15" s="22"/>
      <c r="G15" s="64"/>
      <c r="H15" s="65"/>
      <c r="I15" s="66"/>
      <c r="J15" s="24"/>
      <c r="K15" s="22"/>
      <c r="L15" s="22"/>
      <c r="M15" s="22"/>
      <c r="N15" s="22"/>
      <c r="O15" s="25"/>
    </row>
    <row r="16" spans="1:26" s="30" customFormat="1" ht="11.25">
      <c r="A16" s="92" t="s">
        <v>68</v>
      </c>
      <c r="B16" s="29" t="s">
        <v>34</v>
      </c>
      <c r="C16" s="20" t="s">
        <v>18</v>
      </c>
      <c r="D16" s="31">
        <v>5000</v>
      </c>
      <c r="E16" s="21"/>
      <c r="F16" s="27"/>
      <c r="G16" s="64"/>
      <c r="H16" s="65"/>
      <c r="I16" s="66"/>
      <c r="J16" s="57"/>
      <c r="K16" s="56"/>
      <c r="L16" s="56"/>
      <c r="M16" s="56"/>
      <c r="N16" s="56"/>
      <c r="O16" s="58"/>
    </row>
    <row r="17" spans="1:15" s="30" customFormat="1" ht="11.25">
      <c r="A17" s="98" t="s">
        <v>59</v>
      </c>
      <c r="B17" s="99" t="s">
        <v>40</v>
      </c>
      <c r="C17" s="100"/>
      <c r="D17" s="101"/>
      <c r="E17" s="101"/>
      <c r="F17" s="102"/>
      <c r="G17" s="102"/>
      <c r="H17" s="102"/>
      <c r="I17" s="103"/>
      <c r="J17" s="102"/>
      <c r="K17" s="102"/>
      <c r="L17" s="102"/>
      <c r="M17" s="102"/>
      <c r="N17" s="102"/>
      <c r="O17" s="102"/>
    </row>
    <row r="18" spans="1:15" s="30" customFormat="1" ht="11.25">
      <c r="A18" s="93" t="s">
        <v>60</v>
      </c>
      <c r="B18" s="61" t="s">
        <v>41</v>
      </c>
      <c r="C18" s="20" t="s">
        <v>18</v>
      </c>
      <c r="D18" s="21">
        <v>1145</v>
      </c>
      <c r="E18" s="21"/>
      <c r="F18" s="23"/>
      <c r="G18" s="64"/>
      <c r="H18" s="65"/>
      <c r="I18" s="66"/>
      <c r="J18" s="24"/>
      <c r="K18" s="28"/>
      <c r="L18" s="22"/>
      <c r="M18" s="22"/>
      <c r="N18" s="22"/>
      <c r="O18" s="25"/>
    </row>
    <row r="19" spans="1:15" s="30" customFormat="1" ht="11.25">
      <c r="A19" s="93" t="s">
        <v>61</v>
      </c>
      <c r="B19" s="19" t="s">
        <v>90</v>
      </c>
      <c r="C19" s="20" t="s">
        <v>20</v>
      </c>
      <c r="D19" s="21">
        <v>152</v>
      </c>
      <c r="E19" s="21"/>
      <c r="F19" s="23"/>
      <c r="G19" s="64"/>
      <c r="H19" s="65"/>
      <c r="I19" s="66"/>
      <c r="J19" s="24"/>
      <c r="K19" s="28"/>
      <c r="L19" s="22"/>
      <c r="M19" s="22"/>
      <c r="N19" s="22"/>
      <c r="O19" s="25"/>
    </row>
    <row r="20" spans="1:15" s="30" customFormat="1" ht="11.25">
      <c r="A20" s="93" t="s">
        <v>62</v>
      </c>
      <c r="B20" s="61" t="s">
        <v>42</v>
      </c>
      <c r="C20" s="20" t="s">
        <v>20</v>
      </c>
      <c r="D20" s="21">
        <v>141</v>
      </c>
      <c r="E20" s="21"/>
      <c r="F20" s="23"/>
      <c r="G20" s="64"/>
      <c r="H20" s="65"/>
      <c r="I20" s="66"/>
      <c r="J20" s="24"/>
      <c r="K20" s="28"/>
      <c r="L20" s="22"/>
      <c r="M20" s="22"/>
      <c r="N20" s="22"/>
      <c r="O20" s="25"/>
    </row>
    <row r="21" spans="1:15" s="26" customFormat="1" ht="11.25">
      <c r="A21" s="92" t="s">
        <v>63</v>
      </c>
      <c r="B21" s="72" t="s">
        <v>30</v>
      </c>
      <c r="C21" s="20" t="s">
        <v>20</v>
      </c>
      <c r="D21" s="21">
        <v>188</v>
      </c>
      <c r="E21" s="18"/>
      <c r="F21" s="23"/>
      <c r="G21" s="64"/>
      <c r="H21" s="65"/>
      <c r="I21" s="66"/>
      <c r="J21" s="24"/>
      <c r="K21" s="28"/>
      <c r="L21" s="22"/>
      <c r="M21" s="22"/>
      <c r="N21" s="22"/>
      <c r="O21" s="25"/>
    </row>
    <row r="22" spans="1:15" s="26" customFormat="1" ht="11.25">
      <c r="A22" s="98" t="s">
        <v>70</v>
      </c>
      <c r="B22" s="99" t="s">
        <v>43</v>
      </c>
      <c r="C22" s="100"/>
      <c r="D22" s="101"/>
      <c r="E22" s="101"/>
      <c r="F22" s="102"/>
      <c r="G22" s="101"/>
      <c r="H22" s="102"/>
      <c r="I22" s="103"/>
      <c r="J22" s="102"/>
      <c r="K22" s="102"/>
      <c r="L22" s="102"/>
      <c r="M22" s="102"/>
      <c r="N22" s="102"/>
      <c r="O22" s="102"/>
    </row>
    <row r="23" spans="1:15" s="26" customFormat="1" ht="11.25">
      <c r="A23" s="92" t="s">
        <v>71</v>
      </c>
      <c r="B23" s="19" t="s">
        <v>44</v>
      </c>
      <c r="C23" s="20" t="s">
        <v>16</v>
      </c>
      <c r="D23" s="21">
        <v>469</v>
      </c>
      <c r="E23" s="18"/>
      <c r="F23" s="23"/>
      <c r="G23" s="64"/>
      <c r="H23" s="65"/>
      <c r="I23" s="66"/>
      <c r="J23" s="24"/>
      <c r="K23" s="28"/>
      <c r="L23" s="22"/>
      <c r="M23" s="22"/>
      <c r="N23" s="22"/>
      <c r="O23" s="25"/>
    </row>
    <row r="24" spans="1:15" s="26" customFormat="1" ht="11.25">
      <c r="A24" s="92" t="s">
        <v>72</v>
      </c>
      <c r="B24" s="19" t="s">
        <v>90</v>
      </c>
      <c r="C24" s="20" t="s">
        <v>16</v>
      </c>
      <c r="D24" s="21">
        <v>50.5</v>
      </c>
      <c r="E24" s="18"/>
      <c r="F24" s="23"/>
      <c r="G24" s="64"/>
      <c r="H24" s="65"/>
      <c r="I24" s="66"/>
      <c r="J24" s="24"/>
      <c r="K24" s="28"/>
      <c r="L24" s="22"/>
      <c r="M24" s="22"/>
      <c r="N24" s="22"/>
      <c r="O24" s="25"/>
    </row>
    <row r="25" spans="1:15" s="26" customFormat="1" ht="11.25">
      <c r="A25" s="92" t="s">
        <v>73</v>
      </c>
      <c r="B25" s="19" t="s">
        <v>45</v>
      </c>
      <c r="C25" s="20" t="s">
        <v>20</v>
      </c>
      <c r="D25" s="21">
        <v>141</v>
      </c>
      <c r="E25" s="18"/>
      <c r="F25" s="23"/>
      <c r="G25" s="64"/>
      <c r="H25" s="65"/>
      <c r="I25" s="66"/>
      <c r="J25" s="24"/>
      <c r="K25" s="28"/>
      <c r="L25" s="22"/>
      <c r="M25" s="22"/>
      <c r="N25" s="22"/>
      <c r="O25" s="25"/>
    </row>
    <row r="26" spans="1:15" s="26" customFormat="1" ht="11.25">
      <c r="A26" s="92" t="s">
        <v>74</v>
      </c>
      <c r="B26" s="19" t="s">
        <v>46</v>
      </c>
      <c r="C26" s="20" t="s">
        <v>20</v>
      </c>
      <c r="D26" s="21">
        <v>47</v>
      </c>
      <c r="E26" s="18"/>
      <c r="F26" s="23"/>
      <c r="G26" s="64"/>
      <c r="H26" s="65"/>
      <c r="I26" s="66"/>
      <c r="J26" s="24"/>
      <c r="K26" s="28"/>
      <c r="L26" s="22"/>
      <c r="M26" s="22"/>
      <c r="N26" s="22"/>
      <c r="O26" s="25"/>
    </row>
    <row r="27" spans="1:15" s="30" customFormat="1" ht="11.25">
      <c r="A27" s="98" t="s">
        <v>75</v>
      </c>
      <c r="B27" s="78" t="s">
        <v>47</v>
      </c>
      <c r="C27" s="100"/>
      <c r="D27" s="101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5" s="26" customFormat="1" ht="11.25">
      <c r="A28" s="92" t="s">
        <v>76</v>
      </c>
      <c r="B28" s="60" t="s">
        <v>44</v>
      </c>
      <c r="C28" s="20" t="s">
        <v>16</v>
      </c>
      <c r="D28" s="21">
        <v>63</v>
      </c>
      <c r="E28" s="18"/>
      <c r="F28" s="23"/>
      <c r="G28" s="64"/>
      <c r="H28" s="65"/>
      <c r="I28" s="66"/>
      <c r="J28" s="24"/>
      <c r="K28" s="28"/>
      <c r="L28" s="22"/>
      <c r="M28" s="22"/>
      <c r="N28" s="22"/>
      <c r="O28" s="25"/>
    </row>
    <row r="29" spans="1:15" s="26" customFormat="1" ht="11.25" customHeight="1">
      <c r="A29" s="92" t="s">
        <v>77</v>
      </c>
      <c r="B29" s="19" t="s">
        <v>48</v>
      </c>
      <c r="C29" s="20" t="s">
        <v>20</v>
      </c>
      <c r="D29" s="21">
        <v>4.5</v>
      </c>
      <c r="E29" s="32"/>
      <c r="F29" s="23"/>
      <c r="G29" s="64"/>
      <c r="H29" s="65"/>
      <c r="I29" s="66"/>
      <c r="J29" s="24"/>
      <c r="K29" s="28"/>
      <c r="L29" s="22"/>
      <c r="M29" s="22"/>
      <c r="N29" s="22"/>
      <c r="O29" s="25"/>
    </row>
    <row r="30" spans="1:15" s="26" customFormat="1" ht="11.25" customHeight="1">
      <c r="A30" s="92" t="s">
        <v>78</v>
      </c>
      <c r="B30" s="60" t="s">
        <v>49</v>
      </c>
      <c r="C30" s="20" t="s">
        <v>20</v>
      </c>
      <c r="D30" s="21">
        <v>11</v>
      </c>
      <c r="E30" s="32"/>
      <c r="F30" s="23"/>
      <c r="G30" s="64"/>
      <c r="H30" s="65"/>
      <c r="I30" s="66"/>
      <c r="J30" s="24"/>
      <c r="K30" s="28"/>
      <c r="L30" s="22"/>
      <c r="M30" s="22"/>
      <c r="N30" s="22"/>
      <c r="O30" s="25"/>
    </row>
    <row r="31" spans="1:15" s="26" customFormat="1" ht="11.25" customHeight="1">
      <c r="A31" s="98" t="s">
        <v>79</v>
      </c>
      <c r="B31" s="78" t="s">
        <v>50</v>
      </c>
      <c r="C31" s="100"/>
      <c r="D31" s="101"/>
      <c r="E31" s="105"/>
      <c r="F31" s="102"/>
      <c r="G31" s="102"/>
      <c r="H31" s="102"/>
      <c r="I31" s="103"/>
      <c r="J31" s="102"/>
      <c r="K31" s="102"/>
      <c r="L31" s="102"/>
      <c r="M31" s="102"/>
      <c r="N31" s="102"/>
      <c r="O31" s="102"/>
    </row>
    <row r="32" spans="1:15" s="26" customFormat="1" ht="11.25" customHeight="1">
      <c r="A32" s="92" t="s">
        <v>82</v>
      </c>
      <c r="B32" s="60" t="s">
        <v>53</v>
      </c>
      <c r="C32" s="20" t="s">
        <v>17</v>
      </c>
      <c r="D32" s="21">
        <v>345</v>
      </c>
      <c r="E32" s="32"/>
      <c r="F32" s="23"/>
      <c r="G32" s="65"/>
      <c r="H32" s="65"/>
      <c r="I32" s="66"/>
      <c r="J32" s="24"/>
      <c r="K32" s="28"/>
      <c r="L32" s="22"/>
      <c r="M32" s="22"/>
      <c r="N32" s="22"/>
      <c r="O32" s="25"/>
    </row>
    <row r="33" spans="1:15" s="37" customFormat="1" ht="12" thickBot="1">
      <c r="A33" s="94"/>
      <c r="B33" s="33" t="s">
        <v>13</v>
      </c>
      <c r="C33" s="34"/>
      <c r="D33" s="35"/>
      <c r="E33" s="35"/>
      <c r="F33" s="35"/>
      <c r="G33" s="67"/>
      <c r="H33" s="67"/>
      <c r="I33" s="67"/>
      <c r="J33" s="36"/>
      <c r="K33" s="36"/>
      <c r="L33" s="36"/>
      <c r="M33" s="36"/>
      <c r="N33" s="36"/>
      <c r="O33" s="131"/>
    </row>
    <row r="34" spans="1:15" s="41" customFormat="1" ht="11.25">
      <c r="A34" s="95"/>
      <c r="B34" s="303" t="s">
        <v>165</v>
      </c>
      <c r="C34" s="303"/>
      <c r="D34" s="303"/>
      <c r="E34" s="303"/>
      <c r="F34" s="303"/>
      <c r="G34" s="303"/>
      <c r="H34" s="303"/>
      <c r="I34" s="303"/>
      <c r="J34" s="304"/>
      <c r="K34" s="38"/>
      <c r="L34" s="39"/>
      <c r="M34" s="39">
        <f>M33*4%</f>
        <v>0</v>
      </c>
      <c r="N34" s="40"/>
      <c r="O34" s="133">
        <f>SUM(M34:N34)</f>
        <v>0</v>
      </c>
    </row>
    <row r="35" spans="1:15" s="49" customFormat="1">
      <c r="A35" s="96"/>
      <c r="B35" s="43"/>
      <c r="C35" s="44"/>
      <c r="D35" s="42"/>
      <c r="E35" s="45"/>
      <c r="F35" s="46"/>
      <c r="G35" s="47"/>
      <c r="H35" s="47"/>
      <c r="I35" s="47"/>
      <c r="J35" s="48" t="s">
        <v>14</v>
      </c>
      <c r="K35" s="68">
        <f>SUM(K33:K34)</f>
        <v>0</v>
      </c>
      <c r="L35" s="69">
        <f>SUM(L33:L34)</f>
        <v>0</v>
      </c>
      <c r="M35" s="69">
        <f>SUM(M33:M34)</f>
        <v>0</v>
      </c>
      <c r="N35" s="69">
        <f>SUM(N33:N34)</f>
        <v>0</v>
      </c>
      <c r="O35" s="135">
        <f>SUM(O33:O34)</f>
        <v>0</v>
      </c>
    </row>
    <row r="36" spans="1:15" ht="15">
      <c r="B36" s="51"/>
      <c r="C36" s="52"/>
      <c r="E36" s="53"/>
      <c r="F36" s="50"/>
      <c r="G36" s="50"/>
      <c r="H36" s="50"/>
      <c r="I36" s="50"/>
      <c r="J36" s="50"/>
      <c r="K36" s="120"/>
      <c r="L36" s="305" t="s">
        <v>158</v>
      </c>
      <c r="M36" s="306"/>
      <c r="N36" s="306"/>
      <c r="O36" s="137">
        <f>O33*3%</f>
        <v>0</v>
      </c>
    </row>
    <row r="37" spans="1:15">
      <c r="B37" s="51"/>
      <c r="C37" s="52"/>
      <c r="E37" s="53"/>
      <c r="F37" s="297"/>
      <c r="G37" s="297"/>
      <c r="H37" s="297"/>
      <c r="I37" s="297"/>
      <c r="J37" s="71"/>
      <c r="K37" s="298" t="s">
        <v>22</v>
      </c>
      <c r="L37" s="298" t="s">
        <v>22</v>
      </c>
      <c r="M37" s="298" t="s">
        <v>22</v>
      </c>
      <c r="N37" s="298" t="s">
        <v>22</v>
      </c>
      <c r="O37" s="137"/>
    </row>
    <row r="38" spans="1:15">
      <c r="F38" s="297"/>
      <c r="G38" s="297"/>
      <c r="H38" s="297"/>
      <c r="I38" s="297"/>
      <c r="J38" s="71"/>
      <c r="K38" s="298" t="s">
        <v>159</v>
      </c>
      <c r="L38" s="298" t="s">
        <v>23</v>
      </c>
      <c r="M38" s="298" t="s">
        <v>23</v>
      </c>
      <c r="N38" s="298" t="s">
        <v>23</v>
      </c>
      <c r="O38" s="137">
        <f>O33*3%</f>
        <v>0</v>
      </c>
    </row>
    <row r="39" spans="1:15">
      <c r="F39" s="297"/>
      <c r="G39" s="297"/>
      <c r="H39" s="297"/>
      <c r="I39" s="297"/>
      <c r="J39" s="71"/>
      <c r="K39" s="298" t="s">
        <v>160</v>
      </c>
      <c r="L39" s="298" t="s">
        <v>24</v>
      </c>
      <c r="M39" s="298" t="s">
        <v>24</v>
      </c>
      <c r="N39" s="298" t="s">
        <v>24</v>
      </c>
      <c r="O39" s="137">
        <f>L33*23.59%</f>
        <v>0</v>
      </c>
    </row>
    <row r="40" spans="1:15" ht="15">
      <c r="F40" s="297"/>
      <c r="G40" s="297"/>
      <c r="H40" s="297"/>
      <c r="I40" s="297"/>
      <c r="J40" s="71"/>
      <c r="K40" s="299" t="s">
        <v>25</v>
      </c>
      <c r="L40" s="299" t="s">
        <v>26</v>
      </c>
      <c r="M40" s="299" t="s">
        <v>26</v>
      </c>
      <c r="N40" s="299" t="s">
        <v>26</v>
      </c>
      <c r="O40" s="138">
        <f>O35+O36+O38+O39</f>
        <v>0</v>
      </c>
    </row>
    <row r="41" spans="1:15" ht="15">
      <c r="F41" s="119"/>
      <c r="G41" s="119"/>
      <c r="H41" s="119"/>
      <c r="I41" s="119"/>
      <c r="J41" s="71"/>
      <c r="K41" s="121"/>
      <c r="L41" s="122"/>
      <c r="M41" s="122"/>
      <c r="N41" s="123" t="s">
        <v>96</v>
      </c>
      <c r="O41" s="138">
        <f>O40*21%</f>
        <v>0</v>
      </c>
    </row>
    <row r="42" spans="1:15" ht="15.75">
      <c r="F42" s="292"/>
      <c r="G42" s="292"/>
      <c r="H42" s="292"/>
      <c r="I42" s="292"/>
      <c r="J42" s="50"/>
      <c r="K42" s="293" t="s">
        <v>92</v>
      </c>
      <c r="L42" s="294"/>
      <c r="M42" s="294"/>
      <c r="N42" s="295"/>
      <c r="O42" s="139">
        <f>O40*1.21</f>
        <v>0</v>
      </c>
    </row>
  </sheetData>
  <mergeCells count="21">
    <mergeCell ref="O4:O7"/>
    <mergeCell ref="I6:N6"/>
    <mergeCell ref="B9:B10"/>
    <mergeCell ref="C9:C10"/>
    <mergeCell ref="D9:D10"/>
    <mergeCell ref="F42:I42"/>
    <mergeCell ref="K42:N42"/>
    <mergeCell ref="B2:O2"/>
    <mergeCell ref="F38:I38"/>
    <mergeCell ref="K38:N38"/>
    <mergeCell ref="F39:I39"/>
    <mergeCell ref="K39:N39"/>
    <mergeCell ref="F40:I40"/>
    <mergeCell ref="K40:N40"/>
    <mergeCell ref="E9:J9"/>
    <mergeCell ref="K9:O9"/>
    <mergeCell ref="B34:J34"/>
    <mergeCell ref="L36:N36"/>
    <mergeCell ref="F37:I37"/>
    <mergeCell ref="K37:N37"/>
    <mergeCell ref="B4:E6"/>
  </mergeCells>
  <conditionalFormatting sqref="B34:B35">
    <cfRule type="expression" priority="1" stopIfTrue="1">
      <formula>#REF!</formula>
    </cfRule>
  </conditionalFormatting>
  <pageMargins left="0.25" right="0.25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view="pageBreakPreview" zoomScaleNormal="125" zoomScaleSheetLayoutView="100" zoomScalePageLayoutView="125" workbookViewId="0">
      <selection activeCell="B23" sqref="B23:J23"/>
    </sheetView>
  </sheetViews>
  <sheetFormatPr defaultColWidth="9.140625" defaultRowHeight="12.75" outlineLevelCol="1"/>
  <cols>
    <col min="1" max="1" width="3.140625" style="97" bestFit="1" customWidth="1"/>
    <col min="2" max="2" width="46.28515625" style="55" customWidth="1"/>
    <col min="3" max="3" width="4.85546875" style="51" customWidth="1"/>
    <col min="4" max="4" width="5.5703125" style="52" customWidth="1"/>
    <col min="5" max="5" width="6.28515625" style="52" hidden="1" customWidth="1" outlineLevel="1"/>
    <col min="6" max="6" width="6.42578125" style="53" hidden="1" customWidth="1" outlineLevel="1"/>
    <col min="7" max="7" width="5.28515625" style="54" customWidth="1" collapsed="1"/>
    <col min="8" max="8" width="5.7109375" style="54" customWidth="1"/>
    <col min="9" max="9" width="6.28515625" style="54" customWidth="1"/>
    <col min="10" max="10" width="6.140625" style="54" customWidth="1"/>
    <col min="11" max="11" width="5.140625" style="54" bestFit="1" customWidth="1"/>
    <col min="12" max="12" width="8.140625" style="54" customWidth="1"/>
    <col min="13" max="13" width="8.42578125" style="54" customWidth="1"/>
    <col min="14" max="14" width="8.7109375" style="54" customWidth="1"/>
    <col min="15" max="15" width="11.85546875" style="50" customWidth="1"/>
    <col min="16" max="16384" width="9.140625" style="50"/>
  </cols>
  <sheetData>
    <row r="1" spans="1:27" s="5" customFormat="1" ht="21" customHeight="1">
      <c r="A1" s="88"/>
      <c r="B1" s="296" t="s">
        <v>161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11.25" customHeight="1">
      <c r="A2" s="88"/>
      <c r="B2" s="1"/>
      <c r="C2" s="6"/>
      <c r="D2" s="2"/>
      <c r="E2" s="3"/>
      <c r="F2" s="257"/>
      <c r="G2" s="258"/>
      <c r="H2" s="258"/>
      <c r="I2" s="258"/>
      <c r="J2" s="258"/>
      <c r="K2" s="25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5" customFormat="1" ht="14.1" customHeight="1">
      <c r="A3" s="88"/>
      <c r="B3" s="1"/>
      <c r="C3" s="6"/>
      <c r="D3" s="2"/>
      <c r="E3" s="3"/>
      <c r="F3" s="257"/>
      <c r="G3" s="258"/>
      <c r="H3" s="258"/>
      <c r="I3" s="258"/>
      <c r="J3" s="258"/>
      <c r="K3" s="25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9.9499999999999993" customHeight="1">
      <c r="A4" s="88"/>
      <c r="B4" s="316" t="s">
        <v>21</v>
      </c>
      <c r="C4" s="316"/>
      <c r="D4" s="316"/>
      <c r="E4" s="316"/>
      <c r="F4" s="258"/>
      <c r="G4" s="258"/>
      <c r="H4" s="258"/>
      <c r="I4" s="258"/>
      <c r="J4" s="258"/>
      <c r="K4" s="258"/>
      <c r="L4" s="110"/>
      <c r="M4" s="110"/>
      <c r="N4" s="110"/>
      <c r="O4" s="30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</row>
    <row r="5" spans="1:27" s="5" customFormat="1" ht="9.9499999999999993" customHeight="1">
      <c r="A5" s="88"/>
      <c r="B5" s="316"/>
      <c r="C5" s="316"/>
      <c r="D5" s="316"/>
      <c r="E5" s="316"/>
      <c r="F5" s="118"/>
      <c r="G5" s="118"/>
      <c r="H5" s="118"/>
      <c r="I5" s="118"/>
      <c r="J5" s="118"/>
      <c r="K5" s="118"/>
      <c r="L5" s="110"/>
      <c r="M5" s="110"/>
      <c r="N5" s="110"/>
      <c r="O5" s="30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</row>
    <row r="6" spans="1:27" s="9" customFormat="1" ht="12.75" customHeight="1">
      <c r="A6" s="89"/>
      <c r="B6" s="316"/>
      <c r="C6" s="316"/>
      <c r="D6" s="316"/>
      <c r="E6" s="316"/>
      <c r="F6" s="10"/>
      <c r="I6" s="309" t="s">
        <v>95</v>
      </c>
      <c r="J6" s="309"/>
      <c r="K6" s="309"/>
      <c r="L6" s="309"/>
      <c r="M6" s="309"/>
      <c r="N6" s="309"/>
      <c r="O6" s="308"/>
    </row>
    <row r="7" spans="1:27" s="5" customFormat="1" ht="11.25" customHeight="1">
      <c r="A7" s="88"/>
      <c r="B7" s="11"/>
      <c r="C7" s="12"/>
      <c r="D7" s="13"/>
      <c r="E7" s="13"/>
      <c r="F7" s="14"/>
      <c r="G7" s="15"/>
      <c r="H7" s="15"/>
      <c r="I7" s="15"/>
      <c r="J7" s="15"/>
      <c r="K7" s="15"/>
      <c r="L7" s="110"/>
      <c r="M7" s="110"/>
      <c r="N7" s="110"/>
      <c r="O7" s="308"/>
    </row>
    <row r="8" spans="1:27" s="5" customFormat="1" ht="7.5" customHeight="1">
      <c r="A8" s="88"/>
      <c r="B8" s="12"/>
      <c r="C8" s="13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</row>
    <row r="9" spans="1:27" s="17" customFormat="1" ht="11.25" customHeight="1">
      <c r="A9" s="90"/>
      <c r="B9" s="310" t="s">
        <v>0</v>
      </c>
      <c r="C9" s="312" t="s">
        <v>1</v>
      </c>
      <c r="D9" s="314" t="s">
        <v>2</v>
      </c>
      <c r="E9" s="300" t="s">
        <v>3</v>
      </c>
      <c r="F9" s="300"/>
      <c r="G9" s="300"/>
      <c r="H9" s="300"/>
      <c r="I9" s="300"/>
      <c r="J9" s="301"/>
      <c r="K9" s="302" t="s">
        <v>4</v>
      </c>
      <c r="L9" s="300"/>
      <c r="M9" s="300"/>
      <c r="N9" s="300"/>
      <c r="O9" s="301"/>
    </row>
    <row r="10" spans="1:27" s="17" customFormat="1" ht="80.099999999999994" customHeight="1">
      <c r="A10" s="90"/>
      <c r="B10" s="311"/>
      <c r="C10" s="313"/>
      <c r="D10" s="315"/>
      <c r="E10" s="108" t="s">
        <v>5</v>
      </c>
      <c r="F10" s="108" t="s">
        <v>6</v>
      </c>
      <c r="G10" s="109" t="s">
        <v>7</v>
      </c>
      <c r="H10" s="109" t="s">
        <v>8</v>
      </c>
      <c r="I10" s="109" t="s">
        <v>9</v>
      </c>
      <c r="J10" s="109" t="s">
        <v>10</v>
      </c>
      <c r="K10" s="109" t="s">
        <v>11</v>
      </c>
      <c r="L10" s="109" t="s">
        <v>7</v>
      </c>
      <c r="M10" s="109" t="s">
        <v>8</v>
      </c>
      <c r="N10" s="109" t="s">
        <v>9</v>
      </c>
      <c r="O10" s="109" t="s">
        <v>12</v>
      </c>
    </row>
    <row r="11" spans="1:27" s="30" customFormat="1" ht="11.25">
      <c r="A11" s="91" t="s">
        <v>36</v>
      </c>
      <c r="B11" s="78" t="s">
        <v>27</v>
      </c>
      <c r="C11" s="79"/>
      <c r="D11" s="80"/>
      <c r="E11" s="81"/>
      <c r="F11" s="82"/>
      <c r="G11" s="83"/>
      <c r="H11" s="82"/>
      <c r="I11" s="84"/>
      <c r="J11" s="85"/>
      <c r="K11" s="83"/>
      <c r="L11" s="83"/>
      <c r="M11" s="83"/>
      <c r="N11" s="83"/>
      <c r="O11" s="86"/>
    </row>
    <row r="12" spans="1:27" s="30" customFormat="1" ht="11.25">
      <c r="A12" s="92" t="s">
        <v>69</v>
      </c>
      <c r="B12" s="59" t="s">
        <v>28</v>
      </c>
      <c r="C12" s="20" t="s">
        <v>18</v>
      </c>
      <c r="D12" s="21">
        <v>1214</v>
      </c>
      <c r="E12" s="21"/>
      <c r="F12" s="23"/>
      <c r="G12" s="64"/>
      <c r="H12" s="65"/>
      <c r="I12" s="66"/>
      <c r="J12" s="57"/>
      <c r="K12" s="28"/>
      <c r="L12" s="22"/>
      <c r="M12" s="22"/>
      <c r="N12" s="22"/>
      <c r="O12" s="25"/>
    </row>
    <row r="13" spans="1:27" s="30" customFormat="1" ht="11.25">
      <c r="A13" s="92" t="s">
        <v>37</v>
      </c>
      <c r="B13" s="19" t="s">
        <v>90</v>
      </c>
      <c r="C13" s="20" t="s">
        <v>20</v>
      </c>
      <c r="D13" s="21">
        <v>119</v>
      </c>
      <c r="E13" s="21"/>
      <c r="F13" s="23"/>
      <c r="G13" s="64"/>
      <c r="H13" s="65"/>
      <c r="I13" s="66"/>
      <c r="J13" s="24"/>
      <c r="K13" s="28"/>
      <c r="L13" s="22"/>
      <c r="M13" s="22"/>
      <c r="N13" s="22"/>
      <c r="O13" s="25"/>
    </row>
    <row r="14" spans="1:27" s="30" customFormat="1" ht="11.25" customHeight="1">
      <c r="A14" s="92" t="s">
        <v>38</v>
      </c>
      <c r="B14" s="106" t="s">
        <v>29</v>
      </c>
      <c r="C14" s="20" t="s">
        <v>20</v>
      </c>
      <c r="D14" s="21">
        <v>33</v>
      </c>
      <c r="E14" s="21"/>
      <c r="F14" s="23"/>
      <c r="G14" s="64"/>
      <c r="H14" s="65"/>
      <c r="I14" s="66"/>
      <c r="J14" s="24"/>
      <c r="K14" s="28"/>
      <c r="L14" s="22"/>
      <c r="M14" s="22"/>
      <c r="N14" s="22"/>
      <c r="O14" s="25"/>
    </row>
    <row r="15" spans="1:27" s="30" customFormat="1" ht="11.25">
      <c r="A15" s="92" t="s">
        <v>39</v>
      </c>
      <c r="B15" s="106" t="s">
        <v>30</v>
      </c>
      <c r="C15" s="20" t="s">
        <v>20</v>
      </c>
      <c r="D15" s="21">
        <v>21</v>
      </c>
      <c r="E15" s="21"/>
      <c r="F15" s="23"/>
      <c r="G15" s="64"/>
      <c r="H15" s="65"/>
      <c r="I15" s="66"/>
      <c r="J15" s="24"/>
      <c r="K15" s="28"/>
      <c r="L15" s="22"/>
      <c r="M15" s="22"/>
      <c r="N15" s="22"/>
      <c r="O15" s="25"/>
    </row>
    <row r="16" spans="1:27" s="26" customFormat="1" ht="11.25" customHeight="1">
      <c r="A16" s="98" t="s">
        <v>79</v>
      </c>
      <c r="B16" s="78" t="s">
        <v>50</v>
      </c>
      <c r="C16" s="100"/>
      <c r="D16" s="101"/>
      <c r="E16" s="105"/>
      <c r="F16" s="102"/>
      <c r="G16" s="102"/>
      <c r="H16" s="102"/>
      <c r="I16" s="103"/>
      <c r="J16" s="102"/>
      <c r="K16" s="102"/>
      <c r="L16" s="102"/>
      <c r="M16" s="102"/>
      <c r="N16" s="102"/>
      <c r="O16" s="102"/>
    </row>
    <row r="17" spans="1:16" s="26" customFormat="1" ht="11.25" customHeight="1">
      <c r="A17" s="92" t="s">
        <v>80</v>
      </c>
      <c r="B17" s="60" t="s">
        <v>51</v>
      </c>
      <c r="C17" s="20" t="s">
        <v>17</v>
      </c>
      <c r="D17" s="21">
        <v>737</v>
      </c>
      <c r="E17" s="32"/>
      <c r="F17" s="23"/>
      <c r="G17" s="65"/>
      <c r="H17" s="65"/>
      <c r="I17" s="65"/>
      <c r="J17" s="24"/>
      <c r="K17" s="28"/>
      <c r="L17" s="22"/>
      <c r="M17" s="22"/>
      <c r="N17" s="22"/>
      <c r="O17" s="25"/>
    </row>
    <row r="18" spans="1:16" s="26" customFormat="1" ht="11.25" customHeight="1">
      <c r="A18" s="92" t="s">
        <v>81</v>
      </c>
      <c r="B18" s="60" t="s">
        <v>52</v>
      </c>
      <c r="C18" s="20" t="s">
        <v>17</v>
      </c>
      <c r="D18" s="21">
        <v>221</v>
      </c>
      <c r="E18" s="32"/>
      <c r="F18" s="23"/>
      <c r="G18" s="65"/>
      <c r="H18" s="65"/>
      <c r="I18" s="66"/>
      <c r="J18" s="24"/>
      <c r="K18" s="28"/>
      <c r="L18" s="22"/>
      <c r="M18" s="22"/>
      <c r="N18" s="22"/>
      <c r="O18" s="25"/>
    </row>
    <row r="19" spans="1:16" s="26" customFormat="1" ht="11.25" customHeight="1">
      <c r="A19" s="92" t="s">
        <v>83</v>
      </c>
      <c r="B19" s="60" t="s">
        <v>54</v>
      </c>
      <c r="C19" s="20" t="s">
        <v>20</v>
      </c>
      <c r="D19" s="21">
        <v>86</v>
      </c>
      <c r="E19" s="32"/>
      <c r="F19" s="23"/>
      <c r="G19" s="65"/>
      <c r="H19" s="65"/>
      <c r="I19" s="66"/>
      <c r="J19" s="24"/>
      <c r="K19" s="28"/>
      <c r="L19" s="22"/>
      <c r="M19" s="22"/>
      <c r="N19" s="22"/>
      <c r="O19" s="25"/>
    </row>
    <row r="20" spans="1:16" s="26" customFormat="1" ht="11.25">
      <c r="A20" s="92" t="s">
        <v>84</v>
      </c>
      <c r="B20" s="60" t="s">
        <v>55</v>
      </c>
      <c r="C20" s="20" t="s">
        <v>20</v>
      </c>
      <c r="D20" s="21">
        <v>102</v>
      </c>
      <c r="E20" s="18"/>
      <c r="F20" s="23"/>
      <c r="G20" s="64"/>
      <c r="H20" s="65"/>
      <c r="I20" s="66"/>
      <c r="J20" s="24"/>
      <c r="K20" s="28"/>
      <c r="L20" s="22"/>
      <c r="M20" s="22"/>
      <c r="N20" s="22"/>
      <c r="O20" s="25"/>
    </row>
    <row r="21" spans="1:16" s="26" customFormat="1" ht="11.25">
      <c r="A21" s="92" t="s">
        <v>84</v>
      </c>
      <c r="B21" s="19" t="s">
        <v>45</v>
      </c>
      <c r="C21" s="20" t="s">
        <v>20</v>
      </c>
      <c r="D21" s="21">
        <v>98.88</v>
      </c>
      <c r="E21" s="18"/>
      <c r="F21" s="23"/>
      <c r="G21" s="64"/>
      <c r="H21" s="65"/>
      <c r="I21" s="66"/>
      <c r="J21" s="24"/>
      <c r="K21" s="28"/>
      <c r="L21" s="22"/>
      <c r="M21" s="22"/>
      <c r="N21" s="22"/>
      <c r="O21" s="25"/>
    </row>
    <row r="22" spans="1:16" s="37" customFormat="1" ht="12" thickBot="1">
      <c r="A22" s="94"/>
      <c r="B22" s="33" t="s">
        <v>13</v>
      </c>
      <c r="C22" s="34"/>
      <c r="D22" s="35"/>
      <c r="E22" s="35"/>
      <c r="F22" s="35"/>
      <c r="G22" s="67"/>
      <c r="H22" s="67"/>
      <c r="I22" s="67"/>
      <c r="J22" s="36"/>
      <c r="K22" s="36">
        <f>SUM(K11:K21)</f>
        <v>0</v>
      </c>
      <c r="L22" s="36">
        <f>SUM(L11:L21)</f>
        <v>0</v>
      </c>
      <c r="M22" s="36">
        <f>SUM(M11:M21)</f>
        <v>0</v>
      </c>
      <c r="N22" s="36">
        <f>SUM(N11:N21)</f>
        <v>0</v>
      </c>
      <c r="O22" s="131">
        <f>SUM(O11:O21)</f>
        <v>0</v>
      </c>
    </row>
    <row r="23" spans="1:16" s="41" customFormat="1" ht="11.25">
      <c r="A23" s="95"/>
      <c r="B23" s="303" t="s">
        <v>162</v>
      </c>
      <c r="C23" s="303"/>
      <c r="D23" s="303"/>
      <c r="E23" s="303"/>
      <c r="F23" s="303"/>
      <c r="G23" s="303"/>
      <c r="H23" s="303"/>
      <c r="I23" s="303"/>
      <c r="J23" s="304"/>
      <c r="K23" s="38"/>
      <c r="L23" s="39"/>
      <c r="M23" s="39">
        <f>M22*4%</f>
        <v>0</v>
      </c>
      <c r="N23" s="40"/>
      <c r="O23" s="133">
        <f>SUM(M23:N23)</f>
        <v>0</v>
      </c>
    </row>
    <row r="24" spans="1:16" s="49" customFormat="1">
      <c r="A24" s="96"/>
      <c r="B24" s="43"/>
      <c r="C24" s="44"/>
      <c r="D24" s="42"/>
      <c r="E24" s="45"/>
      <c r="F24" s="46"/>
      <c r="G24" s="47"/>
      <c r="H24" s="47"/>
      <c r="I24" s="47"/>
      <c r="J24" s="48" t="s">
        <v>14</v>
      </c>
      <c r="K24" s="68">
        <f>SUM(K22:K23)</f>
        <v>0</v>
      </c>
      <c r="L24" s="69">
        <f>SUM(L22:L23)</f>
        <v>0</v>
      </c>
      <c r="M24" s="69">
        <f>SUM(M22:M23)</f>
        <v>0</v>
      </c>
      <c r="N24" s="69">
        <f>SUM(N22:N23)</f>
        <v>0</v>
      </c>
      <c r="O24" s="135">
        <f>SUM(O22:O23)</f>
        <v>0</v>
      </c>
    </row>
    <row r="25" spans="1:16" ht="15">
      <c r="B25" s="51"/>
      <c r="C25" s="52"/>
      <c r="E25" s="53"/>
      <c r="F25" s="50"/>
      <c r="G25" s="50"/>
      <c r="H25" s="50"/>
      <c r="I25" s="50"/>
      <c r="J25" s="50"/>
      <c r="K25" s="120"/>
      <c r="L25" s="305" t="s">
        <v>158</v>
      </c>
      <c r="M25" s="306"/>
      <c r="N25" s="306"/>
      <c r="O25" s="137">
        <f>O22*3%</f>
        <v>0</v>
      </c>
    </row>
    <row r="26" spans="1:16">
      <c r="B26" s="51"/>
      <c r="C26" s="52"/>
      <c r="E26" s="53"/>
      <c r="F26" s="297"/>
      <c r="G26" s="297"/>
      <c r="H26" s="297"/>
      <c r="I26" s="297"/>
      <c r="J26" s="71"/>
      <c r="K26" s="298" t="s">
        <v>22</v>
      </c>
      <c r="L26" s="298" t="s">
        <v>22</v>
      </c>
      <c r="M26" s="298" t="s">
        <v>22</v>
      </c>
      <c r="N26" s="298" t="s">
        <v>22</v>
      </c>
      <c r="O26" s="137"/>
    </row>
    <row r="27" spans="1:16">
      <c r="F27" s="297"/>
      <c r="G27" s="297"/>
      <c r="H27" s="297"/>
      <c r="I27" s="297"/>
      <c r="J27" s="71"/>
      <c r="K27" s="298" t="s">
        <v>159</v>
      </c>
      <c r="L27" s="298" t="s">
        <v>23</v>
      </c>
      <c r="M27" s="298" t="s">
        <v>23</v>
      </c>
      <c r="N27" s="298" t="s">
        <v>23</v>
      </c>
      <c r="O27" s="137">
        <f>O22*3%</f>
        <v>0</v>
      </c>
    </row>
    <row r="28" spans="1:16">
      <c r="F28" s="297"/>
      <c r="G28" s="297"/>
      <c r="H28" s="297"/>
      <c r="I28" s="297"/>
      <c r="J28" s="71"/>
      <c r="K28" s="298" t="s">
        <v>160</v>
      </c>
      <c r="L28" s="298" t="s">
        <v>24</v>
      </c>
      <c r="M28" s="298" t="s">
        <v>24</v>
      </c>
      <c r="N28" s="298" t="s">
        <v>24</v>
      </c>
      <c r="O28" s="137">
        <f>L22*23.59%</f>
        <v>0</v>
      </c>
    </row>
    <row r="29" spans="1:16" ht="15">
      <c r="F29" s="297"/>
      <c r="G29" s="297"/>
      <c r="H29" s="297"/>
      <c r="I29" s="297"/>
      <c r="J29" s="71"/>
      <c r="K29" s="299" t="s">
        <v>25</v>
      </c>
      <c r="L29" s="299" t="s">
        <v>26</v>
      </c>
      <c r="M29" s="299" t="s">
        <v>26</v>
      </c>
      <c r="N29" s="299" t="s">
        <v>26</v>
      </c>
      <c r="O29" s="138">
        <f>O24+O25+O27+O28</f>
        <v>0</v>
      </c>
    </row>
    <row r="30" spans="1:16" ht="15">
      <c r="F30" s="119"/>
      <c r="G30" s="119"/>
      <c r="H30" s="119"/>
      <c r="I30" s="119"/>
      <c r="J30" s="71"/>
      <c r="K30" s="121"/>
      <c r="L30" s="122"/>
      <c r="M30" s="122"/>
      <c r="N30" s="123" t="s">
        <v>96</v>
      </c>
      <c r="O30" s="138">
        <f>O29*21%</f>
        <v>0</v>
      </c>
    </row>
    <row r="31" spans="1:16" ht="15.75">
      <c r="F31" s="292"/>
      <c r="G31" s="292"/>
      <c r="H31" s="292"/>
      <c r="I31" s="292"/>
      <c r="J31" s="50"/>
      <c r="K31" s="293" t="s">
        <v>92</v>
      </c>
      <c r="L31" s="294"/>
      <c r="M31" s="294"/>
      <c r="N31" s="295"/>
      <c r="O31" s="139">
        <f>O29*1.21</f>
        <v>0</v>
      </c>
      <c r="P31" s="50" t="e">
        <f>O31/O22</f>
        <v>#DIV/0!</v>
      </c>
    </row>
  </sheetData>
  <mergeCells count="21">
    <mergeCell ref="O4:O7"/>
    <mergeCell ref="I6:N6"/>
    <mergeCell ref="B9:B10"/>
    <mergeCell ref="C9:C10"/>
    <mergeCell ref="D9:D10"/>
    <mergeCell ref="F31:I31"/>
    <mergeCell ref="K31:N31"/>
    <mergeCell ref="B1:O1"/>
    <mergeCell ref="F27:I27"/>
    <mergeCell ref="K27:N27"/>
    <mergeCell ref="F28:I28"/>
    <mergeCell ref="K28:N28"/>
    <mergeCell ref="F29:I29"/>
    <mergeCell ref="K29:N29"/>
    <mergeCell ref="E9:J9"/>
    <mergeCell ref="K9:O9"/>
    <mergeCell ref="B23:J23"/>
    <mergeCell ref="L25:N25"/>
    <mergeCell ref="F26:I26"/>
    <mergeCell ref="K26:N26"/>
    <mergeCell ref="B4:E6"/>
  </mergeCells>
  <conditionalFormatting sqref="B23:B24">
    <cfRule type="expression" priority="1" stopIfTrue="1">
      <formula>#REF!</formula>
    </cfRule>
  </conditionalFormatting>
  <pageMargins left="0.25" right="0.25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view="pageBreakPreview" zoomScaleNormal="125" zoomScaleSheetLayoutView="100" zoomScalePageLayoutView="125" workbookViewId="0">
      <selection activeCell="K20" sqref="K20:N20"/>
    </sheetView>
  </sheetViews>
  <sheetFormatPr defaultColWidth="9.140625" defaultRowHeight="12.75" outlineLevelCol="1"/>
  <cols>
    <col min="1" max="1" width="3.140625" style="97" bestFit="1" customWidth="1"/>
    <col min="2" max="2" width="44" style="55" customWidth="1"/>
    <col min="3" max="3" width="4.85546875" style="51" customWidth="1"/>
    <col min="4" max="4" width="5.5703125" style="52" customWidth="1"/>
    <col min="5" max="5" width="6.28515625" style="52" hidden="1" customWidth="1" outlineLevel="1"/>
    <col min="6" max="6" width="6.42578125" style="53" hidden="1" customWidth="1" outlineLevel="1"/>
    <col min="7" max="7" width="6.5703125" style="54" customWidth="1" collapsed="1"/>
    <col min="8" max="8" width="5.7109375" style="54" customWidth="1"/>
    <col min="9" max="9" width="6.28515625" style="54" customWidth="1"/>
    <col min="10" max="10" width="6.140625" style="54" customWidth="1"/>
    <col min="11" max="11" width="5.140625" style="54" bestFit="1" customWidth="1"/>
    <col min="12" max="12" width="8.140625" style="54" customWidth="1"/>
    <col min="13" max="13" width="8.42578125" style="54" customWidth="1"/>
    <col min="14" max="14" width="8.7109375" style="54" customWidth="1"/>
    <col min="15" max="15" width="11.85546875" style="50" customWidth="1"/>
    <col min="16" max="16384" width="9.140625" style="50"/>
  </cols>
  <sheetData>
    <row r="1" spans="1:27" s="5" customFormat="1" ht="32.25" customHeight="1">
      <c r="A1" s="88"/>
      <c r="B1" s="317" t="s">
        <v>156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11.25" customHeight="1">
      <c r="A2" s="88"/>
      <c r="B2" s="1"/>
      <c r="C2" s="6"/>
      <c r="D2" s="2"/>
      <c r="E2" s="3"/>
      <c r="F2" s="257"/>
      <c r="G2" s="258"/>
      <c r="H2" s="258"/>
      <c r="I2" s="258"/>
      <c r="J2" s="258"/>
      <c r="K2" s="25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5" customFormat="1" ht="14.1" customHeight="1">
      <c r="A3" s="88"/>
      <c r="B3" s="1"/>
      <c r="C3" s="6"/>
      <c r="D3" s="2"/>
      <c r="E3" s="3"/>
      <c r="F3" s="257"/>
      <c r="G3" s="258"/>
      <c r="H3" s="258"/>
      <c r="I3" s="258"/>
      <c r="J3" s="258"/>
      <c r="K3" s="25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9.9499999999999993" customHeight="1">
      <c r="A4" s="88"/>
      <c r="B4" s="316" t="s">
        <v>21</v>
      </c>
      <c r="C4" s="316"/>
      <c r="D4" s="316"/>
      <c r="E4" s="316"/>
      <c r="F4" s="258"/>
      <c r="G4" s="258"/>
      <c r="H4" s="258"/>
      <c r="I4" s="258"/>
      <c r="J4" s="258"/>
      <c r="K4" s="258"/>
      <c r="L4" s="110"/>
      <c r="M4" s="110"/>
      <c r="N4" s="110"/>
      <c r="O4" s="308">
        <f>O24</f>
        <v>0</v>
      </c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</row>
    <row r="5" spans="1:27" s="5" customFormat="1" ht="9.9499999999999993" customHeight="1">
      <c r="A5" s="88"/>
      <c r="B5" s="316"/>
      <c r="C5" s="316"/>
      <c r="D5" s="316"/>
      <c r="E5" s="316"/>
      <c r="F5" s="118"/>
      <c r="G5" s="118"/>
      <c r="H5" s="118"/>
      <c r="I5" s="118"/>
      <c r="J5" s="118"/>
      <c r="K5" s="118"/>
      <c r="L5" s="110"/>
      <c r="M5" s="110"/>
      <c r="N5" s="110"/>
      <c r="O5" s="30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</row>
    <row r="6" spans="1:27" s="9" customFormat="1" ht="12.75" customHeight="1">
      <c r="A6" s="89"/>
      <c r="B6" s="316"/>
      <c r="C6" s="316"/>
      <c r="D6" s="316"/>
      <c r="E6" s="316"/>
      <c r="F6" s="10"/>
      <c r="I6" s="309" t="s">
        <v>95</v>
      </c>
      <c r="J6" s="309"/>
      <c r="K6" s="309"/>
      <c r="L6" s="309"/>
      <c r="M6" s="309"/>
      <c r="N6" s="309"/>
      <c r="O6" s="308"/>
    </row>
    <row r="7" spans="1:27" s="5" customFormat="1" ht="11.25" customHeight="1">
      <c r="A7" s="88"/>
      <c r="B7" s="11"/>
      <c r="C7" s="12"/>
      <c r="D7" s="13"/>
      <c r="E7" s="13"/>
      <c r="F7" s="14"/>
      <c r="G7" s="15"/>
      <c r="H7" s="15"/>
      <c r="I7" s="15"/>
      <c r="J7" s="15"/>
      <c r="K7" s="15"/>
      <c r="L7" s="110"/>
      <c r="M7" s="110"/>
      <c r="N7" s="110"/>
      <c r="O7" s="308"/>
    </row>
    <row r="8" spans="1:27" s="5" customFormat="1" ht="7.5" customHeight="1">
      <c r="A8" s="88"/>
      <c r="B8" s="12"/>
      <c r="C8" s="13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</row>
    <row r="9" spans="1:27" s="17" customFormat="1" ht="11.25" customHeight="1">
      <c r="A9" s="90"/>
      <c r="B9" s="310" t="s">
        <v>0</v>
      </c>
      <c r="C9" s="312" t="s">
        <v>1</v>
      </c>
      <c r="D9" s="314" t="s">
        <v>2</v>
      </c>
      <c r="E9" s="300" t="s">
        <v>3</v>
      </c>
      <c r="F9" s="300"/>
      <c r="G9" s="300"/>
      <c r="H9" s="300"/>
      <c r="I9" s="300"/>
      <c r="J9" s="301"/>
      <c r="K9" s="302" t="s">
        <v>4</v>
      </c>
      <c r="L9" s="300"/>
      <c r="M9" s="300"/>
      <c r="N9" s="300"/>
      <c r="O9" s="301"/>
    </row>
    <row r="10" spans="1:27" s="17" customFormat="1" ht="80.099999999999994" customHeight="1">
      <c r="A10" s="90"/>
      <c r="B10" s="311"/>
      <c r="C10" s="313"/>
      <c r="D10" s="315"/>
      <c r="E10" s="108" t="s">
        <v>5</v>
      </c>
      <c r="F10" s="108" t="s">
        <v>6</v>
      </c>
      <c r="G10" s="109" t="s">
        <v>7</v>
      </c>
      <c r="H10" s="109" t="s">
        <v>8</v>
      </c>
      <c r="I10" s="109" t="s">
        <v>9</v>
      </c>
      <c r="J10" s="109" t="s">
        <v>10</v>
      </c>
      <c r="K10" s="109" t="s">
        <v>11</v>
      </c>
      <c r="L10" s="109" t="s">
        <v>7</v>
      </c>
      <c r="M10" s="109" t="s">
        <v>8</v>
      </c>
      <c r="N10" s="109" t="s">
        <v>9</v>
      </c>
      <c r="O10" s="109" t="s">
        <v>12</v>
      </c>
    </row>
    <row r="11" spans="1:27" s="26" customFormat="1" ht="21">
      <c r="A11" s="98" t="s">
        <v>85</v>
      </c>
      <c r="B11" s="104" t="s">
        <v>56</v>
      </c>
      <c r="C11" s="79"/>
      <c r="D11" s="101"/>
      <c r="E11" s="101"/>
      <c r="F11" s="102"/>
      <c r="G11" s="102"/>
      <c r="H11" s="102"/>
      <c r="I11" s="103"/>
      <c r="J11" s="102"/>
      <c r="K11" s="102"/>
      <c r="L11" s="102"/>
      <c r="M11" s="102"/>
      <c r="N11" s="102"/>
      <c r="O11" s="102"/>
    </row>
    <row r="12" spans="1:27" s="26" customFormat="1" ht="11.25">
      <c r="A12" s="92" t="s">
        <v>86</v>
      </c>
      <c r="B12" s="60" t="s">
        <v>91</v>
      </c>
      <c r="C12" s="20" t="s">
        <v>20</v>
      </c>
      <c r="D12" s="21">
        <v>15</v>
      </c>
      <c r="E12" s="18"/>
      <c r="F12" s="23"/>
      <c r="G12" s="65"/>
      <c r="H12" s="65"/>
      <c r="I12" s="65"/>
      <c r="J12" s="24"/>
      <c r="K12" s="28"/>
      <c r="L12" s="22"/>
      <c r="M12" s="22"/>
      <c r="N12" s="22"/>
      <c r="O12" s="25"/>
    </row>
    <row r="13" spans="1:27" s="26" customFormat="1" ht="11.25">
      <c r="A13" s="92" t="s">
        <v>87</v>
      </c>
      <c r="B13" s="60" t="s">
        <v>57</v>
      </c>
      <c r="C13" s="20" t="s">
        <v>20</v>
      </c>
      <c r="D13" s="21">
        <v>31.5</v>
      </c>
      <c r="E13" s="32"/>
      <c r="F13" s="23"/>
      <c r="G13" s="64"/>
      <c r="H13" s="65"/>
      <c r="I13" s="66"/>
      <c r="J13" s="24"/>
      <c r="K13" s="28"/>
      <c r="L13" s="22"/>
      <c r="M13" s="22"/>
      <c r="N13" s="22"/>
      <c r="O13" s="25"/>
    </row>
    <row r="14" spans="1:27" s="26" customFormat="1" ht="11.25">
      <c r="A14" s="92" t="s">
        <v>88</v>
      </c>
      <c r="B14" s="19" t="s">
        <v>58</v>
      </c>
      <c r="C14" s="20" t="s">
        <v>20</v>
      </c>
      <c r="D14" s="21">
        <v>42</v>
      </c>
      <c r="E14" s="32"/>
      <c r="F14" s="23"/>
      <c r="G14" s="64"/>
      <c r="H14" s="65"/>
      <c r="I14" s="66"/>
      <c r="J14" s="24"/>
      <c r="K14" s="28"/>
      <c r="L14" s="22"/>
      <c r="M14" s="22"/>
      <c r="N14" s="22"/>
      <c r="O14" s="25"/>
    </row>
    <row r="15" spans="1:27" s="37" customFormat="1" ht="12" thickBot="1">
      <c r="A15" s="94"/>
      <c r="B15" s="33" t="s">
        <v>13</v>
      </c>
      <c r="C15" s="34"/>
      <c r="D15" s="35"/>
      <c r="E15" s="35"/>
      <c r="F15" s="35"/>
      <c r="G15" s="67"/>
      <c r="H15" s="67"/>
      <c r="I15" s="67"/>
      <c r="J15" s="36"/>
      <c r="K15" s="36"/>
      <c r="L15" s="36"/>
      <c r="M15" s="36"/>
      <c r="N15" s="36"/>
      <c r="O15" s="131"/>
    </row>
    <row r="16" spans="1:27" s="41" customFormat="1" ht="11.25">
      <c r="A16" s="95"/>
      <c r="B16" s="303" t="s">
        <v>162</v>
      </c>
      <c r="C16" s="303"/>
      <c r="D16" s="303"/>
      <c r="E16" s="303"/>
      <c r="F16" s="303"/>
      <c r="G16" s="303"/>
      <c r="H16" s="303"/>
      <c r="I16" s="303"/>
      <c r="J16" s="304"/>
      <c r="K16" s="38"/>
      <c r="L16" s="39"/>
      <c r="M16" s="39">
        <f>M15*4%</f>
        <v>0</v>
      </c>
      <c r="N16" s="40"/>
      <c r="O16" s="133">
        <f>SUM(M16:N16)</f>
        <v>0</v>
      </c>
    </row>
    <row r="17" spans="1:16" s="49" customFormat="1">
      <c r="A17" s="96"/>
      <c r="B17" s="43"/>
      <c r="C17" s="44"/>
      <c r="D17" s="42"/>
      <c r="E17" s="45"/>
      <c r="F17" s="46"/>
      <c r="G17" s="47"/>
      <c r="H17" s="47"/>
      <c r="I17" s="47"/>
      <c r="J17" s="48" t="s">
        <v>14</v>
      </c>
      <c r="K17" s="68">
        <f>SUM(K15:K16)</f>
        <v>0</v>
      </c>
      <c r="L17" s="69">
        <f>SUM(L15:L16)</f>
        <v>0</v>
      </c>
      <c r="M17" s="69">
        <f>SUM(M15:M16)</f>
        <v>0</v>
      </c>
      <c r="N17" s="69">
        <f>SUM(N15:N16)</f>
        <v>0</v>
      </c>
      <c r="O17" s="135">
        <f>SUM(O15:O16)</f>
        <v>0</v>
      </c>
    </row>
    <row r="18" spans="1:16" ht="15">
      <c r="B18" s="51"/>
      <c r="C18" s="52"/>
      <c r="E18" s="53"/>
      <c r="F18" s="50"/>
      <c r="G18" s="50"/>
      <c r="H18" s="50"/>
      <c r="I18" s="50"/>
      <c r="J18" s="50"/>
      <c r="K18" s="120"/>
      <c r="L18" s="305" t="s">
        <v>163</v>
      </c>
      <c r="M18" s="306"/>
      <c r="N18" s="306"/>
      <c r="O18" s="137">
        <f>O15*3%</f>
        <v>0</v>
      </c>
    </row>
    <row r="19" spans="1:16">
      <c r="B19" s="51"/>
      <c r="C19" s="52"/>
      <c r="E19" s="53"/>
      <c r="F19" s="297"/>
      <c r="G19" s="297"/>
      <c r="H19" s="297"/>
      <c r="I19" s="297"/>
      <c r="J19" s="71"/>
      <c r="K19" s="298" t="s">
        <v>22</v>
      </c>
      <c r="L19" s="298" t="s">
        <v>22</v>
      </c>
      <c r="M19" s="298" t="s">
        <v>22</v>
      </c>
      <c r="N19" s="298" t="s">
        <v>22</v>
      </c>
      <c r="O19" s="137"/>
    </row>
    <row r="20" spans="1:16">
      <c r="F20" s="297"/>
      <c r="G20" s="297"/>
      <c r="H20" s="297"/>
      <c r="I20" s="297"/>
      <c r="J20" s="71"/>
      <c r="K20" s="298" t="s">
        <v>164</v>
      </c>
      <c r="L20" s="298" t="s">
        <v>23</v>
      </c>
      <c r="M20" s="298" t="s">
        <v>23</v>
      </c>
      <c r="N20" s="298" t="s">
        <v>23</v>
      </c>
      <c r="O20" s="137">
        <f>O15*3%</f>
        <v>0</v>
      </c>
    </row>
    <row r="21" spans="1:16">
      <c r="F21" s="297"/>
      <c r="G21" s="297"/>
      <c r="H21" s="297"/>
      <c r="I21" s="297"/>
      <c r="J21" s="71"/>
      <c r="K21" s="298" t="s">
        <v>24</v>
      </c>
      <c r="L21" s="298" t="s">
        <v>24</v>
      </c>
      <c r="M21" s="298" t="s">
        <v>24</v>
      </c>
      <c r="N21" s="298" t="s">
        <v>24</v>
      </c>
      <c r="O21" s="137">
        <f>L15*23.59%</f>
        <v>0</v>
      </c>
    </row>
    <row r="22" spans="1:16" ht="15">
      <c r="F22" s="297"/>
      <c r="G22" s="297"/>
      <c r="H22" s="297"/>
      <c r="I22" s="297"/>
      <c r="J22" s="71"/>
      <c r="K22" s="299" t="s">
        <v>25</v>
      </c>
      <c r="L22" s="299" t="s">
        <v>26</v>
      </c>
      <c r="M22" s="299" t="s">
        <v>26</v>
      </c>
      <c r="N22" s="299" t="s">
        <v>26</v>
      </c>
      <c r="O22" s="138">
        <f>O17+O18+O20+O21</f>
        <v>0</v>
      </c>
    </row>
    <row r="23" spans="1:16" ht="15">
      <c r="F23" s="119"/>
      <c r="G23" s="119"/>
      <c r="H23" s="119"/>
      <c r="I23" s="119"/>
      <c r="J23" s="71"/>
      <c r="K23" s="121"/>
      <c r="L23" s="122"/>
      <c r="M23" s="122"/>
      <c r="N23" s="123" t="s">
        <v>96</v>
      </c>
      <c r="O23" s="138">
        <f>O22*21%</f>
        <v>0</v>
      </c>
    </row>
    <row r="24" spans="1:16" ht="15.75">
      <c r="F24" s="292"/>
      <c r="G24" s="292"/>
      <c r="H24" s="292"/>
      <c r="I24" s="292"/>
      <c r="J24" s="50"/>
      <c r="K24" s="293" t="s">
        <v>92</v>
      </c>
      <c r="L24" s="294"/>
      <c r="M24" s="294"/>
      <c r="N24" s="295"/>
      <c r="O24" s="139">
        <f>O22*1.21</f>
        <v>0</v>
      </c>
      <c r="P24" s="50" t="e">
        <f>O24/O15</f>
        <v>#DIV/0!</v>
      </c>
    </row>
  </sheetData>
  <mergeCells count="21">
    <mergeCell ref="O4:O7"/>
    <mergeCell ref="I6:N6"/>
    <mergeCell ref="B9:B10"/>
    <mergeCell ref="C9:C10"/>
    <mergeCell ref="D9:D10"/>
    <mergeCell ref="F24:I24"/>
    <mergeCell ref="K24:N24"/>
    <mergeCell ref="B1:O1"/>
    <mergeCell ref="F20:I20"/>
    <mergeCell ref="K20:N20"/>
    <mergeCell ref="F21:I21"/>
    <mergeCell ref="K21:N21"/>
    <mergeCell ref="F22:I22"/>
    <mergeCell ref="K22:N22"/>
    <mergeCell ref="E9:J9"/>
    <mergeCell ref="K9:O9"/>
    <mergeCell ref="B16:J16"/>
    <mergeCell ref="L18:N18"/>
    <mergeCell ref="F19:I19"/>
    <mergeCell ref="K19:N19"/>
    <mergeCell ref="B4:E6"/>
  </mergeCells>
  <conditionalFormatting sqref="B16:B17">
    <cfRule type="expression" priority="1" stopIfTrue="1">
      <formula>#REF!</formula>
    </cfRule>
  </conditionalFormatting>
  <pageMargins left="0.25" right="0.25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view="pageBreakPreview" zoomScaleNormal="125" zoomScaleSheetLayoutView="100" zoomScalePageLayoutView="125" workbookViewId="0">
      <selection activeCell="W21" sqref="W21"/>
    </sheetView>
  </sheetViews>
  <sheetFormatPr defaultColWidth="9.140625" defaultRowHeight="12.75" outlineLevelCol="1"/>
  <cols>
    <col min="1" max="1" width="3.140625" style="97" bestFit="1" customWidth="1"/>
    <col min="2" max="2" width="38.42578125" style="55" customWidth="1"/>
    <col min="3" max="3" width="4.85546875" style="51" customWidth="1"/>
    <col min="4" max="4" width="5.140625" style="52" customWidth="1"/>
    <col min="5" max="5" width="6.28515625" style="52" hidden="1" customWidth="1" outlineLevel="1"/>
    <col min="6" max="6" width="6.42578125" style="53" hidden="1" customWidth="1" outlineLevel="1"/>
    <col min="7" max="7" width="5.28515625" style="54" customWidth="1" collapsed="1"/>
    <col min="8" max="8" width="5.7109375" style="54" customWidth="1"/>
    <col min="9" max="9" width="6.28515625" style="54" customWidth="1"/>
    <col min="10" max="10" width="6.140625" style="54" customWidth="1"/>
    <col min="11" max="11" width="5.140625" style="54" bestFit="1" customWidth="1"/>
    <col min="12" max="12" width="8.140625" style="54" customWidth="1"/>
    <col min="13" max="13" width="8.42578125" style="54" customWidth="1"/>
    <col min="14" max="14" width="8.7109375" style="54" customWidth="1"/>
    <col min="15" max="15" width="11.85546875" style="50" customWidth="1"/>
    <col min="16" max="17" width="9.28515625" style="50" bestFit="1" customWidth="1"/>
    <col min="18" max="18" width="9" style="50" customWidth="1"/>
    <col min="19" max="16384" width="9.140625" style="50"/>
  </cols>
  <sheetData>
    <row r="1" spans="1:30" s="5" customFormat="1" ht="11.25">
      <c r="A1" s="88"/>
      <c r="B1" s="1"/>
      <c r="C1" s="6"/>
      <c r="D1" s="2"/>
      <c r="E1" s="3"/>
      <c r="F1" s="296"/>
      <c r="G1" s="322"/>
      <c r="H1" s="322"/>
      <c r="I1" s="322"/>
      <c r="J1" s="322"/>
      <c r="K1" s="32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5" customFormat="1" ht="11.25">
      <c r="A2" s="88"/>
      <c r="B2" s="1"/>
      <c r="C2" s="6"/>
      <c r="D2" s="2"/>
      <c r="E2" s="3"/>
      <c r="F2" s="296"/>
      <c r="G2" s="322"/>
      <c r="H2" s="322"/>
      <c r="I2" s="322"/>
      <c r="J2" s="322"/>
      <c r="K2" s="32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14.1" customHeight="1">
      <c r="A3" s="88"/>
      <c r="B3" s="1"/>
      <c r="C3" s="6"/>
      <c r="D3" s="2"/>
      <c r="E3" s="3"/>
      <c r="F3" s="296"/>
      <c r="G3" s="322"/>
      <c r="H3" s="322"/>
      <c r="I3" s="322"/>
      <c r="J3" s="322"/>
      <c r="K3" s="322"/>
      <c r="L3" s="4"/>
      <c r="M3" s="4"/>
      <c r="N3" s="4"/>
      <c r="O3" s="4"/>
      <c r="P3" s="319" t="s">
        <v>94</v>
      </c>
      <c r="Q3" s="319" t="s">
        <v>93</v>
      </c>
      <c r="R3" s="318" t="s">
        <v>98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5" customFormat="1" ht="9.9499999999999993" customHeight="1">
      <c r="A4" s="88"/>
      <c r="B4" s="321" t="s">
        <v>21</v>
      </c>
      <c r="C4" s="321"/>
      <c r="D4" s="321"/>
      <c r="E4" s="321"/>
      <c r="F4" s="322"/>
      <c r="G4" s="322"/>
      <c r="H4" s="322"/>
      <c r="I4" s="322"/>
      <c r="J4" s="322"/>
      <c r="K4" s="322"/>
      <c r="L4" s="110"/>
      <c r="M4" s="110"/>
      <c r="N4" s="110"/>
      <c r="O4" s="308"/>
      <c r="P4" s="319"/>
      <c r="Q4" s="319"/>
      <c r="R4" s="319"/>
      <c r="S4" s="8"/>
      <c r="T4" s="8"/>
      <c r="U4" s="8"/>
      <c r="V4" s="8"/>
      <c r="W4" s="8"/>
      <c r="X4" s="7"/>
      <c r="Y4" s="7"/>
      <c r="Z4" s="7"/>
      <c r="AA4" s="7"/>
      <c r="AB4" s="7"/>
      <c r="AC4" s="7"/>
      <c r="AD4" s="7"/>
    </row>
    <row r="5" spans="1:30" s="5" customFormat="1" ht="9.9499999999999993" customHeight="1">
      <c r="A5" s="88"/>
      <c r="B5" s="321"/>
      <c r="C5" s="321"/>
      <c r="D5" s="321"/>
      <c r="E5" s="321"/>
      <c r="F5" s="107"/>
      <c r="G5" s="107"/>
      <c r="H5" s="107"/>
      <c r="I5" s="107"/>
      <c r="J5" s="107"/>
      <c r="K5" s="107"/>
      <c r="L5" s="110"/>
      <c r="M5" s="110"/>
      <c r="N5" s="110"/>
      <c r="O5" s="308"/>
      <c r="P5" s="319"/>
      <c r="Q5" s="319"/>
      <c r="R5" s="319"/>
      <c r="S5" s="8"/>
      <c r="T5" s="8"/>
      <c r="U5" s="8"/>
      <c r="V5" s="8"/>
      <c r="W5" s="8"/>
      <c r="X5" s="7"/>
      <c r="Y5" s="7"/>
      <c r="Z5" s="7"/>
      <c r="AA5" s="7"/>
      <c r="AB5" s="7"/>
      <c r="AC5" s="7"/>
      <c r="AD5" s="7"/>
    </row>
    <row r="6" spans="1:30" s="9" customFormat="1" ht="12.75" customHeight="1">
      <c r="A6" s="89"/>
      <c r="B6" s="321"/>
      <c r="C6" s="321"/>
      <c r="D6" s="321"/>
      <c r="E6" s="321"/>
      <c r="F6" s="10"/>
      <c r="I6" s="309" t="s">
        <v>95</v>
      </c>
      <c r="J6" s="309"/>
      <c r="K6" s="309"/>
      <c r="L6" s="309"/>
      <c r="M6" s="309"/>
      <c r="N6" s="309"/>
      <c r="O6" s="308"/>
      <c r="P6" s="319"/>
      <c r="Q6" s="319"/>
      <c r="R6" s="319"/>
    </row>
    <row r="7" spans="1:30" s="5" customFormat="1" ht="11.25" customHeight="1">
      <c r="A7" s="88"/>
      <c r="B7" s="11"/>
      <c r="C7" s="12"/>
      <c r="D7" s="13"/>
      <c r="E7" s="13"/>
      <c r="F7" s="14"/>
      <c r="G7" s="15"/>
      <c r="H7" s="15"/>
      <c r="I7" s="15"/>
      <c r="J7" s="15"/>
      <c r="K7" s="15"/>
      <c r="L7" s="110"/>
      <c r="M7" s="110"/>
      <c r="N7" s="110"/>
      <c r="O7" s="308"/>
      <c r="P7" s="319"/>
      <c r="Q7" s="319"/>
      <c r="R7" s="319"/>
    </row>
    <row r="8" spans="1:30" s="5" customFormat="1" ht="7.5" customHeight="1">
      <c r="A8" s="88"/>
      <c r="B8" s="12"/>
      <c r="C8" s="13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P8" s="319"/>
      <c r="Q8" s="319"/>
      <c r="R8" s="319"/>
    </row>
    <row r="9" spans="1:30" s="17" customFormat="1" ht="11.25" customHeight="1">
      <c r="A9" s="90"/>
      <c r="B9" s="310" t="s">
        <v>0</v>
      </c>
      <c r="C9" s="312" t="s">
        <v>1</v>
      </c>
      <c r="D9" s="314" t="s">
        <v>2</v>
      </c>
      <c r="E9" s="300" t="s">
        <v>3</v>
      </c>
      <c r="F9" s="300"/>
      <c r="G9" s="300"/>
      <c r="H9" s="300"/>
      <c r="I9" s="300"/>
      <c r="J9" s="301"/>
      <c r="K9" s="302" t="s">
        <v>4</v>
      </c>
      <c r="L9" s="300"/>
      <c r="M9" s="300"/>
      <c r="N9" s="300"/>
      <c r="O9" s="301"/>
      <c r="P9" s="319"/>
      <c r="Q9" s="319"/>
      <c r="R9" s="319"/>
    </row>
    <row r="10" spans="1:30" s="17" customFormat="1" ht="80.099999999999994" customHeight="1">
      <c r="A10" s="90"/>
      <c r="B10" s="311"/>
      <c r="C10" s="313"/>
      <c r="D10" s="315"/>
      <c r="E10" s="108" t="s">
        <v>5</v>
      </c>
      <c r="F10" s="108" t="s">
        <v>6</v>
      </c>
      <c r="G10" s="109" t="s">
        <v>7</v>
      </c>
      <c r="H10" s="109" t="s">
        <v>8</v>
      </c>
      <c r="I10" s="109" t="s">
        <v>9</v>
      </c>
      <c r="J10" s="109" t="s">
        <v>10</v>
      </c>
      <c r="K10" s="109" t="s">
        <v>11</v>
      </c>
      <c r="L10" s="109" t="s">
        <v>7</v>
      </c>
      <c r="M10" s="109" t="s">
        <v>8</v>
      </c>
      <c r="N10" s="109" t="s">
        <v>9</v>
      </c>
      <c r="O10" s="109" t="s">
        <v>12</v>
      </c>
      <c r="P10" s="320"/>
      <c r="Q10" s="320"/>
      <c r="R10" s="320"/>
    </row>
    <row r="11" spans="1:30" s="17" customFormat="1" ht="11.25">
      <c r="A11" s="91" t="s">
        <v>35</v>
      </c>
      <c r="B11" s="87" t="s">
        <v>15</v>
      </c>
      <c r="C11" s="73"/>
      <c r="D11" s="74"/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7"/>
      <c r="P11" s="112"/>
      <c r="Q11" s="112"/>
      <c r="R11" s="112"/>
    </row>
    <row r="12" spans="1:30" s="26" customFormat="1" ht="11.25">
      <c r="A12" s="92" t="s">
        <v>64</v>
      </c>
      <c r="B12" s="19" t="s">
        <v>31</v>
      </c>
      <c r="C12" s="20" t="s">
        <v>19</v>
      </c>
      <c r="D12" s="21">
        <v>7</v>
      </c>
      <c r="E12" s="21"/>
      <c r="F12" s="22"/>
      <c r="G12" s="64"/>
      <c r="H12" s="65"/>
      <c r="I12" s="66"/>
      <c r="J12" s="24"/>
      <c r="K12" s="28"/>
      <c r="L12" s="22"/>
      <c r="M12" s="22"/>
      <c r="N12" s="22"/>
      <c r="O12" s="25"/>
      <c r="P12" s="114"/>
      <c r="Q12" s="111"/>
      <c r="R12" s="111"/>
    </row>
    <row r="13" spans="1:30" s="26" customFormat="1" ht="11.25">
      <c r="A13" s="92" t="s">
        <v>65</v>
      </c>
      <c r="B13" s="19" t="s">
        <v>32</v>
      </c>
      <c r="C13" s="20" t="s">
        <v>20</v>
      </c>
      <c r="D13" s="21">
        <v>236</v>
      </c>
      <c r="E13" s="21"/>
      <c r="F13" s="22"/>
      <c r="G13" s="64"/>
      <c r="H13" s="65"/>
      <c r="I13" s="66"/>
      <c r="J13" s="24"/>
      <c r="K13" s="28"/>
      <c r="L13" s="22"/>
      <c r="M13" s="22"/>
      <c r="N13" s="22"/>
      <c r="O13" s="25"/>
      <c r="P13" s="114"/>
      <c r="Q13" s="111"/>
      <c r="R13" s="111"/>
    </row>
    <row r="14" spans="1:30" s="26" customFormat="1" ht="11.25">
      <c r="A14" s="92" t="s">
        <v>66</v>
      </c>
      <c r="B14" s="19" t="s">
        <v>33</v>
      </c>
      <c r="C14" s="20" t="s">
        <v>20</v>
      </c>
      <c r="D14" s="21">
        <v>139</v>
      </c>
      <c r="E14" s="22"/>
      <c r="F14" s="22"/>
      <c r="G14" s="64"/>
      <c r="H14" s="65"/>
      <c r="I14" s="66"/>
      <c r="J14" s="24"/>
      <c r="K14" s="22"/>
      <c r="L14" s="22"/>
      <c r="M14" s="22"/>
      <c r="N14" s="22"/>
      <c r="O14" s="25"/>
      <c r="P14" s="114"/>
      <c r="Q14" s="111"/>
      <c r="R14" s="111"/>
    </row>
    <row r="15" spans="1:30" s="30" customFormat="1" ht="11.25">
      <c r="A15" s="92" t="s">
        <v>67</v>
      </c>
      <c r="B15" s="72" t="s">
        <v>89</v>
      </c>
      <c r="C15" s="20" t="s">
        <v>20</v>
      </c>
      <c r="D15" s="31">
        <v>160</v>
      </c>
      <c r="E15" s="21"/>
      <c r="F15" s="22"/>
      <c r="G15" s="64"/>
      <c r="H15" s="65"/>
      <c r="I15" s="66"/>
      <c r="J15" s="24"/>
      <c r="K15" s="22"/>
      <c r="L15" s="22"/>
      <c r="M15" s="22"/>
      <c r="N15" s="22"/>
      <c r="O15" s="25"/>
      <c r="P15" s="114"/>
      <c r="Q15" s="113"/>
      <c r="R15" s="113"/>
    </row>
    <row r="16" spans="1:30" s="30" customFormat="1" ht="11.25">
      <c r="A16" s="92" t="s">
        <v>68</v>
      </c>
      <c r="B16" s="29" t="s">
        <v>34</v>
      </c>
      <c r="C16" s="20" t="s">
        <v>18</v>
      </c>
      <c r="D16" s="31">
        <v>5000</v>
      </c>
      <c r="E16" s="21"/>
      <c r="F16" s="27"/>
      <c r="G16" s="64"/>
      <c r="H16" s="65"/>
      <c r="I16" s="66"/>
      <c r="J16" s="57"/>
      <c r="K16" s="56"/>
      <c r="L16" s="56"/>
      <c r="M16" s="56"/>
      <c r="N16" s="56"/>
      <c r="O16" s="58"/>
      <c r="P16" s="114"/>
      <c r="Q16" s="113"/>
      <c r="R16" s="113"/>
    </row>
    <row r="17" spans="1:18" s="30" customFormat="1" ht="11.25">
      <c r="A17" s="91" t="s">
        <v>36</v>
      </c>
      <c r="B17" s="78" t="s">
        <v>27</v>
      </c>
      <c r="C17" s="79"/>
      <c r="D17" s="80"/>
      <c r="E17" s="81"/>
      <c r="F17" s="82"/>
      <c r="G17" s="83"/>
      <c r="H17" s="82"/>
      <c r="I17" s="84"/>
      <c r="J17" s="85"/>
      <c r="K17" s="83"/>
      <c r="L17" s="83"/>
      <c r="M17" s="83"/>
      <c r="N17" s="83"/>
      <c r="O17" s="86"/>
      <c r="P17" s="113"/>
      <c r="Q17" s="113"/>
      <c r="R17" s="113"/>
    </row>
    <row r="18" spans="1:18" s="30" customFormat="1" ht="11.25">
      <c r="A18" s="92" t="s">
        <v>69</v>
      </c>
      <c r="B18" s="59" t="s">
        <v>28</v>
      </c>
      <c r="C18" s="20" t="s">
        <v>18</v>
      </c>
      <c r="D18" s="21">
        <v>1214</v>
      </c>
      <c r="E18" s="21"/>
      <c r="F18" s="23"/>
      <c r="G18" s="64"/>
      <c r="H18" s="65"/>
      <c r="I18" s="66"/>
      <c r="J18" s="57"/>
      <c r="K18" s="28"/>
      <c r="L18" s="22"/>
      <c r="M18" s="22"/>
      <c r="N18" s="22"/>
      <c r="O18" s="25"/>
      <c r="P18" s="114"/>
      <c r="Q18" s="115"/>
      <c r="R18" s="115"/>
    </row>
    <row r="19" spans="1:18" s="30" customFormat="1" ht="11.25">
      <c r="A19" s="92" t="s">
        <v>37</v>
      </c>
      <c r="B19" s="19" t="s">
        <v>90</v>
      </c>
      <c r="C19" s="20" t="s">
        <v>20</v>
      </c>
      <c r="D19" s="21">
        <v>119</v>
      </c>
      <c r="E19" s="21"/>
      <c r="F19" s="23"/>
      <c r="G19" s="64"/>
      <c r="H19" s="65"/>
      <c r="I19" s="66"/>
      <c r="J19" s="24"/>
      <c r="K19" s="28"/>
      <c r="L19" s="22"/>
      <c r="M19" s="22"/>
      <c r="N19" s="22"/>
      <c r="O19" s="25"/>
      <c r="P19" s="114"/>
      <c r="Q19" s="115"/>
      <c r="R19" s="115"/>
    </row>
    <row r="20" spans="1:18" s="30" customFormat="1" ht="11.25" customHeight="1">
      <c r="A20" s="92" t="s">
        <v>38</v>
      </c>
      <c r="B20" s="106" t="s">
        <v>29</v>
      </c>
      <c r="C20" s="20" t="s">
        <v>20</v>
      </c>
      <c r="D20" s="21">
        <v>33</v>
      </c>
      <c r="E20" s="21"/>
      <c r="F20" s="23"/>
      <c r="G20" s="64"/>
      <c r="H20" s="65"/>
      <c r="I20" s="66"/>
      <c r="J20" s="24"/>
      <c r="K20" s="28"/>
      <c r="L20" s="22"/>
      <c r="M20" s="22"/>
      <c r="N20" s="22"/>
      <c r="O20" s="25"/>
      <c r="P20" s="114"/>
      <c r="Q20" s="115"/>
      <c r="R20" s="115"/>
    </row>
    <row r="21" spans="1:18" s="30" customFormat="1" ht="22.5">
      <c r="A21" s="92" t="s">
        <v>39</v>
      </c>
      <c r="B21" s="106" t="s">
        <v>30</v>
      </c>
      <c r="C21" s="20" t="s">
        <v>20</v>
      </c>
      <c r="D21" s="21">
        <v>21</v>
      </c>
      <c r="E21" s="21"/>
      <c r="F21" s="23"/>
      <c r="G21" s="64"/>
      <c r="H21" s="65"/>
      <c r="I21" s="66"/>
      <c r="J21" s="24"/>
      <c r="K21" s="28"/>
      <c r="L21" s="22"/>
      <c r="M21" s="22"/>
      <c r="N21" s="22"/>
      <c r="O21" s="25"/>
      <c r="P21" s="114"/>
      <c r="Q21" s="115"/>
      <c r="R21" s="115"/>
    </row>
    <row r="22" spans="1:18" s="30" customFormat="1" ht="11.25">
      <c r="A22" s="98" t="s">
        <v>59</v>
      </c>
      <c r="B22" s="99" t="s">
        <v>40</v>
      </c>
      <c r="C22" s="100"/>
      <c r="D22" s="101"/>
      <c r="E22" s="101"/>
      <c r="F22" s="102"/>
      <c r="G22" s="102"/>
      <c r="H22" s="102"/>
      <c r="I22" s="103"/>
      <c r="J22" s="102"/>
      <c r="K22" s="102"/>
      <c r="L22" s="102"/>
      <c r="M22" s="102"/>
      <c r="N22" s="102"/>
      <c r="O22" s="102"/>
      <c r="P22" s="114"/>
      <c r="Q22" s="113"/>
      <c r="R22" s="113"/>
    </row>
    <row r="23" spans="1:18" s="30" customFormat="1" ht="11.25">
      <c r="A23" s="93" t="s">
        <v>60</v>
      </c>
      <c r="B23" s="61" t="s">
        <v>41</v>
      </c>
      <c r="C23" s="20" t="s">
        <v>18</v>
      </c>
      <c r="D23" s="21">
        <v>1145</v>
      </c>
      <c r="E23" s="21"/>
      <c r="F23" s="23"/>
      <c r="G23" s="64"/>
      <c r="H23" s="65"/>
      <c r="I23" s="66"/>
      <c r="J23" s="24"/>
      <c r="K23" s="28"/>
      <c r="L23" s="22"/>
      <c r="M23" s="22"/>
      <c r="N23" s="22"/>
      <c r="O23" s="25"/>
      <c r="P23" s="114"/>
      <c r="Q23" s="113"/>
      <c r="R23" s="113"/>
    </row>
    <row r="24" spans="1:18" s="30" customFormat="1" ht="11.25">
      <c r="A24" s="93" t="s">
        <v>61</v>
      </c>
      <c r="B24" s="19" t="s">
        <v>90</v>
      </c>
      <c r="C24" s="20" t="s">
        <v>20</v>
      </c>
      <c r="D24" s="21">
        <v>152</v>
      </c>
      <c r="E24" s="21"/>
      <c r="F24" s="23"/>
      <c r="G24" s="64"/>
      <c r="H24" s="65"/>
      <c r="I24" s="66"/>
      <c r="J24" s="24"/>
      <c r="K24" s="28"/>
      <c r="L24" s="22"/>
      <c r="M24" s="22"/>
      <c r="N24" s="22"/>
      <c r="O24" s="25"/>
      <c r="P24" s="114"/>
      <c r="Q24" s="113"/>
      <c r="R24" s="113"/>
    </row>
    <row r="25" spans="1:18" s="30" customFormat="1" ht="11.25">
      <c r="A25" s="93" t="s">
        <v>62</v>
      </c>
      <c r="B25" s="61" t="s">
        <v>42</v>
      </c>
      <c r="C25" s="20" t="s">
        <v>20</v>
      </c>
      <c r="D25" s="21">
        <v>141</v>
      </c>
      <c r="E25" s="21"/>
      <c r="F25" s="23"/>
      <c r="G25" s="64"/>
      <c r="H25" s="65"/>
      <c r="I25" s="66"/>
      <c r="J25" s="24"/>
      <c r="K25" s="28"/>
      <c r="L25" s="22"/>
      <c r="M25" s="22"/>
      <c r="N25" s="22"/>
      <c r="O25" s="25"/>
      <c r="P25" s="114"/>
      <c r="Q25" s="113"/>
      <c r="R25" s="113"/>
    </row>
    <row r="26" spans="1:18" s="26" customFormat="1" ht="22.5">
      <c r="A26" s="92" t="s">
        <v>63</v>
      </c>
      <c r="B26" s="72" t="s">
        <v>30</v>
      </c>
      <c r="C26" s="20" t="s">
        <v>20</v>
      </c>
      <c r="D26" s="21">
        <v>188</v>
      </c>
      <c r="E26" s="18"/>
      <c r="F26" s="23"/>
      <c r="G26" s="64"/>
      <c r="H26" s="65"/>
      <c r="I26" s="66"/>
      <c r="J26" s="24"/>
      <c r="K26" s="28"/>
      <c r="L26" s="22"/>
      <c r="M26" s="22"/>
      <c r="N26" s="22"/>
      <c r="O26" s="25"/>
      <c r="P26" s="111"/>
      <c r="Q26" s="111"/>
      <c r="R26" s="111"/>
    </row>
    <row r="27" spans="1:18" s="26" customFormat="1" ht="11.25">
      <c r="A27" s="98" t="s">
        <v>70</v>
      </c>
      <c r="B27" s="99" t="s">
        <v>43</v>
      </c>
      <c r="C27" s="100"/>
      <c r="D27" s="101"/>
      <c r="E27" s="101"/>
      <c r="F27" s="102"/>
      <c r="G27" s="101"/>
      <c r="H27" s="102"/>
      <c r="I27" s="103"/>
      <c r="J27" s="102"/>
      <c r="K27" s="102"/>
      <c r="L27" s="102"/>
      <c r="M27" s="102"/>
      <c r="N27" s="102"/>
      <c r="O27" s="102"/>
      <c r="P27" s="111"/>
      <c r="Q27" s="111"/>
      <c r="R27" s="111"/>
    </row>
    <row r="28" spans="1:18" s="26" customFormat="1" ht="11.25">
      <c r="A28" s="92" t="s">
        <v>71</v>
      </c>
      <c r="B28" s="19" t="s">
        <v>44</v>
      </c>
      <c r="C28" s="20" t="s">
        <v>16</v>
      </c>
      <c r="D28" s="21">
        <v>469</v>
      </c>
      <c r="E28" s="18"/>
      <c r="F28" s="23"/>
      <c r="G28" s="64"/>
      <c r="H28" s="65"/>
      <c r="I28" s="66"/>
      <c r="J28" s="24"/>
      <c r="K28" s="28"/>
      <c r="L28" s="22"/>
      <c r="M28" s="22"/>
      <c r="N28" s="22"/>
      <c r="O28" s="25"/>
      <c r="P28" s="114"/>
      <c r="Q28" s="111"/>
      <c r="R28" s="111"/>
    </row>
    <row r="29" spans="1:18" s="26" customFormat="1" ht="11.25">
      <c r="A29" s="92" t="s">
        <v>72</v>
      </c>
      <c r="B29" s="19" t="s">
        <v>90</v>
      </c>
      <c r="C29" s="20" t="s">
        <v>16</v>
      </c>
      <c r="D29" s="21">
        <v>50.5</v>
      </c>
      <c r="E29" s="18"/>
      <c r="F29" s="23"/>
      <c r="G29" s="64"/>
      <c r="H29" s="65"/>
      <c r="I29" s="66"/>
      <c r="J29" s="24"/>
      <c r="K29" s="28"/>
      <c r="L29" s="22"/>
      <c r="M29" s="22"/>
      <c r="N29" s="22"/>
      <c r="O29" s="25"/>
      <c r="P29" s="114"/>
      <c r="Q29" s="111"/>
      <c r="R29" s="111"/>
    </row>
    <row r="30" spans="1:18" s="26" customFormat="1" ht="11.25">
      <c r="A30" s="92" t="s">
        <v>73</v>
      </c>
      <c r="B30" s="19" t="s">
        <v>45</v>
      </c>
      <c r="C30" s="20" t="s">
        <v>20</v>
      </c>
      <c r="D30" s="21">
        <v>141</v>
      </c>
      <c r="E30" s="18"/>
      <c r="F30" s="23"/>
      <c r="G30" s="64"/>
      <c r="H30" s="65"/>
      <c r="I30" s="66"/>
      <c r="J30" s="24"/>
      <c r="K30" s="28"/>
      <c r="L30" s="22"/>
      <c r="M30" s="22"/>
      <c r="N30" s="22"/>
      <c r="O30" s="25"/>
      <c r="P30" s="114"/>
      <c r="Q30" s="111"/>
      <c r="R30" s="111"/>
    </row>
    <row r="31" spans="1:18" s="26" customFormat="1" ht="22.5">
      <c r="A31" s="92" t="s">
        <v>74</v>
      </c>
      <c r="B31" s="19" t="s">
        <v>46</v>
      </c>
      <c r="C31" s="20" t="s">
        <v>20</v>
      </c>
      <c r="D31" s="21">
        <v>47</v>
      </c>
      <c r="E31" s="18"/>
      <c r="F31" s="23"/>
      <c r="G31" s="64"/>
      <c r="H31" s="65"/>
      <c r="I31" s="66"/>
      <c r="J31" s="24"/>
      <c r="K31" s="28"/>
      <c r="L31" s="22"/>
      <c r="M31" s="22"/>
      <c r="N31" s="22"/>
      <c r="O31" s="25"/>
      <c r="P31" s="114"/>
      <c r="Q31" s="111"/>
      <c r="R31" s="111"/>
    </row>
    <row r="32" spans="1:18" s="30" customFormat="1" ht="11.25">
      <c r="A32" s="98" t="s">
        <v>75</v>
      </c>
      <c r="B32" s="78" t="s">
        <v>47</v>
      </c>
      <c r="C32" s="100"/>
      <c r="D32" s="101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13"/>
      <c r="Q32" s="113"/>
      <c r="R32" s="113"/>
    </row>
    <row r="33" spans="1:18" s="26" customFormat="1" ht="11.25">
      <c r="A33" s="92" t="s">
        <v>76</v>
      </c>
      <c r="B33" s="60" t="s">
        <v>44</v>
      </c>
      <c r="C33" s="20" t="s">
        <v>16</v>
      </c>
      <c r="D33" s="21">
        <v>63</v>
      </c>
      <c r="E33" s="18"/>
      <c r="F33" s="23"/>
      <c r="G33" s="64"/>
      <c r="H33" s="65"/>
      <c r="I33" s="66"/>
      <c r="J33" s="24"/>
      <c r="K33" s="28"/>
      <c r="L33" s="22"/>
      <c r="M33" s="22"/>
      <c r="N33" s="22"/>
      <c r="O33" s="25"/>
      <c r="P33" s="114"/>
      <c r="Q33" s="111"/>
      <c r="R33" s="111"/>
    </row>
    <row r="34" spans="1:18" s="26" customFormat="1" ht="11.25" customHeight="1">
      <c r="A34" s="92" t="s">
        <v>77</v>
      </c>
      <c r="B34" s="19" t="s">
        <v>48</v>
      </c>
      <c r="C34" s="20" t="s">
        <v>20</v>
      </c>
      <c r="D34" s="21">
        <v>4.5</v>
      </c>
      <c r="E34" s="32"/>
      <c r="F34" s="23"/>
      <c r="G34" s="64"/>
      <c r="H34" s="65"/>
      <c r="I34" s="66"/>
      <c r="J34" s="24"/>
      <c r="K34" s="28"/>
      <c r="L34" s="22"/>
      <c r="M34" s="22"/>
      <c r="N34" s="22"/>
      <c r="O34" s="25"/>
      <c r="P34" s="114"/>
      <c r="Q34" s="111"/>
      <c r="R34" s="111"/>
    </row>
    <row r="35" spans="1:18" s="26" customFormat="1" ht="11.25" customHeight="1">
      <c r="A35" s="92" t="s">
        <v>78</v>
      </c>
      <c r="B35" s="60" t="s">
        <v>49</v>
      </c>
      <c r="C35" s="20" t="s">
        <v>20</v>
      </c>
      <c r="D35" s="21">
        <v>11</v>
      </c>
      <c r="E35" s="32"/>
      <c r="F35" s="23"/>
      <c r="G35" s="64"/>
      <c r="H35" s="65"/>
      <c r="I35" s="66"/>
      <c r="J35" s="24"/>
      <c r="K35" s="28"/>
      <c r="L35" s="22"/>
      <c r="M35" s="22"/>
      <c r="N35" s="22"/>
      <c r="O35" s="25"/>
      <c r="P35" s="114"/>
      <c r="Q35" s="111"/>
      <c r="R35" s="111"/>
    </row>
    <row r="36" spans="1:18" s="26" customFormat="1" ht="11.25" customHeight="1">
      <c r="A36" s="98" t="s">
        <v>79</v>
      </c>
      <c r="B36" s="78" t="s">
        <v>50</v>
      </c>
      <c r="C36" s="100"/>
      <c r="D36" s="101"/>
      <c r="E36" s="105"/>
      <c r="F36" s="102"/>
      <c r="G36" s="102"/>
      <c r="H36" s="102"/>
      <c r="I36" s="103"/>
      <c r="J36" s="102"/>
      <c r="K36" s="102"/>
      <c r="L36" s="102"/>
      <c r="M36" s="102"/>
      <c r="N36" s="102"/>
      <c r="O36" s="102"/>
      <c r="P36" s="111"/>
      <c r="Q36" s="111"/>
      <c r="R36" s="111"/>
    </row>
    <row r="37" spans="1:18" s="26" customFormat="1" ht="11.25" customHeight="1">
      <c r="A37" s="92" t="s">
        <v>80</v>
      </c>
      <c r="B37" s="60" t="s">
        <v>51</v>
      </c>
      <c r="C37" s="20" t="s">
        <v>17</v>
      </c>
      <c r="D37" s="21">
        <v>737</v>
      </c>
      <c r="E37" s="32"/>
      <c r="F37" s="23"/>
      <c r="G37" s="65"/>
      <c r="H37" s="65"/>
      <c r="I37" s="65"/>
      <c r="J37" s="24"/>
      <c r="K37" s="28"/>
      <c r="L37" s="22"/>
      <c r="M37" s="22"/>
      <c r="N37" s="22"/>
      <c r="O37" s="25"/>
      <c r="P37" s="111"/>
      <c r="Q37" s="114"/>
      <c r="R37" s="114"/>
    </row>
    <row r="38" spans="1:18" s="26" customFormat="1" ht="11.25" customHeight="1">
      <c r="A38" s="92" t="s">
        <v>81</v>
      </c>
      <c r="B38" s="60" t="s">
        <v>52</v>
      </c>
      <c r="C38" s="20" t="s">
        <v>17</v>
      </c>
      <c r="D38" s="21">
        <v>221</v>
      </c>
      <c r="E38" s="32"/>
      <c r="F38" s="23"/>
      <c r="G38" s="65"/>
      <c r="H38" s="65"/>
      <c r="I38" s="66"/>
      <c r="J38" s="24"/>
      <c r="K38" s="28"/>
      <c r="L38" s="22"/>
      <c r="M38" s="22"/>
      <c r="N38" s="22"/>
      <c r="O38" s="25"/>
      <c r="P38" s="111"/>
      <c r="Q38" s="114"/>
      <c r="R38" s="114"/>
    </row>
    <row r="39" spans="1:18" s="26" customFormat="1" ht="11.25" customHeight="1">
      <c r="A39" s="92" t="s">
        <v>82</v>
      </c>
      <c r="B39" s="60" t="s">
        <v>53</v>
      </c>
      <c r="C39" s="20" t="s">
        <v>17</v>
      </c>
      <c r="D39" s="21">
        <v>345</v>
      </c>
      <c r="E39" s="32"/>
      <c r="F39" s="23"/>
      <c r="G39" s="65"/>
      <c r="H39" s="65"/>
      <c r="I39" s="66"/>
      <c r="J39" s="24"/>
      <c r="K39" s="28"/>
      <c r="L39" s="22"/>
      <c r="M39" s="22"/>
      <c r="N39" s="22"/>
      <c r="O39" s="25"/>
      <c r="P39" s="114"/>
      <c r="Q39" s="111"/>
      <c r="R39" s="111"/>
    </row>
    <row r="40" spans="1:18" s="26" customFormat="1" ht="11.25" customHeight="1">
      <c r="A40" s="92" t="s">
        <v>83</v>
      </c>
      <c r="B40" s="60" t="s">
        <v>54</v>
      </c>
      <c r="C40" s="20" t="s">
        <v>20</v>
      </c>
      <c r="D40" s="21">
        <v>86</v>
      </c>
      <c r="E40" s="32"/>
      <c r="F40" s="23"/>
      <c r="G40" s="65"/>
      <c r="H40" s="65"/>
      <c r="I40" s="66"/>
      <c r="J40" s="24"/>
      <c r="K40" s="28"/>
      <c r="L40" s="22"/>
      <c r="M40" s="22"/>
      <c r="N40" s="22"/>
      <c r="O40" s="25"/>
      <c r="P40" s="111"/>
      <c r="Q40" s="114"/>
      <c r="R40" s="114"/>
    </row>
    <row r="41" spans="1:18" s="26" customFormat="1" ht="11.25">
      <c r="A41" s="92" t="s">
        <v>84</v>
      </c>
      <c r="B41" s="60" t="s">
        <v>55</v>
      </c>
      <c r="C41" s="20" t="s">
        <v>20</v>
      </c>
      <c r="D41" s="21">
        <v>102</v>
      </c>
      <c r="E41" s="18"/>
      <c r="F41" s="23"/>
      <c r="G41" s="64"/>
      <c r="H41" s="65"/>
      <c r="I41" s="66"/>
      <c r="J41" s="24"/>
      <c r="K41" s="28"/>
      <c r="L41" s="22"/>
      <c r="M41" s="22"/>
      <c r="N41" s="22"/>
      <c r="O41" s="25"/>
      <c r="P41" s="111"/>
      <c r="Q41" s="114"/>
      <c r="R41" s="114"/>
    </row>
    <row r="42" spans="1:18" s="26" customFormat="1" ht="11.25">
      <c r="A42" s="92" t="s">
        <v>84</v>
      </c>
      <c r="B42" s="19" t="s">
        <v>45</v>
      </c>
      <c r="C42" s="20" t="s">
        <v>20</v>
      </c>
      <c r="D42" s="21">
        <v>98.88</v>
      </c>
      <c r="E42" s="18"/>
      <c r="F42" s="23"/>
      <c r="G42" s="64"/>
      <c r="H42" s="65"/>
      <c r="I42" s="66"/>
      <c r="J42" s="24"/>
      <c r="K42" s="28"/>
      <c r="L42" s="22"/>
      <c r="M42" s="22"/>
      <c r="N42" s="22"/>
      <c r="O42" s="25"/>
      <c r="P42" s="111"/>
      <c r="Q42" s="114"/>
      <c r="R42" s="114"/>
    </row>
    <row r="43" spans="1:18" s="26" customFormat="1" ht="31.5">
      <c r="A43" s="98" t="s">
        <v>85</v>
      </c>
      <c r="B43" s="104" t="s">
        <v>56</v>
      </c>
      <c r="C43" s="79"/>
      <c r="D43" s="101"/>
      <c r="E43" s="101"/>
      <c r="F43" s="102"/>
      <c r="G43" s="102"/>
      <c r="H43" s="102"/>
      <c r="I43" s="103"/>
      <c r="J43" s="102"/>
      <c r="K43" s="102"/>
      <c r="L43" s="102"/>
      <c r="M43" s="102"/>
      <c r="N43" s="102"/>
      <c r="O43" s="102"/>
      <c r="P43" s="111"/>
      <c r="Q43" s="111"/>
      <c r="R43" s="111"/>
    </row>
    <row r="44" spans="1:18" s="26" customFormat="1" ht="11.25">
      <c r="A44" s="92" t="s">
        <v>86</v>
      </c>
      <c r="B44" s="60" t="s">
        <v>91</v>
      </c>
      <c r="C44" s="20" t="s">
        <v>20</v>
      </c>
      <c r="D44" s="21">
        <v>15</v>
      </c>
      <c r="E44" s="18"/>
      <c r="F44" s="23"/>
      <c r="G44" s="65"/>
      <c r="H44" s="65"/>
      <c r="I44" s="65"/>
      <c r="J44" s="24"/>
      <c r="K44" s="28"/>
      <c r="L44" s="22"/>
      <c r="M44" s="22"/>
      <c r="N44" s="22"/>
      <c r="O44" s="25"/>
      <c r="P44" s="111"/>
      <c r="Q44" s="114"/>
      <c r="R44" s="114"/>
    </row>
    <row r="45" spans="1:18" s="26" customFormat="1" ht="11.25">
      <c r="A45" s="92" t="s">
        <v>87</v>
      </c>
      <c r="B45" s="60" t="s">
        <v>57</v>
      </c>
      <c r="C45" s="20" t="s">
        <v>20</v>
      </c>
      <c r="D45" s="21">
        <v>31.5</v>
      </c>
      <c r="E45" s="32"/>
      <c r="F45" s="23"/>
      <c r="G45" s="64"/>
      <c r="H45" s="65"/>
      <c r="I45" s="66"/>
      <c r="J45" s="24"/>
      <c r="K45" s="28"/>
      <c r="L45" s="22"/>
      <c r="M45" s="22"/>
      <c r="N45" s="22"/>
      <c r="O45" s="25"/>
      <c r="P45" s="111"/>
      <c r="Q45" s="114"/>
      <c r="R45" s="114"/>
    </row>
    <row r="46" spans="1:18" s="26" customFormat="1" ht="11.25">
      <c r="A46" s="92" t="s">
        <v>88</v>
      </c>
      <c r="B46" s="19" t="s">
        <v>58</v>
      </c>
      <c r="C46" s="20" t="s">
        <v>20</v>
      </c>
      <c r="D46" s="21">
        <v>42</v>
      </c>
      <c r="E46" s="32"/>
      <c r="F46" s="23"/>
      <c r="G46" s="64"/>
      <c r="H46" s="65"/>
      <c r="I46" s="66"/>
      <c r="J46" s="24"/>
      <c r="K46" s="28"/>
      <c r="L46" s="22"/>
      <c r="M46" s="22"/>
      <c r="N46" s="22"/>
      <c r="O46" s="25"/>
      <c r="P46" s="111"/>
      <c r="Q46" s="114"/>
      <c r="R46" s="114"/>
    </row>
    <row r="47" spans="1:18" s="37" customFormat="1" ht="12" thickBot="1">
      <c r="A47" s="94"/>
      <c r="B47" s="33" t="s">
        <v>13</v>
      </c>
      <c r="C47" s="34"/>
      <c r="D47" s="35"/>
      <c r="E47" s="35"/>
      <c r="F47" s="35"/>
      <c r="G47" s="67"/>
      <c r="H47" s="67"/>
      <c r="I47" s="67"/>
      <c r="J47" s="36"/>
      <c r="K47" s="36"/>
      <c r="L47" s="36"/>
      <c r="M47" s="36"/>
      <c r="N47" s="36"/>
      <c r="O47" s="131"/>
      <c r="P47" s="132"/>
      <c r="Q47" s="132"/>
      <c r="R47" s="132"/>
    </row>
    <row r="48" spans="1:18" s="41" customFormat="1" ht="11.25">
      <c r="A48" s="95"/>
      <c r="B48" s="303" t="s">
        <v>166</v>
      </c>
      <c r="C48" s="303"/>
      <c r="D48" s="303"/>
      <c r="E48" s="303"/>
      <c r="F48" s="303"/>
      <c r="G48" s="303"/>
      <c r="H48" s="303"/>
      <c r="I48" s="303"/>
      <c r="J48" s="304"/>
      <c r="K48" s="38"/>
      <c r="L48" s="39"/>
      <c r="M48" s="39"/>
      <c r="N48" s="40"/>
      <c r="O48" s="133"/>
      <c r="P48" s="134"/>
      <c r="Q48" s="134"/>
      <c r="R48" s="134"/>
    </row>
    <row r="49" spans="1:18" s="49" customFormat="1">
      <c r="A49" s="96"/>
      <c r="B49" s="43"/>
      <c r="C49" s="44"/>
      <c r="D49" s="42"/>
      <c r="E49" s="45"/>
      <c r="F49" s="46"/>
      <c r="G49" s="47"/>
      <c r="H49" s="47"/>
      <c r="I49" s="47"/>
      <c r="J49" s="48" t="s">
        <v>14</v>
      </c>
      <c r="K49" s="68"/>
      <c r="L49" s="69"/>
      <c r="M49" s="69"/>
      <c r="N49" s="69"/>
      <c r="O49" s="135"/>
      <c r="P49" s="136"/>
      <c r="Q49" s="136"/>
      <c r="R49" s="136"/>
    </row>
    <row r="50" spans="1:18" ht="15">
      <c r="B50" s="51"/>
      <c r="C50" s="52"/>
      <c r="E50" s="53"/>
      <c r="F50" s="50"/>
      <c r="G50" s="50"/>
      <c r="H50" s="50"/>
      <c r="I50" s="50"/>
      <c r="J50" s="50"/>
      <c r="K50" s="70"/>
      <c r="L50" s="305" t="s">
        <v>158</v>
      </c>
      <c r="M50" s="306"/>
      <c r="N50" s="306"/>
      <c r="O50" s="137"/>
      <c r="P50" s="126"/>
      <c r="Q50" s="126"/>
      <c r="R50" s="126"/>
    </row>
    <row r="51" spans="1:18">
      <c r="B51" s="51"/>
      <c r="C51" s="52"/>
      <c r="E51" s="53"/>
      <c r="F51" s="297"/>
      <c r="G51" s="297"/>
      <c r="H51" s="297"/>
      <c r="I51" s="297"/>
      <c r="J51" s="71"/>
      <c r="K51" s="298" t="s">
        <v>22</v>
      </c>
      <c r="L51" s="298" t="s">
        <v>22</v>
      </c>
      <c r="M51" s="298" t="s">
        <v>22</v>
      </c>
      <c r="N51" s="298" t="s">
        <v>22</v>
      </c>
      <c r="O51" s="137"/>
      <c r="P51" s="126"/>
      <c r="Q51" s="126"/>
      <c r="R51" s="126"/>
    </row>
    <row r="52" spans="1:18">
      <c r="F52" s="297"/>
      <c r="G52" s="297"/>
      <c r="H52" s="297"/>
      <c r="I52" s="297"/>
      <c r="J52" s="71"/>
      <c r="K52" s="298" t="s">
        <v>167</v>
      </c>
      <c r="L52" s="298" t="s">
        <v>23</v>
      </c>
      <c r="M52" s="298" t="s">
        <v>23</v>
      </c>
      <c r="N52" s="298" t="s">
        <v>23</v>
      </c>
      <c r="O52" s="137"/>
      <c r="P52" s="126"/>
      <c r="Q52" s="126"/>
      <c r="R52" s="126"/>
    </row>
    <row r="53" spans="1:18">
      <c r="F53" s="297"/>
      <c r="G53" s="297"/>
      <c r="H53" s="297"/>
      <c r="I53" s="297"/>
      <c r="J53" s="71"/>
      <c r="K53" s="298" t="s">
        <v>160</v>
      </c>
      <c r="L53" s="298" t="s">
        <v>24</v>
      </c>
      <c r="M53" s="298" t="s">
        <v>24</v>
      </c>
      <c r="N53" s="298" t="s">
        <v>24</v>
      </c>
      <c r="O53" s="137"/>
      <c r="P53" s="126"/>
      <c r="Q53" s="126"/>
      <c r="R53" s="126"/>
    </row>
    <row r="54" spans="1:18" ht="15">
      <c r="F54" s="297"/>
      <c r="G54" s="297"/>
      <c r="H54" s="297"/>
      <c r="I54" s="297"/>
      <c r="J54" s="71"/>
      <c r="K54" s="299" t="s">
        <v>25</v>
      </c>
      <c r="L54" s="299" t="s">
        <v>26</v>
      </c>
      <c r="M54" s="299" t="s">
        <v>26</v>
      </c>
      <c r="N54" s="299" t="s">
        <v>26</v>
      </c>
      <c r="O54" s="138"/>
      <c r="P54" s="126"/>
      <c r="Q54" s="126"/>
      <c r="R54" s="126"/>
    </row>
    <row r="55" spans="1:18" ht="15">
      <c r="F55" s="116"/>
      <c r="G55" s="116"/>
      <c r="H55" s="116"/>
      <c r="I55" s="116"/>
      <c r="J55" s="71"/>
      <c r="K55" s="121"/>
      <c r="L55" s="122"/>
      <c r="M55" s="122"/>
      <c r="N55" s="123" t="s">
        <v>96</v>
      </c>
      <c r="O55" s="138"/>
      <c r="P55" s="126"/>
      <c r="Q55" s="126"/>
      <c r="R55" s="126"/>
    </row>
    <row r="56" spans="1:18" ht="15.75">
      <c r="F56" s="292"/>
      <c r="G56" s="292"/>
      <c r="H56" s="292"/>
      <c r="I56" s="292"/>
      <c r="J56" s="50"/>
      <c r="K56" s="293" t="s">
        <v>92</v>
      </c>
      <c r="L56" s="294"/>
      <c r="M56" s="294"/>
      <c r="N56" s="295"/>
      <c r="O56" s="139"/>
      <c r="P56" s="127"/>
      <c r="Q56" s="127"/>
      <c r="R56" s="127"/>
    </row>
    <row r="57" spans="1:18" ht="15.75">
      <c r="F57" s="117"/>
      <c r="G57" s="117"/>
      <c r="H57" s="117"/>
      <c r="I57" s="117"/>
      <c r="J57" s="50"/>
      <c r="K57" s="130"/>
      <c r="L57" s="130"/>
      <c r="M57" s="130"/>
      <c r="N57" s="130" t="s">
        <v>97</v>
      </c>
      <c r="O57" s="140"/>
      <c r="P57" s="127"/>
      <c r="Q57" s="127"/>
      <c r="R57" s="127"/>
    </row>
    <row r="58" spans="1:18" ht="15.75">
      <c r="F58" s="117"/>
      <c r="G58" s="117"/>
      <c r="H58" s="117"/>
      <c r="I58" s="117"/>
      <c r="J58" s="50"/>
      <c r="K58" s="130"/>
      <c r="L58" s="130"/>
      <c r="M58" s="130"/>
      <c r="N58" s="130"/>
      <c r="O58" s="140"/>
      <c r="P58" s="141"/>
      <c r="Q58" s="141"/>
      <c r="R58" s="141"/>
    </row>
    <row r="59" spans="1:18">
      <c r="F59" s="54"/>
      <c r="G59" s="62"/>
      <c r="H59" s="62"/>
      <c r="I59" s="62"/>
      <c r="J59" s="50"/>
      <c r="K59" s="50"/>
      <c r="L59" s="50"/>
      <c r="M59" s="50"/>
      <c r="N59" s="125"/>
      <c r="O59" s="129"/>
      <c r="P59" s="129"/>
      <c r="Q59" s="129"/>
      <c r="R59" s="129"/>
    </row>
    <row r="60" spans="1:18">
      <c r="F60" s="54"/>
      <c r="G60" s="62"/>
      <c r="H60" s="62"/>
      <c r="I60" s="63"/>
      <c r="J60" s="50"/>
      <c r="K60" s="50"/>
      <c r="L60" s="50"/>
      <c r="M60" s="50"/>
      <c r="N60" s="124"/>
      <c r="O60" s="128"/>
      <c r="P60" s="128"/>
      <c r="Q60" s="128"/>
      <c r="R60" s="128"/>
    </row>
    <row r="61" spans="1:18">
      <c r="F61" s="54"/>
      <c r="G61" s="62"/>
      <c r="H61" s="62"/>
      <c r="I61" s="62"/>
      <c r="J61" s="50"/>
      <c r="K61" s="50"/>
      <c r="L61" s="50"/>
      <c r="M61" s="50"/>
      <c r="N61" s="124"/>
      <c r="O61" s="128"/>
      <c r="P61" s="128"/>
      <c r="Q61" s="128"/>
      <c r="R61" s="128"/>
    </row>
    <row r="62" spans="1:18" ht="15">
      <c r="N62" s="142"/>
      <c r="O62" s="143"/>
    </row>
  </sheetData>
  <mergeCells count="24">
    <mergeCell ref="K56:N56"/>
    <mergeCell ref="F1:K4"/>
    <mergeCell ref="K54:N54"/>
    <mergeCell ref="B9:B10"/>
    <mergeCell ref="C9:C10"/>
    <mergeCell ref="I6:N6"/>
    <mergeCell ref="K51:N51"/>
    <mergeCell ref="K52:N52"/>
    <mergeCell ref="K53:N53"/>
    <mergeCell ref="F54:I54"/>
    <mergeCell ref="F56:I56"/>
    <mergeCell ref="F51:I51"/>
    <mergeCell ref="F52:I52"/>
    <mergeCell ref="F53:I53"/>
    <mergeCell ref="R3:R10"/>
    <mergeCell ref="P3:P10"/>
    <mergeCell ref="Q3:Q10"/>
    <mergeCell ref="B48:J48"/>
    <mergeCell ref="L50:N50"/>
    <mergeCell ref="D9:D10"/>
    <mergeCell ref="E9:J9"/>
    <mergeCell ref="B4:E6"/>
    <mergeCell ref="O4:O7"/>
    <mergeCell ref="K9:O9"/>
  </mergeCells>
  <phoneticPr fontId="23" type="noConversion"/>
  <conditionalFormatting sqref="B48:B49">
    <cfRule type="expression" priority="1" stopIfTrue="1">
      <formula>#REF!</formula>
    </cfRule>
  </conditionalFormatting>
  <pageMargins left="0.25" right="0.25" top="0.75" bottom="0.75" header="0.3" footer="0.3"/>
  <pageSetup paperSize="9" scale="9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UKT iedz.</vt:lpstr>
      <vt:lpstr>UKT Dome</vt:lpstr>
      <vt:lpstr>UKT</vt:lpstr>
      <vt:lpstr>Labiekārtošana 50%</vt:lpstr>
      <vt:lpstr>labiekārtošana 70%</vt:lpstr>
      <vt:lpstr>Labiekārtošana 100</vt:lpstr>
      <vt:lpstr>Bruģēšanas labiekārtošana</vt:lpstr>
      <vt:lpstr>'Bruģēšanas labiekārtošana'!Print_Area</vt:lpstr>
      <vt:lpstr>'Labiekārtošana 100'!Print_Area</vt:lpstr>
      <vt:lpstr>'Labiekārtošana 50%'!Print_Area</vt:lpstr>
      <vt:lpstr>'labiekārtošana 70%'!Print_Area</vt:lpstr>
      <vt:lpstr>UKT!Print_Area</vt:lpstr>
      <vt:lpstr>'UKT Dome'!Print_Area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KNAMS</cp:lastModifiedBy>
  <cp:lastPrinted>2017-07-13T07:20:40Z</cp:lastPrinted>
  <dcterms:created xsi:type="dcterms:W3CDTF">2015-02-05T06:41:02Z</dcterms:created>
  <dcterms:modified xsi:type="dcterms:W3CDTF">2018-09-11T09:12:57Z</dcterms:modified>
</cp:coreProperties>
</file>