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defaultThemeVersion="124226"/>
  <mc:AlternateContent xmlns:mc="http://schemas.openxmlformats.org/markup-compatibility/2006">
    <mc:Choice Requires="x15">
      <x15ac:absPath xmlns:x15ac="http://schemas.microsoft.com/office/spreadsheetml/2010/11/ac" url="C:\Users\Inguna.Abzalone\Documents\20.1.IEPIRKUMI_PIL_9_pants\2018\SNP_2018_19_KC_telpu_uzkopsana\iepirkuma_dokumentacija\"/>
    </mc:Choice>
  </mc:AlternateContent>
  <xr:revisionPtr revIDLastSave="0" documentId="10_ncr:8100000_{47328210-CC06-41AE-AFD8-689AC593D3C3}" xr6:coauthVersionLast="33" xr6:coauthVersionMax="33" xr10:uidLastSave="{00000000-0000-0000-0000-000000000000}"/>
  <bookViews>
    <workbookView xWindow="0" yWindow="0" windowWidth="23040" windowHeight="9072" tabRatio="773" activeTab="4" xr2:uid="{00000000-000D-0000-FFFF-FFFF00000000}"/>
  </bookViews>
  <sheets>
    <sheet name="Darba_efektivitāte" sheetId="1" r:id="rId1"/>
    <sheet name="Darbinieku_atalgojuma_veid_" sheetId="2" r:id="rId2"/>
    <sheet name="Izvērstā_finanšu_pied__veid_" sheetId="3" r:id="rId3"/>
    <sheet name="Finanšu_piedāvājuma_forma" sheetId="4" r:id="rId4"/>
    <sheet name="LPUAA_normatīvi" sheetId="5" r:id="rId5"/>
  </sheets>
  <calcPr calcId="162913"/>
</workbook>
</file>

<file path=xl/calcChain.xml><?xml version="1.0" encoding="utf-8"?>
<calcChain xmlns="http://schemas.openxmlformats.org/spreadsheetml/2006/main">
  <c r="E39" i="2" l="1"/>
  <c r="D24" i="4" l="1"/>
  <c r="F13" i="2"/>
  <c r="F31" i="2"/>
  <c r="C7" i="3"/>
  <c r="K37" i="2"/>
  <c r="E37" i="2"/>
  <c r="F36" i="2"/>
  <c r="K34" i="2"/>
  <c r="K38" i="2" s="1"/>
  <c r="E34" i="2"/>
  <c r="F33" i="2"/>
  <c r="F32" i="2"/>
  <c r="H32" i="2" s="1"/>
  <c r="H51" i="1"/>
  <c r="D51" i="1"/>
  <c r="D52" i="1" s="1"/>
  <c r="G50" i="1"/>
  <c r="G49" i="1"/>
  <c r="G48" i="1"/>
  <c r="G47" i="1"/>
  <c r="G46" i="1"/>
  <c r="G45" i="1"/>
  <c r="G44" i="1"/>
  <c r="G43" i="1"/>
  <c r="G42" i="1"/>
  <c r="G41" i="1"/>
  <c r="G40" i="1"/>
  <c r="G51" i="1" l="1"/>
  <c r="E38" i="2"/>
  <c r="G32" i="2"/>
  <c r="I32" i="2"/>
  <c r="J32" i="2" s="1"/>
  <c r="L32" i="2" s="1"/>
  <c r="M32" i="2" s="1"/>
  <c r="H31" i="2"/>
  <c r="H33" i="2"/>
  <c r="F34" i="2"/>
  <c r="H36" i="2"/>
  <c r="H37" i="2" s="1"/>
  <c r="F37" i="2"/>
  <c r="G31" i="2"/>
  <c r="G34" i="2" s="1"/>
  <c r="G33" i="2"/>
  <c r="G36" i="2"/>
  <c r="G37" i="2" s="1"/>
  <c r="I33" i="2" l="1"/>
  <c r="J33" i="2" s="1"/>
  <c r="L33" i="2" s="1"/>
  <c r="M33" i="2" s="1"/>
  <c r="G38" i="2"/>
  <c r="I36" i="2"/>
  <c r="I31" i="2"/>
  <c r="F38" i="2"/>
  <c r="H34" i="2"/>
  <c r="H38" i="2" s="1"/>
  <c r="I37" i="2" l="1"/>
  <c r="J36" i="2"/>
  <c r="I34" i="2"/>
  <c r="I38" i="2" s="1"/>
  <c r="J31" i="2"/>
  <c r="L31" i="2" l="1"/>
  <c r="M31" i="2" s="1"/>
  <c r="J34" i="2"/>
  <c r="L36" i="2"/>
  <c r="M36" i="2" s="1"/>
  <c r="J37" i="2"/>
  <c r="J38" i="2" l="1"/>
  <c r="L37" i="2"/>
  <c r="E7" i="3" s="1"/>
  <c r="M37" i="2"/>
  <c r="L34" i="2"/>
  <c r="M34" i="2"/>
  <c r="M38" i="2" s="1"/>
  <c r="L38" i="2" l="1"/>
  <c r="D7" i="3"/>
  <c r="J7" i="3" s="1"/>
  <c r="K7" i="3" s="1"/>
  <c r="D8" i="4" s="1"/>
  <c r="I7" i="3" l="1"/>
  <c r="K23" i="3" l="1"/>
  <c r="K20" i="3"/>
  <c r="K19" i="3"/>
  <c r="K18" i="3"/>
  <c r="K17" i="3"/>
  <c r="K16" i="3"/>
  <c r="K15" i="3"/>
  <c r="K14" i="3"/>
  <c r="K13" i="3"/>
  <c r="F14" i="2"/>
  <c r="H14" i="2" s="1"/>
  <c r="K19" i="2"/>
  <c r="E19" i="2"/>
  <c r="F18" i="2"/>
  <c r="F19" i="2" s="1"/>
  <c r="K16" i="2"/>
  <c r="E16" i="2"/>
  <c r="F15" i="2"/>
  <c r="H15" i="2" s="1"/>
  <c r="H23" i="1"/>
  <c r="D23" i="1"/>
  <c r="D24" i="1" s="1"/>
  <c r="C6" i="3" s="1"/>
  <c r="G22" i="1"/>
  <c r="G21" i="1"/>
  <c r="G20" i="1"/>
  <c r="G19" i="1"/>
  <c r="G18" i="1"/>
  <c r="G17" i="1"/>
  <c r="G16" i="1"/>
  <c r="G15" i="1"/>
  <c r="G14" i="1"/>
  <c r="G13" i="1"/>
  <c r="G12" i="1"/>
  <c r="G11" i="1"/>
  <c r="G10" i="1"/>
  <c r="K20" i="2" l="1"/>
  <c r="D22" i="4"/>
  <c r="E20" i="2"/>
  <c r="G18" i="2"/>
  <c r="G19" i="2" s="1"/>
  <c r="G23" i="1"/>
  <c r="G14" i="2"/>
  <c r="I14" i="2" s="1"/>
  <c r="J14" i="2" s="1"/>
  <c r="L14" i="2" s="1"/>
  <c r="M14" i="2" s="1"/>
  <c r="F16" i="2"/>
  <c r="F20" i="2" s="1"/>
  <c r="G15" i="2"/>
  <c r="I15" i="2" s="1"/>
  <c r="J15" i="2" s="1"/>
  <c r="L15" i="2" s="1"/>
  <c r="M15" i="2" s="1"/>
  <c r="H13" i="2"/>
  <c r="H16" i="2" s="1"/>
  <c r="G13" i="2"/>
  <c r="H18" i="2"/>
  <c r="H19" i="2" s="1"/>
  <c r="I13" i="2" l="1"/>
  <c r="I16" i="2" s="1"/>
  <c r="I18" i="2"/>
  <c r="I19" i="2" s="1"/>
  <c r="G16" i="2"/>
  <c r="G20" i="2" s="1"/>
  <c r="J18" i="2"/>
  <c r="H20" i="2"/>
  <c r="J13" i="2" l="1"/>
  <c r="L13" i="2" s="1"/>
  <c r="M13" i="2" s="1"/>
  <c r="I20" i="2"/>
  <c r="J19" i="2"/>
  <c r="L18" i="2"/>
  <c r="M18" i="2" s="1"/>
  <c r="J16" i="2"/>
  <c r="J20" i="2" s="1"/>
  <c r="F24" i="4"/>
  <c r="H24" i="4" s="1"/>
  <c r="F22" i="4" l="1"/>
  <c r="H22" i="4" s="1"/>
  <c r="L16" i="2"/>
  <c r="D6" i="3" s="1"/>
  <c r="M16" i="2"/>
  <c r="L19" i="2"/>
  <c r="E6" i="3" s="1"/>
  <c r="M19" i="2"/>
  <c r="J6" i="3" l="1"/>
  <c r="D19" i="4" s="1"/>
  <c r="L20" i="2"/>
  <c r="M20" i="2"/>
  <c r="I6" i="3" l="1"/>
  <c r="K6" i="3"/>
  <c r="D18" i="4"/>
  <c r="F18" i="4" s="1"/>
  <c r="H18" i="4" s="1"/>
  <c r="D16" i="4"/>
  <c r="F16" i="4" s="1"/>
  <c r="H16" i="4" s="1"/>
  <c r="D14" i="4"/>
  <c r="F14" i="4" s="1"/>
  <c r="H14" i="4" s="1"/>
  <c r="D12" i="4"/>
  <c r="F12" i="4" s="1"/>
  <c r="H12" i="4" s="1"/>
  <c r="D10" i="4"/>
  <c r="F10" i="4" s="1"/>
  <c r="H10" i="4" s="1"/>
  <c r="D17" i="4"/>
  <c r="F17" i="4" s="1"/>
  <c r="H17" i="4" s="1"/>
  <c r="D15" i="4"/>
  <c r="F15" i="4" s="1"/>
  <c r="H15" i="4" s="1"/>
  <c r="D13" i="4"/>
  <c r="F13" i="4" s="1"/>
  <c r="H13" i="4" s="1"/>
  <c r="D11" i="4"/>
  <c r="F11" i="4" s="1"/>
  <c r="H11" i="4" s="1"/>
  <c r="D9" i="4"/>
  <c r="F9" i="4" s="1"/>
  <c r="H9" i="4" s="1"/>
  <c r="F19" i="4"/>
  <c r="H19" i="4" s="1"/>
  <c r="K8" i="3" l="1"/>
  <c r="K9" i="3" s="1"/>
  <c r="K10" i="3" s="1"/>
  <c r="D20" i="4"/>
  <c r="F8" i="4"/>
  <c r="F20" i="4" s="1"/>
  <c r="H8" i="4" l="1"/>
  <c r="H20"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6" authorId="0" shapeId="0" xr:uid="{00000000-0006-0000-0200-000001000000}">
      <text>
        <r>
          <rPr>
            <b/>
            <sz val="9"/>
            <color indexed="10"/>
            <rFont val="Tahoma"/>
            <family val="2"/>
            <charset val="186"/>
          </rPr>
          <t>Pretendents aizpilda manuāli.</t>
        </r>
        <r>
          <rPr>
            <sz val="9"/>
            <color indexed="8"/>
            <rFont val="Tahoma"/>
            <family val="2"/>
            <charset val="186"/>
          </rPr>
          <t xml:space="preserve">
</t>
        </r>
      </text>
    </comment>
    <comment ref="G6" authorId="0" shapeId="0" xr:uid="{00000000-0006-0000-0200-000002000000}">
      <text>
        <r>
          <rPr>
            <b/>
            <sz val="9"/>
            <color indexed="10"/>
            <rFont val="Tahoma"/>
            <family val="2"/>
            <charset val="186"/>
          </rPr>
          <t>Pretendents aizpilda manuāli.</t>
        </r>
        <r>
          <rPr>
            <b/>
            <sz val="9"/>
            <color indexed="8"/>
            <rFont val="Tahoma"/>
            <family val="2"/>
            <charset val="186"/>
          </rPr>
          <t xml:space="preserve">
</t>
        </r>
      </text>
    </comment>
    <comment ref="H6" authorId="0" shapeId="0" xr:uid="{00000000-0006-0000-0200-000003000000}">
      <text>
        <r>
          <rPr>
            <b/>
            <sz val="9"/>
            <color indexed="10"/>
            <rFont val="Tahoma"/>
            <family val="2"/>
            <charset val="186"/>
          </rPr>
          <t>Pretendents aizpilda manuāli.</t>
        </r>
        <r>
          <rPr>
            <sz val="9"/>
            <color indexed="10"/>
            <rFont val="Tahoma"/>
            <family val="2"/>
            <charset val="186"/>
          </rPr>
          <t xml:space="preserve">
</t>
        </r>
      </text>
    </comment>
    <comment ref="I6" authorId="0" shapeId="0" xr:uid="{00000000-0006-0000-0200-000004000000}">
      <text>
        <r>
          <rPr>
            <sz val="9"/>
            <color indexed="8"/>
            <rFont val="Tahoma"/>
            <family val="2"/>
            <charset val="186"/>
          </rPr>
          <t>Cena par pakalpojumu (EUR/m</t>
        </r>
        <r>
          <rPr>
            <vertAlign val="superscript"/>
            <sz val="9"/>
            <color indexed="8"/>
            <rFont val="Tahoma"/>
            <family val="2"/>
            <charset val="186"/>
          </rPr>
          <t>2</t>
        </r>
        <r>
          <rPr>
            <sz val="9"/>
            <color indexed="8"/>
            <rFont val="Tahoma"/>
            <family val="2"/>
            <charset val="186"/>
          </rPr>
          <t xml:space="preserve"> bez PVN) veidojas no Kopējās cenas par pakalpojumu mēnesī (EUR bez PVN) un Kopējās platības objektos  (m</t>
        </r>
        <r>
          <rPr>
            <vertAlign val="superscript"/>
            <sz val="9"/>
            <color indexed="8"/>
            <rFont val="Tahoma"/>
            <family val="2"/>
            <charset val="186"/>
          </rPr>
          <t>2</t>
        </r>
        <r>
          <rPr>
            <sz val="9"/>
            <color indexed="8"/>
            <rFont val="Tahoma"/>
            <family val="2"/>
            <charset val="186"/>
          </rPr>
          <t>).</t>
        </r>
        <r>
          <rPr>
            <sz val="9"/>
            <color indexed="8"/>
            <rFont val="Tahoma"/>
            <family val="2"/>
            <charset val="186"/>
          </rPr>
          <t xml:space="preserve">
</t>
        </r>
      </text>
    </comment>
    <comment ref="F7" authorId="0" shapeId="0" xr:uid="{00000000-0006-0000-0200-000005000000}">
      <text>
        <r>
          <rPr>
            <b/>
            <sz val="9"/>
            <color indexed="10"/>
            <rFont val="Tahoma"/>
            <family val="2"/>
            <charset val="186"/>
          </rPr>
          <t>Pretendents aizpilda manuāli.</t>
        </r>
        <r>
          <rPr>
            <sz val="9"/>
            <color indexed="8"/>
            <rFont val="Tahoma"/>
            <family val="2"/>
            <charset val="186"/>
          </rPr>
          <t xml:space="preserve">
</t>
        </r>
      </text>
    </comment>
    <comment ref="G7" authorId="0" shapeId="0" xr:uid="{00000000-0006-0000-0200-000006000000}">
      <text>
        <r>
          <rPr>
            <b/>
            <sz val="9"/>
            <color indexed="10"/>
            <rFont val="Tahoma"/>
            <family val="2"/>
            <charset val="186"/>
          </rPr>
          <t>Pretendents aizpilda manuāli.</t>
        </r>
        <r>
          <rPr>
            <b/>
            <sz val="9"/>
            <color indexed="8"/>
            <rFont val="Tahoma"/>
            <family val="2"/>
            <charset val="186"/>
          </rPr>
          <t xml:space="preserve">
</t>
        </r>
      </text>
    </comment>
    <comment ref="H7" authorId="0" shapeId="0" xr:uid="{00000000-0006-0000-0200-000007000000}">
      <text>
        <r>
          <rPr>
            <b/>
            <sz val="9"/>
            <color indexed="10"/>
            <rFont val="Tahoma"/>
            <family val="2"/>
            <charset val="186"/>
          </rPr>
          <t>Pretendents aizpilda manuāli.</t>
        </r>
        <r>
          <rPr>
            <sz val="9"/>
            <color indexed="10"/>
            <rFont val="Tahoma"/>
            <family val="2"/>
            <charset val="186"/>
          </rPr>
          <t xml:space="preserve">
</t>
        </r>
      </text>
    </comment>
    <comment ref="I7" authorId="0" shapeId="0" xr:uid="{00000000-0006-0000-0200-000008000000}">
      <text>
        <r>
          <rPr>
            <sz val="9"/>
            <color indexed="8"/>
            <rFont val="Tahoma"/>
            <family val="2"/>
            <charset val="186"/>
          </rPr>
          <t>Cena par pakalpojumu (EUR/m</t>
        </r>
        <r>
          <rPr>
            <vertAlign val="superscript"/>
            <sz val="9"/>
            <color indexed="8"/>
            <rFont val="Tahoma"/>
            <family val="2"/>
            <charset val="186"/>
          </rPr>
          <t>2</t>
        </r>
        <r>
          <rPr>
            <sz val="9"/>
            <color indexed="8"/>
            <rFont val="Tahoma"/>
            <family val="2"/>
            <charset val="186"/>
          </rPr>
          <t xml:space="preserve"> bez PVN) veidojas no Kopējās cenas par pakalpojumu mēnesī (EUR bez PVN) un Kopējās platības objektos  (m</t>
        </r>
        <r>
          <rPr>
            <vertAlign val="superscript"/>
            <sz val="9"/>
            <color indexed="8"/>
            <rFont val="Tahoma"/>
            <family val="2"/>
            <charset val="186"/>
          </rPr>
          <t>2</t>
        </r>
        <r>
          <rPr>
            <sz val="9"/>
            <color indexed="8"/>
            <rFont val="Tahoma"/>
            <family val="2"/>
            <charset val="186"/>
          </rPr>
          <t>).</t>
        </r>
        <r>
          <rPr>
            <sz val="9"/>
            <color indexed="8"/>
            <rFont val="Tahoma"/>
            <family val="2"/>
            <charset val="186"/>
          </rPr>
          <t xml:space="preserve">
</t>
        </r>
      </text>
    </comment>
  </commentList>
</comments>
</file>

<file path=xl/sharedStrings.xml><?xml version="1.0" encoding="utf-8"?>
<sst xmlns="http://schemas.openxmlformats.org/spreadsheetml/2006/main" count="271" uniqueCount="203">
  <si>
    <t>Objekts</t>
  </si>
  <si>
    <t>Telpu pielietojums objektos  saskaņā ar LPUAA normatīvos norādīto telpu pielietojuma sadalījumu.</t>
  </si>
  <si>
    <t>Gaiteņi/ieejas halles</t>
  </si>
  <si>
    <t>Kāpnes</t>
  </si>
  <si>
    <t>Lifti</t>
  </si>
  <si>
    <t>Mācību telpas</t>
  </si>
  <si>
    <t>Laboratorija</t>
  </si>
  <si>
    <t>Ēdamzāle</t>
  </si>
  <si>
    <t>Noliktavu telpas</t>
  </si>
  <si>
    <t>Tehniskās telpas</t>
  </si>
  <si>
    <t>Ģērbtuve</t>
  </si>
  <si>
    <t>Kopā:</t>
  </si>
  <si>
    <t>Administrācijas telpas</t>
  </si>
  <si>
    <t>Dušu telpas</t>
  </si>
  <si>
    <t>Sporta zāle</t>
  </si>
  <si>
    <t>Pavisam kopā:</t>
  </si>
  <si>
    <t>3. Kolonna: Pasūtītāja norādītās telpu uzkopjamās platības objektos.</t>
  </si>
  <si>
    <t>4. Kolonna: Pasūtītāja noteiktās uzkopšanas reizes nedēļā.</t>
  </si>
  <si>
    <t>(Izvērsta forma - darbinieku atalgojums)</t>
  </si>
  <si>
    <t>Amats</t>
  </si>
  <si>
    <t>Stundas likme (bruto) EUR/h</t>
  </si>
  <si>
    <t>Darba stundas mēnesī</t>
  </si>
  <si>
    <t>Darbinieka atalgojums</t>
  </si>
  <si>
    <t>Darbinieka izmaksas</t>
  </si>
  <si>
    <t>Darba alga (bruto)</t>
  </si>
  <si>
    <t xml:space="preserve"> Noteiktais slimības naudas uzkrājums darbiniekam</t>
  </si>
  <si>
    <t>Atalgojums (bruto)</t>
  </si>
  <si>
    <t>Darba devēja soc.nodoklis (VSAOI)</t>
  </si>
  <si>
    <t>Riska nodeva (EUR)</t>
  </si>
  <si>
    <t>Mēnesī (EUR)</t>
  </si>
  <si>
    <t>Mēnesī kopā (EUR)</t>
  </si>
  <si>
    <t>kopā mēnesī</t>
  </si>
  <si>
    <t>Apkopēja</t>
  </si>
  <si>
    <t>Darbu vadītājs</t>
  </si>
  <si>
    <t>1. Kolonna: Konkrētā objekta adrese.</t>
  </si>
  <si>
    <t>4. Kolonna: Pretendents norāda darbinieka bruto stundas likmi (EUR/h).</t>
  </si>
  <si>
    <t>5. Kolonna: Pretendents norāda darbinieka plānotās darba stundas mēnesī.</t>
  </si>
  <si>
    <t>6. Kolonna: Pretendents norāda darbinieka darba algu (bruto) mēnesī.</t>
  </si>
  <si>
    <t xml:space="preserve">7. Kolonna: Pretendents norāda ikmēneša uzkrājumu darbinieka atvaļinājumam. </t>
  </si>
  <si>
    <t>8. Kolonna: Pretendents norāda ikmēneša slimības naudas uzkrājumu darbiniekam slimības gadījumā.</t>
  </si>
  <si>
    <t>9. Kolonna: Pretendents norāda darbinieka atalgojums (bruto) mēnesī kopā.</t>
  </si>
  <si>
    <t>10. Kolonna: Pretendents norāda darba devēja valsts sociālās apdrošināšanas obligāto iemaksu likmi (VSAOI).</t>
  </si>
  <si>
    <t>11. Kolonna: Pretendents norāda Uzņēmējdarbības riska valsts nodevu par darbinieku.</t>
  </si>
  <si>
    <t>12. Kolonna: Pretendents norāda kopējās darbinieka izmaksas mēnesī.</t>
  </si>
  <si>
    <t>Nr.p.k.</t>
  </si>
  <si>
    <t>Pakalpojums</t>
  </si>
  <si>
    <t>Materiālu (inventārs, līdzekļi, u.c.) izmaksas mēnesī, (EUR bez PVN)</t>
  </si>
  <si>
    <t>Pamatlīdz. amortizācija mēnesī (EUR bez PVN)</t>
  </si>
  <si>
    <t>Cena par pakalpojumu mēnesī  (EUR bez PVN)</t>
  </si>
  <si>
    <t>PVN 21%:</t>
  </si>
  <si>
    <t>Izmaksas kopā ar PVN:</t>
  </si>
  <si>
    <t>3.</t>
  </si>
  <si>
    <t>Mēnesis</t>
  </si>
  <si>
    <t>PVN 21%, EUR</t>
  </si>
  <si>
    <t>PVN 21%,               EUR</t>
  </si>
  <si>
    <t>Vidēji patērējamais darba laiks administratīvo objektu uzkopšanā Latvijā</t>
  </si>
  <si>
    <t>Izstrādājusi: Latvijas Profesionālās uzkopšanas un apsaimniekošanas asociācija</t>
  </si>
  <si>
    <t>Platību veids</t>
  </si>
  <si>
    <t>Vidēja līmeņa pakalpojumu programmas, kv.m./h</t>
  </si>
  <si>
    <t>Birojs</t>
  </si>
  <si>
    <t>Arhīvs/biroja noliktava</t>
  </si>
  <si>
    <t>Konferenču telpas</t>
  </si>
  <si>
    <t>Biroja virtuve</t>
  </si>
  <si>
    <t>Tualetes</t>
  </si>
  <si>
    <t>Piezīme: normas sastādītas, izmantojot Latvijas, kā arī 10 citu pasaules valstu datus, kas iegūti hronometrējot efektīvām metodēm veikta darba laika patēriņu.</t>
  </si>
  <si>
    <t>Telpu pamatuzkop-šanas reizes nedēļā</t>
  </si>
  <si>
    <t xml:space="preserve"> Uzkrājums atvaļināju-mam</t>
  </si>
  <si>
    <t>2. Kolonna: Pasūtītāja norādītais telpu pielietojums objektos saskaņā ar LPUAA noteiktajiem noramtīviem.</t>
  </si>
  <si>
    <t>6. Kolonna: To veido 3. un 5. kolonna, norādot  nepieciešamo stundu daudzumu vienā uzkopšanas reizē konkrēti norādītajām telpu platībām pēc to nozīmes.</t>
  </si>
  <si>
    <t>7. Kolonna: Aizpilda pretendents, norādot kopējo  nepieciešamo darba stundu skaitu mēnesī (aprēķinam par pamatu: 4. un 6. kolonna, un pieņēmums: 1 gadā ir 52 nedēļas un 12 mēneši).</t>
  </si>
  <si>
    <t>Darbu vadītāja algas izmaksas mēnesī (EUR)</t>
  </si>
  <si>
    <t>Servisa darbinieku algas izmaksas mēnesī, (EUR)</t>
  </si>
  <si>
    <t>Izvērstais finanšu piedāvājums</t>
  </si>
  <si>
    <t>Piezīme: KGUI - kombinētā grīdu uzkopšanas iekārta.</t>
  </si>
  <si>
    <t xml:space="preserve">Telpu ikdienas uzkopšanas pakalpojumu darba efektivitāte  </t>
  </si>
  <si>
    <t xml:space="preserve">Telpu uzkopšanas papildu darbi </t>
  </si>
  <si>
    <t xml:space="preserve">6.pielikums </t>
  </si>
  <si>
    <t>24.09% (EUR)</t>
  </si>
  <si>
    <t>Ģērbtuves</t>
  </si>
  <si>
    <t>Pakalpojuma cena kopā gadā (12 mēneši) (bez PVN):</t>
  </si>
  <si>
    <t xml:space="preserve"> telpu uzkopšanas papildu darbi, kas pēc sava rakstura atbilst telpu uzkopšanas programmā minētajiem uzkopšanas darbu veidiem</t>
  </si>
  <si>
    <t>Cena par viena darbinieka darba stundu 
(EUR bez PVN)</t>
  </si>
  <si>
    <t>Cena par viena darbinieka darba stundu 
(EUR ar PVN)</t>
  </si>
  <si>
    <t>Cena kopā par vienu reizi 
(EUR bez PVN)</t>
  </si>
  <si>
    <t>Cena kopā par vienu reizi 
(EUR ar PVN)</t>
  </si>
  <si>
    <r>
      <t>Telpu uzkopjamās platības objektos (m</t>
    </r>
    <r>
      <rPr>
        <b/>
        <vertAlign val="superscript"/>
        <sz val="9"/>
        <color indexed="8"/>
        <rFont val="Calibri"/>
        <family val="2"/>
        <charset val="186"/>
      </rPr>
      <t>2</t>
    </r>
    <r>
      <rPr>
        <b/>
        <sz val="9"/>
        <color indexed="8"/>
        <rFont val="Calibri"/>
        <family val="2"/>
        <charset val="186"/>
      </rPr>
      <t xml:space="preserve">) </t>
    </r>
  </si>
  <si>
    <r>
      <t xml:space="preserve">Pasūtītāja noteiktais, saskaņā ar LPUAA normatīviem </t>
    </r>
    <r>
      <rPr>
        <b/>
        <sz val="9"/>
        <color indexed="10"/>
        <rFont val="Calibri"/>
        <family val="2"/>
        <charset val="186"/>
      </rPr>
      <t>(vidējā līmeņa pakalpojumu programma)</t>
    </r>
  </si>
  <si>
    <r>
      <t xml:space="preserve">Pretendentam nepieciešamais uzkopšanas laiks 1reizē (h) saskaņā ar LPUAA normatīviem </t>
    </r>
    <r>
      <rPr>
        <b/>
        <sz val="9"/>
        <color indexed="10"/>
        <rFont val="Calibri"/>
        <family val="2"/>
        <charset val="186"/>
      </rPr>
      <t>(vidējā līmeņa pakalpojumu programma)</t>
    </r>
  </si>
  <si>
    <r>
      <t>Pretendenta plānotās darba stundas kopā  mēnesī noteikto platību uzkopšanai</t>
    </r>
    <r>
      <rPr>
        <b/>
        <vertAlign val="superscript"/>
        <sz val="9"/>
        <color indexed="8"/>
        <rFont val="Calibri"/>
        <family val="2"/>
        <charset val="186"/>
      </rPr>
      <t xml:space="preserve"> </t>
    </r>
  </si>
  <si>
    <t>Siguldas kultūras centrs, Pils iela 10, Sigulda, Siguldas novads</t>
  </si>
  <si>
    <t>Administrācija un ierakstu studija</t>
  </si>
  <si>
    <t>Noliktavas</t>
  </si>
  <si>
    <t>Gaiteņi/halles/vējtveri/kāpnes/garderobe</t>
  </si>
  <si>
    <t>Sanitārās telpas</t>
  </si>
  <si>
    <t>Kafejnīca un virtuve</t>
  </si>
  <si>
    <t>Lielā zāle un balkons</t>
  </si>
  <si>
    <t>Lielās zāles skatuve</t>
  </si>
  <si>
    <t>Mazā zāle</t>
  </si>
  <si>
    <t>Kamerzāle (kino zāle)</t>
  </si>
  <si>
    <t>Kora un orķestra telpas</t>
  </si>
  <si>
    <t>Deju zāle</t>
  </si>
  <si>
    <t>1. Kolonna: Pasūtītāja noteiktā objekta adrese.</t>
  </si>
  <si>
    <r>
      <t>5. Kolonna: Pasūtītājs norāda LPUAA atbilstošā uzkopšanas līmeņa normatīvus.  Informācija par LPUAA normatīviem ir pieejama: Latvijas Profesionālās Uzkopšanas un Apsaimniekošanas Asociācijas (LPUAA) mājas lapā (</t>
    </r>
    <r>
      <rPr>
        <sz val="9"/>
        <color indexed="62"/>
        <rFont val="Calibri"/>
        <family val="2"/>
        <charset val="186"/>
      </rPr>
      <t>www.lpuaa.lv</t>
    </r>
    <r>
      <rPr>
        <sz val="9"/>
        <color indexed="8"/>
        <rFont val="Calibri"/>
        <family val="2"/>
        <charset val="186"/>
      </rPr>
      <t>) vai  Iepirkumu uzraudzības biroja mājas lapā (</t>
    </r>
    <r>
      <rPr>
        <sz val="9"/>
        <color indexed="62"/>
        <rFont val="Calibri"/>
        <family val="2"/>
        <charset val="186"/>
      </rPr>
      <t>ww.iub.gov.lv</t>
    </r>
    <r>
      <rPr>
        <sz val="9"/>
        <color indexed="8"/>
        <rFont val="Calibri"/>
        <family val="2"/>
        <charset val="186"/>
      </rPr>
      <t>), sadaļā "Nozaru organizāciju ieteikumi". Uzkopjamo  platību apjoms vienā stundā nevar būt lielāks, kā LPUAA noteiktajos normatīvos.</t>
    </r>
  </si>
  <si>
    <r>
      <t>8. Kolonna: Aizpilda pretendents, norādot plānoto darbinieku skaitu, pamatojoties uz pasūtītāja noteikto telpu ikdienas pamatuzkopšanas laiku:</t>
    </r>
    <r>
      <rPr>
        <b/>
        <sz val="9"/>
        <color indexed="8"/>
        <rFont val="Calibri"/>
        <family val="2"/>
        <charset val="186"/>
      </rPr>
      <t xml:space="preserve"> </t>
    </r>
    <r>
      <rPr>
        <b/>
        <sz val="9"/>
        <color theme="1"/>
        <rFont val="Calibri"/>
        <family val="2"/>
        <charset val="186"/>
      </rPr>
      <t>Siguldas kultūras centrs, Pils iela 10, Sigulda, Siguldas novads: no  pirmdienas – svētdienai no 8:00 līdz 20:00.</t>
    </r>
  </si>
  <si>
    <t>3. Kolonna: Pretendents norāda visus servisa darbiniekus - pēc amatiem:  apkopējas, darbu vadītājs.</t>
  </si>
  <si>
    <r>
      <t>Kopējā  platība objektos (m</t>
    </r>
    <r>
      <rPr>
        <b/>
        <vertAlign val="superscript"/>
        <sz val="9"/>
        <color indexed="8"/>
        <rFont val="Calibri"/>
        <family val="2"/>
        <charset val="186"/>
      </rPr>
      <t>2</t>
    </r>
    <r>
      <rPr>
        <b/>
        <sz val="9"/>
        <color indexed="8"/>
        <rFont val="Calibri"/>
        <family val="2"/>
        <charset val="186"/>
      </rPr>
      <t>)</t>
    </r>
  </si>
  <si>
    <r>
      <t>Cena par pakalpojumu   mēnesī (EUR/m</t>
    </r>
    <r>
      <rPr>
        <b/>
        <vertAlign val="superscript"/>
        <sz val="9"/>
        <color indexed="8"/>
        <rFont val="Calibri"/>
        <family val="2"/>
        <charset val="186"/>
      </rPr>
      <t xml:space="preserve">2 </t>
    </r>
    <r>
      <rPr>
        <b/>
        <sz val="9"/>
        <color indexed="8"/>
        <rFont val="Calibri"/>
        <family val="2"/>
        <charset val="186"/>
      </rPr>
      <t xml:space="preserve">bez PVN) </t>
    </r>
  </si>
  <si>
    <r>
      <t>Cena par 1m</t>
    </r>
    <r>
      <rPr>
        <b/>
        <vertAlign val="superscript"/>
        <sz val="9"/>
        <color indexed="8"/>
        <rFont val="Calibri"/>
        <family val="2"/>
        <charset val="186"/>
      </rPr>
      <t>2</t>
    </r>
    <r>
      <rPr>
        <b/>
        <sz val="9"/>
        <color indexed="8"/>
        <rFont val="Calibri"/>
        <family val="2"/>
        <charset val="186"/>
      </rPr>
      <t xml:space="preserve"> (EUR bez PVN)</t>
    </r>
  </si>
  <si>
    <t>Cena par 2 reizēm (EUR bez PVN)</t>
  </si>
  <si>
    <t>Logu mazgāšana (no abām pusēm) - 2 reizes gadā</t>
  </si>
  <si>
    <t>Betona grīdas ģenerāltīrīšana - 2 reizes gadā</t>
  </si>
  <si>
    <t>Flīžu grīdas ģenerāltīrīšana - 2 reizes gadā</t>
  </si>
  <si>
    <t>Koka dēļu grīdas ģenerālā tīrīšana - 2 reizes gadā</t>
  </si>
  <si>
    <t>Linoleja grīdas ģenerālā tīrīšana (vaskošana) - 2 reizes gadā</t>
  </si>
  <si>
    <t>Mīkstā grīdas seguma ģenerālā tīrīšana - 2 reizes gadā</t>
  </si>
  <si>
    <t>Parketa grīdas ģenerālā tīrīšana ( vaskošana) - 2 reizes gadā</t>
  </si>
  <si>
    <t>Fasādes mazgāšana - 2 reizes gadā</t>
  </si>
  <si>
    <t>Likme par 1 cilvēkstundu  (EUR bez PVN)</t>
  </si>
  <si>
    <t>Cena kopā par 1 cilvēkstundu, (EUR ar  PVN)</t>
  </si>
  <si>
    <t xml:space="preserve"> Logu mazgāšana (no abām pusēm), betona, flīžu, koka dēļu, linoleja, mīkstā grīdas seguma, parket grīdas ģenerālā tīrīšana, fasādes mazgāšana</t>
  </si>
  <si>
    <r>
      <t>1.tabula. Telpu ikdienas pamatuzkopšana atbilstoši telpu uzkopšanas programmai (</t>
    </r>
    <r>
      <rPr>
        <b/>
        <sz val="11"/>
        <color rgb="FFFF0000"/>
        <rFont val="Calibri"/>
        <family val="2"/>
        <charset val="186"/>
      </rPr>
      <t>no 1. septembra līdz 31. jūlijam)</t>
    </r>
  </si>
  <si>
    <r>
      <t>8. Kolonna: Aizpilda pretendents, norādot plānoto darbinieku skaitu, pamatojoties uz pasūtītāja noteikto telpu ikdienas pamatuzkopšanas laiku:</t>
    </r>
    <r>
      <rPr>
        <b/>
        <sz val="9"/>
        <color indexed="8"/>
        <rFont val="Calibri"/>
        <family val="2"/>
        <charset val="186"/>
      </rPr>
      <t xml:space="preserve"> </t>
    </r>
    <r>
      <rPr>
        <b/>
        <sz val="9"/>
        <color theme="1"/>
        <rFont val="Calibri"/>
        <family val="2"/>
        <charset val="186"/>
      </rPr>
      <t>Siguldas kultūras centrs, Pils iela 10, Sigulda, Siguldas novads: no  pirmdienas līdz piektdienai no 10:00 līdz 18:00.</t>
    </r>
  </si>
  <si>
    <t>1.1.Skaidrojumi 1. tabulai:</t>
  </si>
  <si>
    <r>
      <t>2.tabula. Telpu ikdienas pamatuzkopšana atbilstoši telpu uzkopšanas programmai (</t>
    </r>
    <r>
      <rPr>
        <b/>
        <sz val="11"/>
        <color rgb="FFFF0000"/>
        <rFont val="Calibri"/>
        <family val="2"/>
        <charset val="186"/>
      </rPr>
      <t>no 1. augusta līdz 31. augustam)</t>
    </r>
  </si>
  <si>
    <t>2.1.Skaidrojumi 2. tabulai:</t>
  </si>
  <si>
    <t>13. Kolonna: Pretendents norāda kopējās darbinieka/darbinieku izmaksas pasūtītāja noteiktajā laika periodā (attiecīgi 11 mēneši un 1 mēnesis).</t>
  </si>
  <si>
    <t>kopā 11 mēneši</t>
  </si>
  <si>
    <t>kopā 1 mēnesis</t>
  </si>
  <si>
    <t>(SEPTEMBRIS, OKTOBRIS, NOVEMBRIS, DECEMBRIS, JANVĀRIS, FEBRUĀRIS, MARTS, APRĪLIS, MAIJS, JŪNIJS, JŪLIJS).</t>
  </si>
  <si>
    <t>(AUGUSTS).</t>
  </si>
  <si>
    <t>Skaidrojumi 4. pielikuma 1. tabulai un 2. tabulai</t>
  </si>
  <si>
    <r>
      <t xml:space="preserve">Telpu ikdienas uzkopšana </t>
    </r>
    <r>
      <rPr>
        <b/>
        <sz val="9"/>
        <color rgb="FFFF0000"/>
        <rFont val="Calibri"/>
        <family val="2"/>
        <charset val="186"/>
      </rPr>
      <t>1 mēnesis</t>
    </r>
    <r>
      <rPr>
        <b/>
        <sz val="9"/>
        <color rgb="FF000000"/>
        <rFont val="Calibri"/>
        <family val="2"/>
        <charset val="186"/>
      </rPr>
      <t xml:space="preserve"> </t>
    </r>
    <r>
      <rPr>
        <b/>
        <sz val="9"/>
        <color rgb="FFFF0000"/>
        <rFont val="Calibri"/>
        <family val="2"/>
        <charset val="186"/>
      </rPr>
      <t>(augusts)</t>
    </r>
    <r>
      <rPr>
        <b/>
        <sz val="9"/>
        <color indexed="8"/>
        <rFont val="Calibri"/>
        <family val="2"/>
        <charset val="186"/>
      </rPr>
      <t>.</t>
    </r>
  </si>
  <si>
    <r>
      <t xml:space="preserve">Cena par pakalpojumu </t>
    </r>
    <r>
      <rPr>
        <b/>
        <sz val="9"/>
        <color rgb="FFFF0000"/>
        <rFont val="Calibri"/>
        <family val="2"/>
        <charset val="186"/>
      </rPr>
      <t>noteiktā laika periodā</t>
    </r>
    <r>
      <rPr>
        <b/>
        <sz val="9"/>
        <color indexed="8"/>
        <rFont val="Calibri"/>
        <family val="2"/>
        <charset val="186"/>
      </rPr>
      <t xml:space="preserve"> (EUR bez PVN)</t>
    </r>
  </si>
  <si>
    <t>_"_</t>
  </si>
  <si>
    <t xml:space="preserve">  </t>
  </si>
  <si>
    <t>Darbu vadītājs kopā:</t>
  </si>
  <si>
    <t xml:space="preserve"> Telpu ikdienas pamatuzkopšanas darbinieki kopā:</t>
  </si>
  <si>
    <t>Iesaistīto darbinieku prognozējamais daudzums un viņu atalgojums.</t>
  </si>
  <si>
    <t>20__.gada augusts</t>
  </si>
  <si>
    <t>20__.gada septembris</t>
  </si>
  <si>
    <t>20__.gada oktobris</t>
  </si>
  <si>
    <t>20__.gada  novembris</t>
  </si>
  <si>
    <t>20__.gada decembris</t>
  </si>
  <si>
    <t>20__.gada janvāris</t>
  </si>
  <si>
    <t>20__.gada februāris</t>
  </si>
  <si>
    <t>20__.gada marts</t>
  </si>
  <si>
    <t>20__.gada aprīlis</t>
  </si>
  <si>
    <t>20__.gada maijs</t>
  </si>
  <si>
    <t>20__.gada jūnijs</t>
  </si>
  <si>
    <t>20__.gada jūlijs</t>
  </si>
  <si>
    <t>2.</t>
  </si>
  <si>
    <t>Darbinieka Nr. p. k.</t>
  </si>
  <si>
    <t>2. Kolonna: Pretendents norāda visus servisa darbiniekus - pēc darbinieku numura pēc kārtas: apkopējas.</t>
  </si>
  <si>
    <t>Citas izmaksas mēnesī: administrācijas izmaksas, neparedzēti izdevumi u.tml. (EUR bez PVN)</t>
  </si>
  <si>
    <r>
      <t xml:space="preserve">Telpu ikdienas uzkopšana </t>
    </r>
    <r>
      <rPr>
        <b/>
        <sz val="9"/>
        <color rgb="FFFF0000"/>
        <rFont val="Calibri"/>
        <family val="2"/>
        <charset val="186"/>
      </rPr>
      <t>11 mēneši (septembris, oktobris, novembris, decembris, janvāris, februāris, marts, aprīlis, maijs, jūnijs, jūlijs).</t>
    </r>
  </si>
  <si>
    <t>1.1</t>
  </si>
  <si>
    <t>1.2</t>
  </si>
  <si>
    <t>2.1.</t>
  </si>
  <si>
    <t>2.2.</t>
  </si>
  <si>
    <t>2.3.</t>
  </si>
  <si>
    <t>2.4.</t>
  </si>
  <si>
    <t>2.5.</t>
  </si>
  <si>
    <t>2.6.</t>
  </si>
  <si>
    <t>2.7.</t>
  </si>
  <si>
    <t>2.8.</t>
  </si>
  <si>
    <r>
      <t>Periodiski veicamie speciālie darbi. Pretendents norāda cenu par 1m</t>
    </r>
    <r>
      <rPr>
        <b/>
        <vertAlign val="superscript"/>
        <sz val="9"/>
        <color indexed="8"/>
        <rFont val="Calibri"/>
        <family val="2"/>
        <charset val="186"/>
      </rPr>
      <t>2</t>
    </r>
    <r>
      <rPr>
        <b/>
        <sz val="9"/>
        <color indexed="8"/>
        <rFont val="Calibri"/>
        <family val="2"/>
        <charset val="186"/>
      </rPr>
      <t xml:space="preserve"> (EUR bez PVN). Periodiski veicamie speciālie darbi tiks veikti pēc pasūtītāja pieprasījuma, iepriekš vienojoties ar izpildītāju. Samaksa par noteiktajiem darbiem tiks veikta atsevišķi saskaņā ar pretendenta norādīto cenu (EUR/1m</t>
    </r>
    <r>
      <rPr>
        <b/>
        <vertAlign val="superscript"/>
        <sz val="9"/>
        <color indexed="8"/>
        <rFont val="Calibri"/>
        <family val="2"/>
        <charset val="186"/>
      </rPr>
      <t>2</t>
    </r>
    <r>
      <rPr>
        <b/>
        <sz val="9"/>
        <color indexed="8"/>
        <rFont val="Calibri"/>
        <family val="2"/>
        <charset val="186"/>
      </rPr>
      <t>) bez PVN.</t>
    </r>
  </si>
  <si>
    <t xml:space="preserve">7.pielikums </t>
  </si>
  <si>
    <r>
      <t xml:space="preserve">Pretendents aizpilda tabulu, norādot darbinieku kopējo skaitu, lai  nodrošinātu pakalpojuma izpildi - </t>
    </r>
    <r>
      <rPr>
        <b/>
        <sz val="11"/>
        <color rgb="FFFF0000"/>
        <rFont val="Calibri"/>
        <family val="2"/>
        <charset val="186"/>
      </rPr>
      <t>11 mēneši.</t>
    </r>
  </si>
  <si>
    <r>
      <t xml:space="preserve">Pretendents aizpilda tabulu, norādot darbinieku kopējo skaitu, lai  nodrošinātu pakalpojuma izpildi - </t>
    </r>
    <r>
      <rPr>
        <b/>
        <sz val="11"/>
        <color rgb="FFFF0000"/>
        <rFont val="Calibri"/>
        <family val="2"/>
        <charset val="186"/>
      </rPr>
      <t>1 mēnesis</t>
    </r>
  </si>
  <si>
    <t>FINANŠU PIEDĀVĀJUMA FORMA</t>
  </si>
  <si>
    <t>Cena (mēneša maksa) 
(EUR bez PVN)</t>
  </si>
  <si>
    <t>Cena (mēneša maksa)
(EUR ar PVN)</t>
  </si>
  <si>
    <t>Summā ir iekļauti visi Latvijas Republikas normatīvajos aktos paredzētie nodokļi un nodevas, izņemot pievienotās vērtības nodokli.</t>
  </si>
  <si>
    <t>Ar šo uzņemos pilnu atbildību par finanšu piedāvājuma formā ietverto informāciju, atbilstību Nolikuma prasībām. Sniegtā informācija un dati ir patiesi.</t>
  </si>
  <si>
    <t>Ieņemamais amats_________________________________</t>
  </si>
  <si>
    <t>Datums:_________.______________________</t>
  </si>
  <si>
    <t>Z.v.</t>
  </si>
  <si>
    <t>Vārtds , Uzvārds____________________________________Paraksts________________________</t>
  </si>
  <si>
    <t>Iesaistīto darbinieku daudzums un viņu atalgojums.</t>
  </si>
  <si>
    <t>7.pielikuma 1.tabula</t>
  </si>
  <si>
    <t>7.pielikuma 2.tabula</t>
  </si>
  <si>
    <t>Telpu uzkopšanas papildus darbi: izpildītājs saskaņā ar pasūtītāja atsevišķu pieprasījumu objektu apkalpošanā piesaista papildus apkopējas, lai īslaicīgi, paaugstinātas intensitātes apstākļos veiktu telpu uzkopšanas papildu darbus, kas pēc sava rakstura atbilst telpu uzkopšanas programmā minētajiem uzkopšanas darbu veidiem. Pretendents norāda likmi par 1 cilvēkstundu (EUR bez PVN). Samaksa  par papildu darbiem tiks veikta atsevišķi, ņemot vērā faktiski nostrādāto stundu skaitu un pretendenta norādīto likmi par 1 cilvēkstundu bez PVN.</t>
  </si>
  <si>
    <t>Pretendenta    darbinieku skaits noteikto platību uzkop šanai objektos</t>
  </si>
  <si>
    <t>Pretendenta   darbinieku skaits noteikto platību uzkop šanai objektos</t>
  </si>
  <si>
    <t xml:space="preserve">8.pielikums </t>
  </si>
  <si>
    <t xml:space="preserve">9.pielikums </t>
  </si>
  <si>
    <r>
      <t xml:space="preserve">2. Periodiski veicamie speciālie darbi 
</t>
    </r>
    <r>
      <rPr>
        <b/>
        <sz val="10"/>
        <color rgb="FFFF0000"/>
        <rFont val="Calibri"/>
        <family val="2"/>
        <charset val="186"/>
      </rPr>
      <t>(vērtējamais kritērijs B)</t>
    </r>
  </si>
  <si>
    <r>
      <t xml:space="preserve">3. Telpu uzkopšanas papildu darbi </t>
    </r>
    <r>
      <rPr>
        <b/>
        <sz val="10"/>
        <color rgb="FFFF0000"/>
        <rFont val="Calibri"/>
        <family val="2"/>
        <charset val="186"/>
      </rPr>
      <t>(vērtējamais kritērijs C)</t>
    </r>
  </si>
  <si>
    <r>
      <rPr>
        <b/>
        <sz val="9"/>
        <color indexed="8"/>
        <rFont val="Calibri"/>
        <family val="2"/>
        <charset val="186"/>
      </rPr>
      <t xml:space="preserve">Telpu </t>
    </r>
    <r>
      <rPr>
        <b/>
        <sz val="9"/>
        <color indexed="10"/>
        <rFont val="Calibri"/>
        <family val="2"/>
        <charset val="186"/>
      </rPr>
      <t>ikdienas pamatuzkopšana</t>
    </r>
    <r>
      <rPr>
        <b/>
        <sz val="9"/>
        <color indexed="8"/>
        <rFont val="Calibri"/>
        <family val="2"/>
        <charset val="186"/>
      </rPr>
      <t xml:space="preserve"> atbilstoši pasūtītāja prasībām </t>
    </r>
    <r>
      <rPr>
        <b/>
        <sz val="9"/>
        <color rgb="FFFF0000"/>
        <rFont val="Calibri"/>
        <family val="2"/>
        <charset val="186"/>
      </rPr>
      <t>no 1. septembra līdz 31. jūlijam</t>
    </r>
    <r>
      <rPr>
        <b/>
        <sz val="9"/>
        <rFont val="Calibri"/>
        <family val="2"/>
        <charset val="186"/>
      </rPr>
      <t xml:space="preserve">, </t>
    </r>
    <r>
      <rPr>
        <b/>
        <sz val="9"/>
        <color indexed="8"/>
        <rFont val="Calibri"/>
        <family val="2"/>
        <charset val="186"/>
      </rPr>
      <t>(4.pielikums. Tehniskā  specifikācija. Telpu uzkopšanas programma).</t>
    </r>
  </si>
  <si>
    <r>
      <rPr>
        <b/>
        <u/>
        <sz val="9"/>
        <color indexed="8"/>
        <rFont val="Calibri"/>
        <family val="2"/>
        <charset val="186"/>
      </rPr>
      <t>1. tabula</t>
    </r>
    <r>
      <rPr>
        <b/>
        <sz val="9"/>
        <color indexed="8"/>
        <rFont val="Calibri"/>
        <family val="2"/>
        <charset val="186"/>
      </rPr>
      <t xml:space="preserve">: telpu </t>
    </r>
    <r>
      <rPr>
        <b/>
        <sz val="9"/>
        <color indexed="10"/>
        <rFont val="Calibri"/>
        <family val="2"/>
        <charset val="186"/>
      </rPr>
      <t>ikdienas pamatuzkopšana</t>
    </r>
    <r>
      <rPr>
        <b/>
        <sz val="9"/>
        <color indexed="8"/>
        <rFont val="Calibri"/>
        <family val="2"/>
        <charset val="186"/>
      </rPr>
      <t xml:space="preserve"> atbilstoši pasūtītāja prasībām  </t>
    </r>
    <r>
      <rPr>
        <b/>
        <sz val="9"/>
        <color rgb="FFFF0000"/>
        <rFont val="Calibri"/>
        <family val="2"/>
        <charset val="186"/>
      </rPr>
      <t xml:space="preserve">no 1. augusta līdz 31. augustam </t>
    </r>
    <r>
      <rPr>
        <b/>
        <sz val="9"/>
        <color indexed="8"/>
        <rFont val="Calibri"/>
        <family val="2"/>
        <charset val="186"/>
      </rPr>
      <t>(4.pielikums. Tehniskā  specifikācija. Telpu uzkopšanas programma).</t>
    </r>
  </si>
  <si>
    <r>
      <t>1.1. Telpu ikdienas pamatuzkopšana (</t>
    </r>
    <r>
      <rPr>
        <b/>
        <sz val="9"/>
        <color rgb="FFFF0000"/>
        <rFont val="Calibri"/>
        <family val="2"/>
        <charset val="186"/>
      </rPr>
      <t>11 mēneši</t>
    </r>
    <r>
      <rPr>
        <b/>
        <sz val="9"/>
        <color rgb="FF000000"/>
        <rFont val="Calibri"/>
        <family val="2"/>
        <charset val="186"/>
      </rPr>
      <t xml:space="preserve">).  </t>
    </r>
  </si>
  <si>
    <t>1.2.  Pakalpojuma izpildes vadība un atbildība.</t>
  </si>
  <si>
    <t>1.3.  Telpu ikdienas pamatuzkopšanas darbinieki un darbu vadītājs pavisam kopā:</t>
  </si>
  <si>
    <r>
      <t>2.1.  Telpu ikdienas pamatuzkopšana (</t>
    </r>
    <r>
      <rPr>
        <b/>
        <sz val="9"/>
        <color rgb="FFFF0000"/>
        <rFont val="Calibri"/>
        <family val="2"/>
        <charset val="186"/>
      </rPr>
      <t>1 mēnesis)</t>
    </r>
    <r>
      <rPr>
        <b/>
        <sz val="9"/>
        <color rgb="FF000000"/>
        <rFont val="Calibri"/>
        <family val="2"/>
        <charset val="186"/>
      </rPr>
      <t xml:space="preserve">.  </t>
    </r>
  </si>
  <si>
    <t>2.2. Pakalpojuma izpildes vadība un atbildība.</t>
  </si>
  <si>
    <t>2.3. Telpu ikdienas pamatuzkopšanas darbinieki un darbu vadītājs pavisam kopā:</t>
  </si>
  <si>
    <t xml:space="preserve">1. Telpu ikdienas uzkopšana </t>
  </si>
  <si>
    <r>
      <t xml:space="preserve">Kopā cena gadā (12 mēneši) </t>
    </r>
    <r>
      <rPr>
        <b/>
        <sz val="10"/>
        <color rgb="FFFF0000"/>
        <rFont val="Calibri"/>
        <family val="2"/>
        <charset val="186"/>
      </rPr>
      <t>(vērtējamais kritērijs A)</t>
    </r>
    <r>
      <rPr>
        <b/>
        <sz val="10"/>
        <color rgb="FF000000"/>
        <rFont val="Calibri"/>
        <family val="2"/>
        <charset val="186"/>
      </rPr>
      <t xml:space="preserve"> :</t>
    </r>
  </si>
  <si>
    <r>
      <t xml:space="preserve">3.1. Telpu ikdienas pamatuzkopšanas darbinieki un darbu vadītājs pavisam kopā Objektā. izpildei patērēto stundu skaits kopā (Indikatīvā summa (1.3.+2.3.punkti)) </t>
    </r>
    <r>
      <rPr>
        <b/>
        <sz val="9"/>
        <color rgb="FFFF0000"/>
        <rFont val="Calibri"/>
        <family val="2"/>
        <charset val="186"/>
      </rPr>
      <t>(vērtējamais kritērijs D)</t>
    </r>
    <r>
      <rPr>
        <b/>
        <sz val="9"/>
        <color rgb="FF000000"/>
        <rFont val="Calibri"/>
        <family val="2"/>
        <charset val="186"/>
      </rPr>
      <t xml:space="preserve"> </t>
    </r>
  </si>
  <si>
    <t>iepirkumam ID Nr. SNP 2018/19</t>
  </si>
  <si>
    <t xml:space="preserve">(saskaņā ar pasūtītāja noteikto  4.pielikumā "Tehniskajā specifikācijā" "Telpu uzkopšanas programma un pakalpojumu apraksts")          </t>
  </si>
  <si>
    <r>
      <t xml:space="preserve">/Pretendenta nosaukums, Reģ. Nr./, </t>
    </r>
    <r>
      <rPr>
        <sz val="11"/>
        <color rgb="FF000000"/>
        <rFont val="Calibri"/>
        <family val="2"/>
        <charset val="186"/>
      </rPr>
      <t xml:space="preserve">piedāvājam izpidīt darbus/sniegt pakalpojumu, kas saistīts ar iepirkumu "Siguldas novada Kultūras centra telpu ikdienas uzkopšana un ģenerāltīrīšana." (identifikācijas Nr. SNP 2018/19)  par šādām cenām.: </t>
    </r>
  </si>
  <si>
    <r>
      <rPr>
        <i/>
        <sz val="11"/>
        <color rgb="FF000000"/>
        <rFont val="Calibri"/>
        <family val="2"/>
        <charset val="186"/>
      </rPr>
      <t xml:space="preserve">Mēs, /Pretendenta nosaukums, Reģ. Nr./, </t>
    </r>
    <r>
      <rPr>
        <sz val="11"/>
        <color rgb="FF000000"/>
        <rFont val="Calibri"/>
        <family val="2"/>
        <charset val="186"/>
      </rPr>
      <t>piedāvājam izpidīt darbus/sniegt pakalpojumu, kas saistīts ar iepirkumu</t>
    </r>
    <r>
      <rPr>
        <b/>
        <sz val="11"/>
        <color rgb="FF000000"/>
        <rFont val="Calibri"/>
        <family val="2"/>
        <charset val="186"/>
      </rPr>
      <t xml:space="preserve"> "Siguldas novada Kultūras centra telpu ikdienas uzkopšana un ģenerāltīrīšana" </t>
    </r>
    <r>
      <rPr>
        <sz val="11"/>
        <color rgb="FF000000"/>
        <rFont val="Calibri"/>
        <family val="2"/>
        <charset val="186"/>
      </rPr>
      <t>(identifikācijas Nr. SNP 2018/19)  saskaņā ar iepirkuma Nolikuma un tā pielikumu nosacījumiem par šādām līgumcenām: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</si>
</sst>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quot;.&quot;mmm"/>
    <numFmt numFmtId="165" formatCode="0.000"/>
    <numFmt numFmtId="166" formatCode="&quot; &quot;#,##0.00&quot; &quot;;&quot;-&quot;#,##0.00&quot; &quot;;&quot; -&quot;00&quot; &quot;;&quot; &quot;@&quot; &quot;"/>
    <numFmt numFmtId="167" formatCode="[$€-426]&quot; &quot;#,##0.00"/>
  </numFmts>
  <fonts count="49" x14ac:knownFonts="1">
    <font>
      <sz val="11"/>
      <color rgb="FF000000"/>
      <name val="Calibri"/>
      <family val="2"/>
      <charset val="186"/>
    </font>
    <font>
      <sz val="11"/>
      <color rgb="FF000000"/>
      <name val="Calibri"/>
      <family val="2"/>
      <charset val="186"/>
    </font>
    <font>
      <b/>
      <sz val="10"/>
      <color rgb="FF000000"/>
      <name val="Arial"/>
      <family val="2"/>
      <charset val="186"/>
    </font>
    <font>
      <sz val="10"/>
      <color rgb="FF000000"/>
      <name val="Arial"/>
      <family val="2"/>
      <charset val="186"/>
    </font>
    <font>
      <b/>
      <sz val="11"/>
      <color rgb="FF000000"/>
      <name val="Calibri"/>
      <family val="2"/>
      <charset val="186"/>
    </font>
    <font>
      <b/>
      <sz val="9"/>
      <color rgb="FF000000"/>
      <name val="Calibri"/>
      <family val="2"/>
      <charset val="186"/>
    </font>
    <font>
      <b/>
      <sz val="9"/>
      <color rgb="FFFF0000"/>
      <name val="Calibri"/>
      <family val="2"/>
      <charset val="186"/>
    </font>
    <font>
      <sz val="9"/>
      <color rgb="FF000000"/>
      <name val="Calibri"/>
      <family val="2"/>
      <charset val="186"/>
    </font>
    <font>
      <sz val="10"/>
      <color rgb="FF000000"/>
      <name val="Calibri"/>
      <family val="2"/>
      <charset val="186"/>
    </font>
    <font>
      <i/>
      <sz val="11"/>
      <color rgb="FF000000"/>
      <name val="Calibri"/>
      <family val="2"/>
      <charset val="186"/>
    </font>
    <font>
      <sz val="10"/>
      <color rgb="FFFF0000"/>
      <name val="Arial"/>
      <family val="2"/>
      <charset val="186"/>
    </font>
    <font>
      <b/>
      <shadow/>
      <sz val="11"/>
      <color rgb="FF000000"/>
      <name val="Calibri"/>
      <family val="2"/>
      <charset val="186"/>
    </font>
    <font>
      <sz val="11"/>
      <color rgb="FF000000"/>
      <name val="Arial"/>
      <family val="2"/>
      <charset val="186"/>
    </font>
    <font>
      <b/>
      <sz val="12"/>
      <color rgb="FF000000"/>
      <name val="Calibri"/>
      <family val="2"/>
      <charset val="186"/>
    </font>
    <font>
      <b/>
      <sz val="10"/>
      <color rgb="FF000000"/>
      <name val="Times New Roman"/>
      <family val="1"/>
      <charset val="186"/>
    </font>
    <font>
      <b/>
      <sz val="9"/>
      <name val="Calibri"/>
      <family val="2"/>
      <charset val="186"/>
    </font>
    <font>
      <sz val="10"/>
      <name val="Arial"/>
      <family val="2"/>
      <charset val="186"/>
    </font>
    <font>
      <sz val="10"/>
      <name val="Times New Roman"/>
      <family val="1"/>
      <charset val="186"/>
    </font>
    <font>
      <sz val="11"/>
      <color rgb="FF000000"/>
      <name val="Calibri"/>
      <family val="2"/>
      <charset val="186"/>
      <scheme val="minor"/>
    </font>
    <font>
      <b/>
      <sz val="11"/>
      <color rgb="FF000000"/>
      <name val="Calibri"/>
      <family val="2"/>
      <charset val="186"/>
      <scheme val="minor"/>
    </font>
    <font>
      <sz val="9"/>
      <color rgb="FFFF0000"/>
      <name val="Calibri"/>
      <family val="2"/>
      <charset val="186"/>
    </font>
    <font>
      <b/>
      <sz val="9"/>
      <color theme="1"/>
      <name val="Calibri"/>
      <family val="2"/>
      <charset val="186"/>
    </font>
    <font>
      <sz val="10"/>
      <color rgb="FF000000"/>
      <name val="Calibri"/>
      <family val="2"/>
      <charset val="186"/>
      <scheme val="minor"/>
    </font>
    <font>
      <b/>
      <i/>
      <sz val="9"/>
      <color rgb="FFFF0000"/>
      <name val="Calibri"/>
      <family val="2"/>
      <charset val="186"/>
    </font>
    <font>
      <sz val="9"/>
      <color theme="1"/>
      <name val="Calibri"/>
      <family val="2"/>
      <scheme val="minor"/>
    </font>
    <font>
      <sz val="9"/>
      <color rgb="FF000000"/>
      <name val="Arial"/>
      <family val="2"/>
      <charset val="186"/>
    </font>
    <font>
      <b/>
      <vertAlign val="superscript"/>
      <sz val="9"/>
      <color indexed="8"/>
      <name val="Calibri"/>
      <family val="2"/>
      <charset val="186"/>
    </font>
    <font>
      <b/>
      <sz val="9"/>
      <color indexed="8"/>
      <name val="Calibri"/>
      <family val="2"/>
      <charset val="186"/>
    </font>
    <font>
      <b/>
      <sz val="9"/>
      <color indexed="10"/>
      <name val="Calibri"/>
      <family val="2"/>
      <charset val="186"/>
    </font>
    <font>
      <b/>
      <sz val="9"/>
      <color rgb="FF000000"/>
      <name val="Arial"/>
      <family val="2"/>
      <charset val="186"/>
    </font>
    <font>
      <b/>
      <u/>
      <sz val="9"/>
      <color indexed="8"/>
      <name val="Calibri"/>
      <family val="2"/>
      <charset val="186"/>
    </font>
    <font>
      <sz val="9"/>
      <color indexed="62"/>
      <name val="Calibri"/>
      <family val="2"/>
      <charset val="186"/>
    </font>
    <font>
      <sz val="9"/>
      <color indexed="8"/>
      <name val="Calibri"/>
      <family val="2"/>
      <charset val="186"/>
    </font>
    <font>
      <i/>
      <sz val="11"/>
      <color rgb="FFFF0000"/>
      <name val="Arial"/>
      <family val="2"/>
      <charset val="186"/>
    </font>
    <font>
      <i/>
      <sz val="11"/>
      <color rgb="FF000000"/>
      <name val="Arial"/>
      <family val="2"/>
      <charset val="186"/>
    </font>
    <font>
      <b/>
      <i/>
      <u/>
      <sz val="9"/>
      <color rgb="FF000000"/>
      <name val="Calibri"/>
      <family val="2"/>
      <charset val="186"/>
    </font>
    <font>
      <b/>
      <i/>
      <sz val="9"/>
      <color rgb="FF000000"/>
      <name val="Calibri"/>
      <family val="2"/>
      <charset val="186"/>
    </font>
    <font>
      <sz val="9"/>
      <color rgb="FFFF0000"/>
      <name val="Arial"/>
      <family val="2"/>
      <charset val="186"/>
    </font>
    <font>
      <sz val="9"/>
      <color indexed="10"/>
      <name val="Tahoma"/>
      <family val="2"/>
      <charset val="186"/>
    </font>
    <font>
      <b/>
      <sz val="9"/>
      <color indexed="10"/>
      <name val="Tahoma"/>
      <family val="2"/>
      <charset val="186"/>
    </font>
    <font>
      <sz val="9"/>
      <color indexed="8"/>
      <name val="Tahoma"/>
      <family val="2"/>
      <charset val="186"/>
    </font>
    <font>
      <b/>
      <sz val="9"/>
      <color indexed="8"/>
      <name val="Tahoma"/>
      <family val="2"/>
      <charset val="186"/>
    </font>
    <font>
      <vertAlign val="superscript"/>
      <sz val="9"/>
      <color indexed="8"/>
      <name val="Tahoma"/>
      <family val="2"/>
      <charset val="186"/>
    </font>
    <font>
      <b/>
      <sz val="11"/>
      <color rgb="FFFF0000"/>
      <name val="Calibri"/>
      <family val="2"/>
      <charset val="186"/>
    </font>
    <font>
      <b/>
      <sz val="8"/>
      <color rgb="FF000000"/>
      <name val="Calibri"/>
      <family val="2"/>
      <charset val="186"/>
    </font>
    <font>
      <i/>
      <sz val="10"/>
      <color rgb="FF000000"/>
      <name val="Calibri"/>
      <family val="2"/>
      <charset val="186"/>
    </font>
    <font>
      <b/>
      <sz val="10"/>
      <color rgb="FF000000"/>
      <name val="Calibri"/>
      <family val="2"/>
      <charset val="186"/>
    </font>
    <font>
      <b/>
      <sz val="10"/>
      <color rgb="FF000000"/>
      <name val="Calibri"/>
      <family val="2"/>
      <charset val="186"/>
      <scheme val="minor"/>
    </font>
    <font>
      <b/>
      <sz val="10"/>
      <color rgb="FFFF0000"/>
      <name val="Calibri"/>
      <family val="2"/>
      <charset val="186"/>
    </font>
  </fonts>
  <fills count="24">
    <fill>
      <patternFill patternType="none"/>
    </fill>
    <fill>
      <patternFill patternType="gray125"/>
    </fill>
    <fill>
      <patternFill patternType="solid">
        <fgColor rgb="FFFFFFFF"/>
        <bgColor rgb="FFFFFFFF"/>
      </patternFill>
    </fill>
    <fill>
      <patternFill patternType="solid">
        <fgColor rgb="FFD9D9D9"/>
        <bgColor rgb="FFD9D9D9"/>
      </patternFill>
    </fill>
    <fill>
      <patternFill patternType="solid">
        <fgColor rgb="FFA6A6A6"/>
        <bgColor rgb="FFA6A6A6"/>
      </patternFill>
    </fill>
    <fill>
      <patternFill patternType="solid">
        <fgColor rgb="FFF2F2F2"/>
        <bgColor rgb="FFF2F2F2"/>
      </patternFill>
    </fill>
    <fill>
      <patternFill patternType="solid">
        <fgColor rgb="FFDDD9C4"/>
        <bgColor rgb="FFDDD9C4"/>
      </patternFill>
    </fill>
    <fill>
      <patternFill patternType="solid">
        <fgColor theme="0" tint="-4.9989318521683403E-2"/>
        <bgColor indexed="64"/>
      </patternFill>
    </fill>
    <fill>
      <patternFill patternType="solid">
        <fgColor theme="9" tint="0.79998168889431442"/>
        <bgColor rgb="FFFFFFFF"/>
      </patternFill>
    </fill>
    <fill>
      <patternFill patternType="solid">
        <fgColor rgb="FFCCFF99"/>
        <bgColor rgb="FFFFFF99"/>
      </patternFill>
    </fill>
    <fill>
      <patternFill patternType="solid">
        <fgColor rgb="FFCCFF99"/>
        <bgColor indexed="64"/>
      </patternFill>
    </fill>
    <fill>
      <patternFill patternType="solid">
        <fgColor theme="9" tint="0.79998168889431442"/>
        <bgColor rgb="FFE6B8B7"/>
      </patternFill>
    </fill>
    <fill>
      <patternFill patternType="solid">
        <fgColor rgb="FFCCFF99"/>
        <bgColor rgb="FFE4DFEC"/>
      </patternFill>
    </fill>
    <fill>
      <patternFill patternType="solid">
        <fgColor rgb="FFFFCC00"/>
        <bgColor rgb="FFFFFF99"/>
      </patternFill>
    </fill>
    <fill>
      <patternFill patternType="solid">
        <fgColor rgb="FFFFCC00"/>
        <bgColor indexed="64"/>
      </patternFill>
    </fill>
    <fill>
      <patternFill patternType="solid">
        <fgColor rgb="FFFFCC00"/>
        <bgColor rgb="FFE4DFEC"/>
      </patternFill>
    </fill>
    <fill>
      <patternFill patternType="solid">
        <fgColor rgb="FFFFCC99"/>
        <bgColor rgb="FFCCC0DA"/>
      </patternFill>
    </fill>
    <fill>
      <patternFill patternType="solid">
        <fgColor theme="9" tint="0.79998168889431442"/>
        <bgColor rgb="FFFFCCCC"/>
      </patternFill>
    </fill>
    <fill>
      <patternFill patternType="solid">
        <fgColor rgb="FFFFCC99"/>
        <bgColor indexed="64"/>
      </patternFill>
    </fill>
    <fill>
      <patternFill patternType="solid">
        <fgColor theme="5" tint="0.79998168889431442"/>
        <bgColor indexed="64"/>
      </patternFill>
    </fill>
    <fill>
      <patternFill patternType="solid">
        <fgColor theme="0"/>
        <bgColor rgb="FFDDD9C4"/>
      </patternFill>
    </fill>
    <fill>
      <patternFill patternType="solid">
        <fgColor theme="0"/>
        <bgColor rgb="FFFFFFFF"/>
      </patternFill>
    </fill>
    <fill>
      <patternFill patternType="solid">
        <fgColor theme="0"/>
        <bgColor rgb="FFE6B8B7"/>
      </patternFill>
    </fill>
    <fill>
      <patternFill patternType="solid">
        <fgColor theme="5" tint="0.79998168889431442"/>
        <bgColor rgb="FFE6B8B7"/>
      </patternFill>
    </fill>
  </fills>
  <borders count="109">
    <border>
      <left/>
      <right/>
      <top/>
      <bottom/>
      <diagonal/>
    </border>
    <border>
      <left/>
      <right/>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top style="thin">
        <color rgb="FF000000"/>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0000"/>
      </left>
      <right style="thin">
        <color rgb="FF000000"/>
      </right>
      <top/>
      <bottom style="medium">
        <color rgb="FF00000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rgb="FF000000"/>
      </right>
      <top style="medium">
        <color rgb="FF000000"/>
      </top>
      <bottom style="medium">
        <color rgb="FF000000"/>
      </bottom>
      <diagonal/>
    </border>
    <border>
      <left style="medium">
        <color indexed="64"/>
      </left>
      <right style="thin">
        <color indexed="64"/>
      </right>
      <top style="thin">
        <color indexed="64"/>
      </top>
      <bottom style="medium">
        <color indexed="64"/>
      </bottom>
      <diagonal/>
    </border>
    <border>
      <left style="medium">
        <color rgb="FF000000"/>
      </left>
      <right style="thin">
        <color rgb="FF000000"/>
      </right>
      <top style="medium">
        <color indexed="64"/>
      </top>
      <bottom style="medium">
        <color indexed="64"/>
      </bottom>
      <diagonal/>
    </border>
    <border>
      <left style="medium">
        <color indexed="64"/>
      </left>
      <right style="thin">
        <color rgb="FF000000"/>
      </right>
      <top/>
      <bottom style="medium">
        <color indexed="64"/>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thin">
        <color rgb="FF000000"/>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rgb="FF000000"/>
      </left>
      <right style="medium">
        <color indexed="64"/>
      </right>
      <top style="thin">
        <color rgb="FF000000"/>
      </top>
      <bottom style="medium">
        <color rgb="FF000000"/>
      </bottom>
      <diagonal/>
    </border>
    <border>
      <left style="thin">
        <color rgb="FF000000"/>
      </left>
      <right style="thin">
        <color rgb="FF000000"/>
      </right>
      <top style="medium">
        <color rgb="FF000000"/>
      </top>
      <bottom style="medium">
        <color indexed="64"/>
      </bottom>
      <diagonal/>
    </border>
    <border>
      <left style="thin">
        <color rgb="FF000000"/>
      </left>
      <right style="medium">
        <color indexed="64"/>
      </right>
      <top style="medium">
        <color rgb="FF000000"/>
      </top>
      <bottom style="medium">
        <color indexed="64"/>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right/>
      <top/>
      <bottom style="medium">
        <color indexed="64"/>
      </bottom>
      <diagonal/>
    </border>
    <border>
      <left/>
      <right style="thin">
        <color rgb="FF000000"/>
      </right>
      <top style="medium">
        <color rgb="FF000000"/>
      </top>
      <bottom style="medium">
        <color indexed="64"/>
      </bottom>
      <diagonal/>
    </border>
    <border>
      <left style="medium">
        <color rgb="FF000000"/>
      </left>
      <right style="thin">
        <color indexed="64"/>
      </right>
      <top style="medium">
        <color rgb="FF000000"/>
      </top>
      <bottom style="medium">
        <color rgb="FF000000"/>
      </bottom>
      <diagonal/>
    </border>
    <border>
      <left style="medium">
        <color indexed="64"/>
      </left>
      <right style="thin">
        <color rgb="FF000000"/>
      </right>
      <top style="medium">
        <color indexed="64"/>
      </top>
      <bottom/>
      <diagonal/>
    </border>
    <border>
      <left/>
      <right/>
      <top style="thin">
        <color rgb="FF000000"/>
      </top>
      <bottom style="medium">
        <color rgb="FF000000"/>
      </bottom>
      <diagonal/>
    </border>
    <border>
      <left/>
      <right style="thin">
        <color rgb="FF000000"/>
      </right>
      <top/>
      <bottom style="thin">
        <color rgb="FF000000"/>
      </bottom>
      <diagonal/>
    </border>
    <border>
      <left style="thin">
        <color rgb="FF000000"/>
      </left>
      <right style="thin">
        <color rgb="FF000000"/>
      </right>
      <top style="thin">
        <color indexed="64"/>
      </top>
      <bottom style="medium">
        <color indexed="64"/>
      </bottom>
      <diagonal/>
    </border>
    <border>
      <left style="thin">
        <color rgb="FF000000"/>
      </left>
      <right style="medium">
        <color rgb="FF000000"/>
      </right>
      <top style="medium">
        <color indexed="64"/>
      </top>
      <bottom style="medium">
        <color indexed="64"/>
      </bottom>
      <diagonal/>
    </border>
    <border>
      <left style="thin">
        <color rgb="FF000000"/>
      </left>
      <right style="medium">
        <color indexed="64"/>
      </right>
      <top style="thin">
        <color rgb="FF000000"/>
      </top>
      <bottom/>
      <diagonal/>
    </border>
    <border>
      <left style="medium">
        <color indexed="64"/>
      </left>
      <right style="thin">
        <color rgb="FF000000"/>
      </right>
      <top/>
      <bottom style="medium">
        <color rgb="FF000000"/>
      </bottom>
      <diagonal/>
    </border>
    <border>
      <left style="thin">
        <color rgb="FF000000"/>
      </left>
      <right style="medium">
        <color indexed="64"/>
      </right>
      <top/>
      <bottom style="medium">
        <color rgb="FF000000"/>
      </bottom>
      <diagonal/>
    </border>
    <border>
      <left/>
      <right/>
      <top style="medium">
        <color rgb="FF000000"/>
      </top>
      <bottom/>
      <diagonal/>
    </border>
    <border>
      <left style="thin">
        <color rgb="FF000000"/>
      </left>
      <right/>
      <top style="medium">
        <color rgb="FF000000"/>
      </top>
      <bottom/>
      <diagonal/>
    </border>
    <border>
      <left style="thin">
        <color rgb="FF000000"/>
      </left>
      <right style="medium">
        <color rgb="FF000000"/>
      </right>
      <top style="medium">
        <color rgb="FF000000"/>
      </top>
      <bottom/>
      <diagonal/>
    </border>
    <border>
      <left/>
      <right style="thin">
        <color rgb="FF000000"/>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indexed="64"/>
      </left>
      <right style="medium">
        <color rgb="FF000000"/>
      </right>
      <top style="medium">
        <color indexed="64"/>
      </top>
      <bottom style="thin">
        <color rgb="FF000000"/>
      </bottom>
      <diagonal/>
    </border>
    <border>
      <left style="medium">
        <color rgb="FF000000"/>
      </left>
      <right style="thin">
        <color rgb="FF000000"/>
      </right>
      <top style="medium">
        <color indexed="64"/>
      </top>
      <bottom style="thin">
        <color rgb="FF000000"/>
      </bottom>
      <diagonal/>
    </border>
    <border>
      <left style="thin">
        <color rgb="FF000000"/>
      </left>
      <right style="medium">
        <color rgb="FF000000"/>
      </right>
      <top style="medium">
        <color indexed="64"/>
      </top>
      <bottom style="thin">
        <color rgb="FF000000"/>
      </bottom>
      <diagonal/>
    </border>
    <border>
      <left style="medium">
        <color indexed="64"/>
      </left>
      <right style="medium">
        <color rgb="FF000000"/>
      </right>
      <top style="medium">
        <color rgb="FF000000"/>
      </top>
      <bottom style="thin">
        <color rgb="FF000000"/>
      </bottom>
      <diagonal/>
    </border>
    <border>
      <left style="thin">
        <color rgb="FF000000"/>
      </left>
      <right style="medium">
        <color indexed="64"/>
      </right>
      <top style="medium">
        <color rgb="FF000000"/>
      </top>
      <bottom style="thin">
        <color rgb="FF000000"/>
      </bottom>
      <diagonal/>
    </border>
    <border>
      <left style="medium">
        <color indexed="64"/>
      </left>
      <right style="thin">
        <color rgb="FF000000"/>
      </right>
      <top style="medium">
        <color rgb="FF000000"/>
      </top>
      <bottom style="thin">
        <color rgb="FF000000"/>
      </bottom>
      <diagonal/>
    </border>
    <border>
      <left style="thin">
        <color rgb="FF000000"/>
      </left>
      <right style="medium">
        <color indexed="64"/>
      </right>
      <top style="medium">
        <color rgb="FF000000"/>
      </top>
      <bottom style="medium">
        <color rgb="FF000000"/>
      </bottom>
      <diagonal/>
    </border>
    <border>
      <left style="medium">
        <color indexed="64"/>
      </left>
      <right/>
      <top/>
      <bottom style="medium">
        <color rgb="FF000000"/>
      </bottom>
      <diagonal/>
    </border>
    <border>
      <left style="thin">
        <color rgb="FF000000"/>
      </left>
      <right style="thin">
        <color rgb="FF000000"/>
      </right>
      <top style="medium">
        <color rgb="FF000000"/>
      </top>
      <bottom/>
      <diagonal/>
    </border>
    <border>
      <left style="thin">
        <color rgb="FF000000"/>
      </left>
      <right style="medium">
        <color indexed="64"/>
      </right>
      <top style="medium">
        <color rgb="FF000000"/>
      </top>
      <bottom/>
      <diagonal/>
    </border>
    <border>
      <left style="medium">
        <color indexed="64"/>
      </left>
      <right style="thin">
        <color indexed="64"/>
      </right>
      <top style="medium">
        <color indexed="64"/>
      </top>
      <bottom style="thin">
        <color indexed="64"/>
      </bottom>
      <diagonal/>
    </border>
    <border>
      <left style="medium">
        <color indexed="64"/>
      </left>
      <right style="thin">
        <color rgb="FF000000"/>
      </right>
      <top/>
      <bottom/>
      <diagonal/>
    </border>
    <border>
      <left style="thin">
        <color rgb="FF000000"/>
      </left>
      <right style="thin">
        <color rgb="FF000000"/>
      </right>
      <top/>
      <bottom/>
      <diagonal/>
    </border>
    <border>
      <left style="thin">
        <color rgb="FF000000"/>
      </left>
      <right style="medium">
        <color indexed="64"/>
      </right>
      <top/>
      <bottom/>
      <diagonal/>
    </border>
    <border>
      <left style="medium">
        <color indexed="64"/>
      </left>
      <right style="medium">
        <color rgb="FF000000"/>
      </right>
      <top style="medium">
        <color rgb="FF000000"/>
      </top>
      <bottom style="medium">
        <color indexed="64"/>
      </bottom>
      <diagonal/>
    </border>
    <border>
      <left style="medium">
        <color rgb="FF000000"/>
      </left>
      <right style="thin">
        <color rgb="FF000000"/>
      </right>
      <top style="medium">
        <color rgb="FF000000"/>
      </top>
      <bottom style="medium">
        <color indexed="64"/>
      </bottom>
      <diagonal/>
    </border>
    <border>
      <left style="medium">
        <color indexed="64"/>
      </left>
      <right style="thin">
        <color rgb="FF000000"/>
      </right>
      <top style="medium">
        <color indexed="64"/>
      </top>
      <bottom style="medium">
        <color rgb="FF000000"/>
      </bottom>
      <diagonal/>
    </border>
    <border>
      <left style="medium">
        <color rgb="FF000000"/>
      </left>
      <right style="thin">
        <color rgb="FF000000"/>
      </right>
      <top style="medium">
        <color indexed="64"/>
      </top>
      <bottom style="medium">
        <color rgb="FF000000"/>
      </bottom>
      <diagonal/>
    </border>
    <border>
      <left style="thin">
        <color rgb="FF000000"/>
      </left>
      <right style="thin">
        <color rgb="FF000000"/>
      </right>
      <top style="medium">
        <color indexed="64"/>
      </top>
      <bottom style="medium">
        <color rgb="FF000000"/>
      </bottom>
      <diagonal/>
    </border>
    <border>
      <left style="thin">
        <color rgb="FF000000"/>
      </left>
      <right style="medium">
        <color rgb="FF000000"/>
      </right>
      <top style="medium">
        <color indexed="64"/>
      </top>
      <bottom style="medium">
        <color rgb="FF000000"/>
      </bottom>
      <diagonal/>
    </border>
    <border>
      <left style="thin">
        <color rgb="FF000000"/>
      </left>
      <right style="medium">
        <color indexed="64"/>
      </right>
      <top style="medium">
        <color indexed="64"/>
      </top>
      <bottom style="medium">
        <color rgb="FF000000"/>
      </bottom>
      <diagonal/>
    </border>
    <border>
      <left style="medium">
        <color indexed="64"/>
      </left>
      <right style="thin">
        <color rgb="FF000000"/>
      </right>
      <top style="medium">
        <color rgb="FF000000"/>
      </top>
      <bottom style="medium">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166" fontId="1" fillId="0" borderId="0" applyFont="0" applyFill="0" applyBorder="0" applyAlignment="0" applyProtection="0"/>
    <xf numFmtId="0" fontId="16" fillId="0" borderId="0"/>
  </cellStyleXfs>
  <cellXfs count="339">
    <xf numFmtId="0" fontId="0" fillId="0" borderId="0" xfId="0"/>
    <xf numFmtId="0" fontId="2" fillId="0" borderId="0" xfId="0" applyFont="1" applyAlignment="1">
      <alignment wrapText="1"/>
    </xf>
    <xf numFmtId="0" fontId="3" fillId="0" borderId="0" xfId="0" applyFont="1"/>
    <xf numFmtId="0" fontId="3" fillId="0" borderId="0" xfId="0" applyFont="1" applyAlignment="1">
      <alignment horizontal="right"/>
    </xf>
    <xf numFmtId="0" fontId="10" fillId="0" borderId="0" xfId="0" applyFont="1"/>
    <xf numFmtId="0" fontId="0" fillId="0" borderId="0" xfId="0" applyAlignment="1">
      <alignment vertical="center"/>
    </xf>
    <xf numFmtId="0" fontId="12" fillId="0" borderId="0" xfId="0" applyFont="1"/>
    <xf numFmtId="4" fontId="6" fillId="4" borderId="16" xfId="0" applyNumberFormat="1" applyFont="1" applyFill="1" applyBorder="1" applyAlignment="1" applyProtection="1">
      <alignment horizontal="center"/>
    </xf>
    <xf numFmtId="0" fontId="5" fillId="2" borderId="21" xfId="0" applyFont="1" applyFill="1" applyBorder="1" applyAlignment="1">
      <alignment horizontal="left" vertical="center" wrapText="1"/>
    </xf>
    <xf numFmtId="4" fontId="7" fillId="2" borderId="21" xfId="0" applyNumberFormat="1" applyFont="1" applyFill="1" applyBorder="1" applyAlignment="1">
      <alignment horizontal="center" vertical="center" wrapText="1"/>
    </xf>
    <xf numFmtId="4" fontId="5" fillId="2" borderId="21" xfId="0" applyNumberFormat="1" applyFont="1" applyFill="1" applyBorder="1" applyAlignment="1">
      <alignment horizontal="center" vertical="center" wrapText="1"/>
    </xf>
    <xf numFmtId="0" fontId="5" fillId="2" borderId="22" xfId="0" applyFont="1" applyFill="1" applyBorder="1" applyAlignment="1">
      <alignment horizontal="center" vertical="center" textRotation="90" wrapText="1"/>
    </xf>
    <xf numFmtId="0" fontId="5" fillId="2" borderId="23" xfId="0" applyFont="1" applyFill="1" applyBorder="1" applyAlignment="1">
      <alignment horizontal="center" vertical="center" wrapText="1"/>
    </xf>
    <xf numFmtId="49" fontId="7" fillId="2" borderId="27" xfId="0" applyNumberFormat="1" applyFont="1" applyFill="1" applyBorder="1" applyAlignment="1">
      <alignment horizontal="center" vertical="center" wrapText="1"/>
    </xf>
    <xf numFmtId="2" fontId="5" fillId="2" borderId="28" xfId="0" applyNumberFormat="1" applyFont="1" applyFill="1" applyBorder="1" applyAlignment="1">
      <alignment horizontal="center" vertical="center" wrapText="1"/>
    </xf>
    <xf numFmtId="2" fontId="5" fillId="2" borderId="45" xfId="0" applyNumberFormat="1" applyFont="1" applyFill="1" applyBorder="1" applyAlignment="1">
      <alignment horizontal="center" vertical="center" wrapText="1"/>
    </xf>
    <xf numFmtId="49" fontId="7" fillId="2" borderId="29" xfId="0" applyNumberFormat="1" applyFont="1" applyFill="1" applyBorder="1" applyAlignment="1">
      <alignment horizontal="center" vertical="center" wrapText="1"/>
    </xf>
    <xf numFmtId="4" fontId="5" fillId="2" borderId="46" xfId="0" applyNumberFormat="1" applyFont="1" applyFill="1" applyBorder="1" applyAlignment="1">
      <alignment horizontal="center" vertical="center" wrapText="1"/>
    </xf>
    <xf numFmtId="49" fontId="7" fillId="2" borderId="49" xfId="0" applyNumberFormat="1" applyFont="1" applyFill="1" applyBorder="1" applyAlignment="1">
      <alignment horizontal="center" vertical="center" wrapText="1"/>
    </xf>
    <xf numFmtId="4" fontId="5" fillId="2" borderId="33" xfId="0" applyNumberFormat="1" applyFont="1" applyFill="1" applyBorder="1" applyAlignment="1">
      <alignment horizontal="center" vertical="center" wrapText="1"/>
    </xf>
    <xf numFmtId="0" fontId="0" fillId="0" borderId="0" xfId="0"/>
    <xf numFmtId="4" fontId="5" fillId="2" borderId="5" xfId="0" applyNumberFormat="1" applyFont="1" applyFill="1" applyBorder="1" applyAlignment="1">
      <alignment horizontal="center" vertical="center" wrapText="1"/>
    </xf>
    <xf numFmtId="0" fontId="0" fillId="0" borderId="0" xfId="0" applyBorder="1"/>
    <xf numFmtId="1" fontId="17" fillId="0" borderId="0" xfId="2" applyNumberFormat="1" applyFont="1" applyFill="1" applyBorder="1"/>
    <xf numFmtId="0" fontId="17" fillId="0" borderId="0" xfId="2" applyFont="1" applyFill="1" applyBorder="1" applyAlignment="1">
      <alignment horizontal="left" vertical="top" wrapText="1"/>
    </xf>
    <xf numFmtId="4" fontId="5" fillId="2" borderId="51" xfId="0" applyNumberFormat="1" applyFont="1" applyFill="1" applyBorder="1" applyAlignment="1">
      <alignment horizontal="center" vertical="center" wrapText="1"/>
    </xf>
    <xf numFmtId="0" fontId="0" fillId="0" borderId="0" xfId="0"/>
    <xf numFmtId="4" fontId="6" fillId="2" borderId="62" xfId="0" applyNumberFormat="1" applyFont="1" applyFill="1" applyBorder="1" applyAlignment="1">
      <alignment horizontal="center"/>
    </xf>
    <xf numFmtId="2" fontId="5" fillId="2" borderId="30" xfId="0" applyNumberFormat="1" applyFont="1" applyFill="1" applyBorder="1" applyAlignment="1">
      <alignment horizontal="center" vertical="center" wrapText="1"/>
    </xf>
    <xf numFmtId="2" fontId="5" fillId="2" borderId="37" xfId="0" applyNumberFormat="1" applyFont="1" applyFill="1" applyBorder="1" applyAlignment="1">
      <alignment horizontal="center" vertical="center" wrapText="1"/>
    </xf>
    <xf numFmtId="0" fontId="18" fillId="0" borderId="0" xfId="0" applyFont="1" applyAlignment="1">
      <alignment horizontal="center" vertical="center"/>
    </xf>
    <xf numFmtId="0" fontId="0" fillId="0" borderId="0" xfId="0"/>
    <xf numFmtId="0" fontId="18" fillId="0" borderId="0" xfId="0" applyFont="1"/>
    <xf numFmtId="0" fontId="18" fillId="0" borderId="0" xfId="0" applyFont="1" applyAlignment="1">
      <alignment horizontal="center" textRotation="90"/>
    </xf>
    <xf numFmtId="0" fontId="18" fillId="0" borderId="0" xfId="0" applyFont="1" applyAlignment="1">
      <alignment horizontal="center"/>
    </xf>
    <xf numFmtId="0" fontId="22" fillId="0" borderId="0" xfId="0" applyFont="1" applyAlignment="1">
      <alignment horizontal="center"/>
    </xf>
    <xf numFmtId="0" fontId="22" fillId="0" borderId="0" xfId="0" applyFont="1"/>
    <xf numFmtId="4" fontId="5" fillId="2" borderId="47" xfId="0" applyNumberFormat="1" applyFont="1" applyFill="1" applyBorder="1" applyAlignment="1">
      <alignment horizontal="center" vertical="center" wrapText="1"/>
    </xf>
    <xf numFmtId="0" fontId="0" fillId="0" borderId="0" xfId="0" applyAlignment="1">
      <alignment horizontal="right" vertical="center"/>
    </xf>
    <xf numFmtId="2" fontId="12" fillId="0" borderId="0" xfId="0" applyNumberFormat="1" applyFont="1"/>
    <xf numFmtId="0" fontId="24" fillId="0" borderId="0" xfId="0" applyFont="1"/>
    <xf numFmtId="0" fontId="25" fillId="0" borderId="0" xfId="0" applyFont="1"/>
    <xf numFmtId="0" fontId="5" fillId="0" borderId="2" xfId="0" applyFont="1" applyBorder="1" applyAlignment="1">
      <alignment horizontal="center" vertical="center" textRotation="90" wrapText="1"/>
    </xf>
    <xf numFmtId="0" fontId="5" fillId="2" borderId="67" xfId="0" applyFont="1" applyFill="1" applyBorder="1" applyAlignment="1">
      <alignment horizontal="center" vertical="center" wrapText="1"/>
    </xf>
    <xf numFmtId="0" fontId="5" fillId="2" borderId="68" xfId="0" applyFont="1" applyFill="1" applyBorder="1" applyAlignment="1">
      <alignment horizontal="center" vertical="center" wrapText="1"/>
    </xf>
    <xf numFmtId="1" fontId="5" fillId="2" borderId="68" xfId="0" applyNumberFormat="1" applyFont="1" applyFill="1" applyBorder="1" applyAlignment="1">
      <alignment horizontal="center" vertical="center" wrapText="1"/>
    </xf>
    <xf numFmtId="1" fontId="5" fillId="2" borderId="69" xfId="0" applyNumberFormat="1" applyFont="1" applyFill="1" applyBorder="1" applyAlignment="1">
      <alignment horizontal="center" vertical="center" wrapText="1"/>
    </xf>
    <xf numFmtId="0" fontId="25" fillId="0" borderId="0" xfId="0" applyFont="1" applyAlignment="1">
      <alignment vertical="top"/>
    </xf>
    <xf numFmtId="0" fontId="7" fillId="3" borderId="25"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18" xfId="0" applyFont="1" applyFill="1" applyBorder="1" applyAlignment="1">
      <alignment horizontal="center" vertical="center" wrapText="1"/>
    </xf>
    <xf numFmtId="1" fontId="7" fillId="3" borderId="18" xfId="0" applyNumberFormat="1" applyFont="1" applyFill="1" applyBorder="1" applyAlignment="1">
      <alignment horizontal="center" vertical="center" wrapText="1"/>
    </xf>
    <xf numFmtId="1" fontId="7" fillId="3" borderId="17" xfId="0" applyNumberFormat="1" applyFont="1" applyFill="1" applyBorder="1" applyAlignment="1">
      <alignment horizontal="center" vertical="center" wrapText="1"/>
    </xf>
    <xf numFmtId="2" fontId="25" fillId="0" borderId="0" xfId="0" applyNumberFormat="1" applyFont="1"/>
    <xf numFmtId="0" fontId="5" fillId="0" borderId="7" xfId="0" applyFont="1" applyFill="1" applyBorder="1" applyAlignment="1">
      <alignment horizontal="right"/>
    </xf>
    <xf numFmtId="4" fontId="6" fillId="2" borderId="70" xfId="0" applyNumberFormat="1" applyFont="1" applyFill="1" applyBorder="1" applyAlignment="1" applyProtection="1">
      <alignment horizontal="center" vertical="center"/>
    </xf>
    <xf numFmtId="4" fontId="6" fillId="4" borderId="7" xfId="0" applyNumberFormat="1" applyFont="1" applyFill="1" applyBorder="1" applyAlignment="1" applyProtection="1">
      <alignment horizontal="center"/>
    </xf>
    <xf numFmtId="4" fontId="6" fillId="2" borderId="7" xfId="0" applyNumberFormat="1" applyFont="1" applyFill="1" applyBorder="1" applyAlignment="1">
      <alignment horizontal="center"/>
    </xf>
    <xf numFmtId="0" fontId="29" fillId="0" borderId="0" xfId="0" applyFont="1"/>
    <xf numFmtId="0" fontId="5" fillId="0" borderId="25" xfId="0" applyFont="1" applyBorder="1" applyAlignment="1">
      <alignment wrapText="1"/>
    </xf>
    <xf numFmtId="4" fontId="5" fillId="0" borderId="16" xfId="0" applyNumberFormat="1" applyFont="1" applyBorder="1" applyAlignment="1" applyProtection="1">
      <alignment horizontal="center"/>
    </xf>
    <xf numFmtId="4" fontId="5" fillId="0" borderId="16" xfId="0" applyNumberFormat="1" applyFont="1" applyBorder="1" applyAlignment="1">
      <alignment vertical="center"/>
    </xf>
    <xf numFmtId="0" fontId="24" fillId="0" borderId="8" xfId="0" applyFont="1" applyBorder="1" applyAlignment="1">
      <alignment horizontal="center" vertical="center"/>
    </xf>
    <xf numFmtId="2" fontId="29" fillId="0" borderId="0" xfId="0" applyNumberFormat="1" applyFont="1"/>
    <xf numFmtId="0" fontId="25" fillId="0" borderId="0" xfId="0" applyFont="1" applyAlignment="1">
      <alignment horizontal="right"/>
    </xf>
    <xf numFmtId="1" fontId="12" fillId="0" borderId="0" xfId="0" applyNumberFormat="1" applyFont="1" applyAlignment="1">
      <alignment horizontal="center" vertical="center"/>
    </xf>
    <xf numFmtId="0" fontId="12" fillId="0" borderId="0" xfId="0" applyFont="1" applyAlignment="1">
      <alignment vertical="center"/>
    </xf>
    <xf numFmtId="1" fontId="12" fillId="0" borderId="0" xfId="0" applyNumberFormat="1" applyFont="1" applyAlignment="1">
      <alignment vertical="center"/>
    </xf>
    <xf numFmtId="0" fontId="0" fillId="0" borderId="0" xfId="0" applyFont="1" applyAlignment="1">
      <alignment horizontal="center" textRotation="90"/>
    </xf>
    <xf numFmtId="0" fontId="12" fillId="0" borderId="0" xfId="0" applyFont="1" applyAlignment="1">
      <alignment horizontal="center"/>
    </xf>
    <xf numFmtId="0" fontId="25" fillId="0" borderId="0" xfId="0" applyFont="1" applyAlignment="1">
      <alignment horizontal="center"/>
    </xf>
    <xf numFmtId="0" fontId="12" fillId="0" borderId="0" xfId="0" applyFont="1" applyAlignment="1">
      <alignment horizontal="center" vertical="center"/>
    </xf>
    <xf numFmtId="164" fontId="33" fillId="0" borderId="0" xfId="0" applyNumberFormat="1" applyFont="1" applyAlignment="1">
      <alignment horizontal="center" vertical="center"/>
    </xf>
    <xf numFmtId="10" fontId="33" fillId="0" borderId="0" xfId="0" applyNumberFormat="1" applyFont="1" applyAlignment="1">
      <alignment horizontal="center" vertical="center"/>
    </xf>
    <xf numFmtId="0" fontId="34" fillId="0" borderId="0" xfId="0" applyFont="1" applyAlignment="1">
      <alignment horizontal="center"/>
    </xf>
    <xf numFmtId="0" fontId="33" fillId="0" borderId="0" xfId="0" applyFont="1" applyAlignment="1">
      <alignment horizontal="center"/>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10" fontId="5" fillId="0" borderId="13" xfId="0" applyNumberFormat="1" applyFont="1" applyBorder="1" applyAlignment="1">
      <alignment horizontal="center" vertical="center" wrapText="1"/>
    </xf>
    <xf numFmtId="0" fontId="6" fillId="0" borderId="64" xfId="0" applyFont="1" applyBorder="1" applyAlignment="1">
      <alignment horizontal="center" vertical="center" wrapText="1"/>
    </xf>
    <xf numFmtId="0" fontId="29" fillId="0" borderId="0" xfId="0" applyFont="1" applyAlignment="1">
      <alignment horizontal="center"/>
    </xf>
    <xf numFmtId="0" fontId="29" fillId="0" borderId="0" xfId="0" applyFont="1" applyAlignment="1">
      <alignment horizontal="center" vertical="center"/>
    </xf>
    <xf numFmtId="4" fontId="7" fillId="0" borderId="39" xfId="0" applyNumberFormat="1" applyFont="1" applyBorder="1" applyAlignment="1">
      <alignment horizontal="right" vertical="center"/>
    </xf>
    <xf numFmtId="4" fontId="7" fillId="0" borderId="40" xfId="0" applyNumberFormat="1" applyFont="1" applyBorder="1" applyAlignment="1">
      <alignment horizontal="right" vertical="center"/>
    </xf>
    <xf numFmtId="4" fontId="7" fillId="0" borderId="20" xfId="0" applyNumberFormat="1" applyFont="1" applyBorder="1" applyAlignment="1">
      <alignment horizontal="right" vertical="center"/>
    </xf>
    <xf numFmtId="4" fontId="7" fillId="0" borderId="30" xfId="0" applyNumberFormat="1" applyFont="1" applyBorder="1" applyAlignment="1">
      <alignment horizontal="right" vertical="center"/>
    </xf>
    <xf numFmtId="0" fontId="5" fillId="2" borderId="54" xfId="0" applyFont="1" applyFill="1" applyBorder="1" applyAlignment="1">
      <alignment horizontal="center" textRotation="90" wrapText="1"/>
    </xf>
    <xf numFmtId="0" fontId="7" fillId="2" borderId="6" xfId="0" applyFont="1" applyFill="1" applyBorder="1" applyAlignment="1">
      <alignment horizontal="center" vertical="center" wrapText="1"/>
    </xf>
    <xf numFmtId="165" fontId="7" fillId="0" borderId="6" xfId="0" applyNumberFormat="1" applyFont="1" applyBorder="1" applyAlignment="1">
      <alignment horizontal="center" vertical="center"/>
    </xf>
    <xf numFmtId="0" fontId="20" fillId="0" borderId="6" xfId="0" applyFont="1" applyBorder="1" applyAlignment="1">
      <alignment horizontal="center" vertical="center"/>
    </xf>
    <xf numFmtId="4" fontId="7" fillId="0" borderId="6" xfId="0" applyNumberFormat="1" applyFont="1" applyBorder="1" applyAlignment="1">
      <alignment horizontal="right" vertical="center"/>
    </xf>
    <xf numFmtId="4" fontId="7" fillId="0" borderId="55" xfId="0" applyNumberFormat="1" applyFont="1" applyBorder="1" applyAlignment="1">
      <alignment horizontal="right" vertical="center"/>
    </xf>
    <xf numFmtId="0" fontId="29" fillId="2" borderId="0" xfId="0" applyFont="1" applyFill="1" applyAlignment="1">
      <alignment horizontal="center"/>
    </xf>
    <xf numFmtId="0" fontId="29" fillId="2" borderId="0" xfId="0" applyFont="1" applyFill="1"/>
    <xf numFmtId="0" fontId="0" fillId="0" borderId="0" xfId="0" applyFont="1"/>
    <xf numFmtId="0" fontId="5" fillId="2" borderId="24" xfId="0" applyFont="1" applyFill="1" applyBorder="1" applyAlignment="1">
      <alignment horizontal="center" vertical="center" wrapText="1"/>
    </xf>
    <xf numFmtId="4" fontId="23" fillId="2" borderId="21" xfId="0" applyNumberFormat="1" applyFont="1" applyFill="1" applyBorder="1" applyAlignment="1">
      <alignment horizontal="center" vertical="center" wrapText="1"/>
    </xf>
    <xf numFmtId="0" fontId="24" fillId="0" borderId="0" xfId="0" applyFont="1" applyFill="1"/>
    <xf numFmtId="4" fontId="24" fillId="0" borderId="0" xfId="0" applyNumberFormat="1" applyFont="1"/>
    <xf numFmtId="0" fontId="37" fillId="0" borderId="0" xfId="0" applyFont="1"/>
    <xf numFmtId="0" fontId="5" fillId="8" borderId="5" xfId="0" applyFont="1" applyFill="1" applyBorder="1" applyAlignment="1">
      <alignment vertical="center" wrapText="1"/>
    </xf>
    <xf numFmtId="4" fontId="23" fillId="2" borderId="5" xfId="0" applyNumberFormat="1" applyFont="1" applyFill="1" applyBorder="1" applyAlignment="1">
      <alignment horizontal="center" vertical="center" wrapText="1"/>
    </xf>
    <xf numFmtId="4" fontId="7" fillId="6" borderId="5" xfId="0" applyNumberFormat="1" applyFont="1" applyFill="1" applyBorder="1" applyAlignment="1">
      <alignment horizontal="center" vertical="center" wrapText="1"/>
    </xf>
    <xf numFmtId="4" fontId="5" fillId="6" borderId="5" xfId="0" applyNumberFormat="1" applyFont="1" applyFill="1" applyBorder="1" applyAlignment="1">
      <alignment horizontal="center" vertical="center" wrapText="1"/>
    </xf>
    <xf numFmtId="49" fontId="7" fillId="2" borderId="31" xfId="0" applyNumberFormat="1" applyFont="1" applyFill="1" applyBorder="1" applyAlignment="1">
      <alignment horizontal="center" vertical="center" wrapText="1"/>
    </xf>
    <xf numFmtId="0" fontId="5" fillId="8" borderId="32" xfId="0" applyFont="1" applyFill="1" applyBorder="1" applyAlignment="1">
      <alignment vertical="center" wrapText="1"/>
    </xf>
    <xf numFmtId="4" fontId="23" fillId="2" borderId="32" xfId="0" applyNumberFormat="1" applyFont="1" applyFill="1" applyBorder="1" applyAlignment="1">
      <alignment horizontal="center" vertical="center" wrapText="1"/>
    </xf>
    <xf numFmtId="4" fontId="7" fillId="6" borderId="32" xfId="0" applyNumberFormat="1" applyFont="1" applyFill="1" applyBorder="1" applyAlignment="1">
      <alignment horizontal="center" vertical="center" wrapText="1"/>
    </xf>
    <xf numFmtId="4" fontId="5" fillId="6" borderId="32" xfId="0" applyNumberFormat="1" applyFont="1" applyFill="1" applyBorder="1" applyAlignment="1">
      <alignment horizontal="center" vertical="center" wrapText="1"/>
    </xf>
    <xf numFmtId="4" fontId="5" fillId="2" borderId="32" xfId="0" applyNumberFormat="1" applyFont="1" applyFill="1" applyBorder="1" applyAlignment="1">
      <alignment horizontal="center" vertical="center" wrapText="1"/>
    </xf>
    <xf numFmtId="0" fontId="5" fillId="2" borderId="9" xfId="0" applyFont="1" applyFill="1" applyBorder="1" applyAlignment="1">
      <alignment vertical="center" wrapText="1"/>
    </xf>
    <xf numFmtId="4" fontId="7" fillId="6" borderId="9" xfId="0" applyNumberFormat="1" applyFont="1" applyFill="1" applyBorder="1" applyAlignment="1">
      <alignment horizontal="center" vertical="center" wrapText="1"/>
    </xf>
    <xf numFmtId="4" fontId="5" fillId="6" borderId="9" xfId="0" applyNumberFormat="1" applyFont="1" applyFill="1" applyBorder="1" applyAlignment="1">
      <alignment horizontal="center" vertical="center" wrapText="1"/>
    </xf>
    <xf numFmtId="4" fontId="5" fillId="2" borderId="9" xfId="0" applyNumberFormat="1" applyFont="1" applyFill="1" applyBorder="1" applyAlignment="1">
      <alignment horizontal="center" vertical="center" wrapText="1"/>
    </xf>
    <xf numFmtId="0" fontId="24" fillId="0" borderId="8" xfId="0" applyFont="1" applyBorder="1" applyAlignment="1">
      <alignment horizontal="center" vertical="center"/>
    </xf>
    <xf numFmtId="0" fontId="7" fillId="9" borderId="6" xfId="0" applyFont="1" applyFill="1" applyBorder="1" applyAlignment="1">
      <alignment horizontal="left" vertical="center"/>
    </xf>
    <xf numFmtId="4" fontId="5" fillId="9" borderId="6" xfId="0" applyNumberFormat="1" applyFont="1" applyFill="1" applyBorder="1" applyAlignment="1" applyProtection="1">
      <alignment horizontal="center" vertical="center"/>
    </xf>
    <xf numFmtId="3" fontId="5" fillId="9" borderId="5" xfId="1" applyNumberFormat="1" applyFont="1" applyFill="1" applyBorder="1" applyAlignment="1">
      <alignment horizontal="center" vertical="center"/>
    </xf>
    <xf numFmtId="4" fontId="5" fillId="9" borderId="26" xfId="1" applyNumberFormat="1" applyFont="1" applyFill="1" applyBorder="1" applyAlignment="1">
      <alignment horizontal="center" vertical="center"/>
    </xf>
    <xf numFmtId="4" fontId="15" fillId="9" borderId="20" xfId="1" applyNumberFormat="1" applyFont="1" applyFill="1" applyBorder="1" applyAlignment="1" applyProtection="1">
      <alignment horizontal="center" vertical="center"/>
      <protection locked="0"/>
    </xf>
    <xf numFmtId="4" fontId="7" fillId="9" borderId="61" xfId="0" applyNumberFormat="1" applyFont="1" applyFill="1" applyBorder="1" applyAlignment="1">
      <alignment horizontal="center" vertical="center"/>
    </xf>
    <xf numFmtId="0" fontId="5" fillId="9" borderId="16" xfId="0" applyFont="1" applyFill="1" applyBorder="1" applyAlignment="1">
      <alignment horizontal="right" vertical="center"/>
    </xf>
    <xf numFmtId="1" fontId="6" fillId="11" borderId="16" xfId="0" applyNumberFormat="1" applyFont="1" applyFill="1" applyBorder="1" applyAlignment="1">
      <alignment horizontal="center" vertical="center"/>
    </xf>
    <xf numFmtId="4" fontId="21" fillId="11" borderId="16" xfId="0" applyNumberFormat="1" applyFont="1" applyFill="1" applyBorder="1" applyAlignment="1">
      <alignment horizontal="right" vertical="center"/>
    </xf>
    <xf numFmtId="4" fontId="21" fillId="11" borderId="17" xfId="0" applyNumberFormat="1" applyFont="1" applyFill="1" applyBorder="1" applyAlignment="1">
      <alignment horizontal="right" vertical="center"/>
    </xf>
    <xf numFmtId="0" fontId="7" fillId="0" borderId="20" xfId="0" applyFont="1" applyBorder="1" applyAlignment="1">
      <alignment horizontal="center" vertical="center"/>
    </xf>
    <xf numFmtId="165" fontId="7" fillId="0" borderId="20" xfId="0" applyNumberFormat="1" applyFont="1" applyBorder="1" applyAlignment="1">
      <alignment horizontal="center" vertical="center"/>
    </xf>
    <xf numFmtId="0" fontId="20" fillId="0" borderId="20" xfId="0" applyFont="1" applyBorder="1" applyAlignment="1">
      <alignment horizontal="center" vertical="center"/>
    </xf>
    <xf numFmtId="0" fontId="7" fillId="2" borderId="89" xfId="0" applyFont="1" applyFill="1" applyBorder="1" applyAlignment="1">
      <alignment horizontal="center" vertical="center" wrapText="1"/>
    </xf>
    <xf numFmtId="0" fontId="7" fillId="0" borderId="39" xfId="0" applyFont="1" applyBorder="1" applyAlignment="1">
      <alignment horizontal="center" vertical="center"/>
    </xf>
    <xf numFmtId="165" fontId="7" fillId="0" borderId="39" xfId="0" applyNumberFormat="1" applyFont="1" applyBorder="1" applyAlignment="1">
      <alignment horizontal="center" vertical="center"/>
    </xf>
    <xf numFmtId="0" fontId="20" fillId="0" borderId="39" xfId="0" applyFont="1" applyBorder="1" applyAlignment="1">
      <alignment horizontal="center" vertical="center"/>
    </xf>
    <xf numFmtId="0" fontId="7" fillId="2" borderId="50"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7" fillId="0" borderId="36" xfId="0" applyFont="1" applyBorder="1" applyAlignment="1">
      <alignment horizontal="center" vertical="center"/>
    </xf>
    <xf numFmtId="165" fontId="7" fillId="0" borderId="36" xfId="0" applyNumberFormat="1" applyFont="1" applyBorder="1" applyAlignment="1">
      <alignment horizontal="center" vertical="center"/>
    </xf>
    <xf numFmtId="0" fontId="20" fillId="0" borderId="36" xfId="0" applyFont="1" applyBorder="1" applyAlignment="1">
      <alignment horizontal="center" vertical="center"/>
    </xf>
    <xf numFmtId="4" fontId="7" fillId="0" borderId="36" xfId="0" applyNumberFormat="1" applyFont="1" applyBorder="1" applyAlignment="1">
      <alignment horizontal="right" vertical="center"/>
    </xf>
    <xf numFmtId="4" fontId="7" fillId="0" borderId="37" xfId="0" applyNumberFormat="1" applyFont="1" applyBorder="1" applyAlignment="1">
      <alignment horizontal="right" vertical="center"/>
    </xf>
    <xf numFmtId="0" fontId="29" fillId="9" borderId="87" xfId="0" applyFont="1" applyFill="1" applyBorder="1" applyAlignment="1">
      <alignment horizontal="center" vertical="center" wrapText="1"/>
    </xf>
    <xf numFmtId="0" fontId="29" fillId="9" borderId="88" xfId="0" applyFont="1" applyFill="1" applyBorder="1" applyAlignment="1">
      <alignment horizontal="center" vertical="center" wrapText="1"/>
    </xf>
    <xf numFmtId="0" fontId="6" fillId="12" borderId="7" xfId="0" applyFont="1" applyFill="1" applyBorder="1" applyAlignment="1">
      <alignment horizontal="center" vertical="center"/>
    </xf>
    <xf numFmtId="4" fontId="5" fillId="12" borderId="7" xfId="0" applyNumberFormat="1" applyFont="1" applyFill="1" applyBorder="1" applyAlignment="1">
      <alignment horizontal="right" vertical="center"/>
    </xf>
    <xf numFmtId="4" fontId="5" fillId="12" borderId="66" xfId="0" applyNumberFormat="1" applyFont="1" applyFill="1" applyBorder="1" applyAlignment="1">
      <alignment horizontal="right" vertical="center"/>
    </xf>
    <xf numFmtId="0" fontId="7" fillId="13" borderId="6" xfId="0" applyFont="1" applyFill="1" applyBorder="1" applyAlignment="1">
      <alignment horizontal="left" vertical="center"/>
    </xf>
    <xf numFmtId="4" fontId="5" fillId="13" borderId="6" xfId="0" applyNumberFormat="1" applyFont="1" applyFill="1" applyBorder="1" applyAlignment="1" applyProtection="1">
      <alignment horizontal="center" vertical="center"/>
    </xf>
    <xf numFmtId="4" fontId="5" fillId="13" borderId="5" xfId="1" applyNumberFormat="1" applyFont="1" applyFill="1" applyBorder="1" applyAlignment="1">
      <alignment horizontal="center" vertical="center"/>
    </xf>
    <xf numFmtId="4" fontId="5" fillId="13" borderId="26" xfId="1" applyNumberFormat="1" applyFont="1" applyFill="1" applyBorder="1" applyAlignment="1">
      <alignment horizontal="center" vertical="center"/>
    </xf>
    <xf numFmtId="4" fontId="15" fillId="13" borderId="20" xfId="1" applyNumberFormat="1" applyFont="1" applyFill="1" applyBorder="1" applyAlignment="1" applyProtection="1">
      <alignment horizontal="center" vertical="center"/>
      <protection locked="0"/>
    </xf>
    <xf numFmtId="4" fontId="7" fillId="13" borderId="61" xfId="0" applyNumberFormat="1" applyFont="1" applyFill="1" applyBorder="1" applyAlignment="1">
      <alignment horizontal="center" vertical="center"/>
    </xf>
    <xf numFmtId="0" fontId="5" fillId="13" borderId="16" xfId="0" applyFont="1" applyFill="1" applyBorder="1" applyAlignment="1">
      <alignment horizontal="right" vertical="center"/>
    </xf>
    <xf numFmtId="0" fontId="29" fillId="13" borderId="87" xfId="0" applyFont="1" applyFill="1" applyBorder="1" applyAlignment="1">
      <alignment horizontal="center" vertical="center" wrapText="1"/>
    </xf>
    <xf numFmtId="0" fontId="29" fillId="13" borderId="88" xfId="0" applyFont="1" applyFill="1" applyBorder="1" applyAlignment="1">
      <alignment horizontal="center" vertical="center" wrapText="1"/>
    </xf>
    <xf numFmtId="0" fontId="6" fillId="15" borderId="7" xfId="0" applyFont="1" applyFill="1" applyBorder="1" applyAlignment="1">
      <alignment horizontal="center" vertical="center"/>
    </xf>
    <xf numFmtId="4" fontId="5" fillId="15" borderId="7" xfId="0" applyNumberFormat="1" applyFont="1" applyFill="1" applyBorder="1" applyAlignment="1">
      <alignment horizontal="right" vertical="center"/>
    </xf>
    <xf numFmtId="4" fontId="5" fillId="15" borderId="66" xfId="0" applyNumberFormat="1" applyFont="1" applyFill="1" applyBorder="1" applyAlignment="1">
      <alignment horizontal="right" vertical="center"/>
    </xf>
    <xf numFmtId="4" fontId="7" fillId="16" borderId="11" xfId="0" applyNumberFormat="1" applyFont="1" applyFill="1" applyBorder="1" applyAlignment="1">
      <alignment horizontal="right" vertical="center"/>
    </xf>
    <xf numFmtId="4" fontId="7" fillId="16" borderId="11" xfId="0" applyNumberFormat="1" applyFont="1" applyFill="1" applyBorder="1" applyAlignment="1">
      <alignment horizontal="right"/>
    </xf>
    <xf numFmtId="4" fontId="7" fillId="16" borderId="85" xfId="0" applyNumberFormat="1" applyFont="1" applyFill="1" applyBorder="1" applyAlignment="1">
      <alignment horizontal="right"/>
    </xf>
    <xf numFmtId="1" fontId="6" fillId="16" borderId="13" xfId="0" applyNumberFormat="1" applyFont="1" applyFill="1" applyBorder="1" applyAlignment="1">
      <alignment horizontal="center" vertical="center"/>
    </xf>
    <xf numFmtId="4" fontId="5" fillId="16" borderId="13" xfId="0" applyNumberFormat="1" applyFont="1" applyFill="1" applyBorder="1" applyAlignment="1">
      <alignment horizontal="right" vertical="center"/>
    </xf>
    <xf numFmtId="4" fontId="5" fillId="16" borderId="64" xfId="0" applyNumberFormat="1" applyFont="1" applyFill="1" applyBorder="1" applyAlignment="1">
      <alignment horizontal="right" vertical="center"/>
    </xf>
    <xf numFmtId="0" fontId="5" fillId="0" borderId="32" xfId="0" applyFont="1" applyBorder="1" applyAlignment="1">
      <alignment horizontal="center" vertical="center" wrapText="1"/>
    </xf>
    <xf numFmtId="10" fontId="5" fillId="0" borderId="32" xfId="0" applyNumberFormat="1" applyFont="1" applyBorder="1" applyAlignment="1">
      <alignment horizontal="center" vertical="center" wrapText="1"/>
    </xf>
    <xf numFmtId="0" fontId="6" fillId="0" borderId="47" xfId="0" applyFont="1" applyBorder="1" applyAlignment="1">
      <alignment horizontal="center" vertical="center" wrapText="1"/>
    </xf>
    <xf numFmtId="0" fontId="44" fillId="5" borderId="90" xfId="0" applyFont="1" applyFill="1" applyBorder="1" applyAlignment="1">
      <alignment horizontal="center"/>
    </xf>
    <xf numFmtId="0" fontId="44" fillId="5" borderId="91" xfId="0" applyFont="1" applyFill="1" applyBorder="1" applyAlignment="1">
      <alignment horizontal="center" vertical="center" wrapText="1"/>
    </xf>
    <xf numFmtId="0" fontId="44" fillId="5" borderId="92" xfId="0" applyFont="1" applyFill="1" applyBorder="1" applyAlignment="1">
      <alignment horizontal="center" vertical="center" wrapText="1"/>
    </xf>
    <xf numFmtId="0" fontId="44" fillId="5" borderId="48" xfId="0" applyFont="1" applyFill="1" applyBorder="1" applyAlignment="1">
      <alignment horizontal="center"/>
    </xf>
    <xf numFmtId="0" fontId="44" fillId="5" borderId="13" xfId="0" applyFont="1" applyFill="1" applyBorder="1" applyAlignment="1">
      <alignment horizontal="center" vertical="center" wrapText="1"/>
    </xf>
    <xf numFmtId="0" fontId="44" fillId="5" borderId="64" xfId="0" applyFont="1" applyFill="1" applyBorder="1" applyAlignment="1">
      <alignment horizontal="center" vertical="center" wrapText="1"/>
    </xf>
    <xf numFmtId="49" fontId="7" fillId="17" borderId="50" xfId="0" applyNumberFormat="1" applyFont="1" applyFill="1" applyBorder="1" applyAlignment="1">
      <alignment horizontal="center" vertical="center" wrapText="1"/>
    </xf>
    <xf numFmtId="2" fontId="5" fillId="17" borderId="30" xfId="0"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0" fontId="24" fillId="0" borderId="0" xfId="0" applyFont="1" applyBorder="1" applyAlignment="1"/>
    <xf numFmtId="0" fontId="24" fillId="18" borderId="0" xfId="0" applyFont="1" applyFill="1"/>
    <xf numFmtId="0" fontId="9" fillId="0" borderId="0" xfId="0" applyFont="1" applyAlignment="1">
      <alignment horizontal="center" vertical="center"/>
    </xf>
    <xf numFmtId="0" fontId="24" fillId="0" borderId="0" xfId="0" applyFont="1" applyBorder="1" applyAlignment="1">
      <alignment horizontal="center" vertical="center" wrapText="1"/>
    </xf>
    <xf numFmtId="0" fontId="5" fillId="2" borderId="0" xfId="0" applyFont="1" applyFill="1" applyBorder="1" applyAlignment="1">
      <alignment vertical="center" wrapText="1"/>
    </xf>
    <xf numFmtId="4" fontId="7" fillId="20" borderId="0" xfId="0" applyNumberFormat="1" applyFont="1" applyFill="1" applyBorder="1" applyAlignment="1">
      <alignment horizontal="center" vertical="center" wrapText="1"/>
    </xf>
    <xf numFmtId="4" fontId="5" fillId="20" borderId="0" xfId="0" applyNumberFormat="1" applyFont="1" applyFill="1" applyBorder="1" applyAlignment="1">
      <alignment horizontal="center" vertical="center" wrapText="1"/>
    </xf>
    <xf numFmtId="4" fontId="5" fillId="21" borderId="0" xfId="0" applyNumberFormat="1" applyFont="1" applyFill="1" applyBorder="1" applyAlignment="1">
      <alignment horizontal="center" vertical="center" wrapText="1"/>
    </xf>
    <xf numFmtId="0" fontId="8" fillId="0" borderId="0" xfId="0" applyFont="1"/>
    <xf numFmtId="0" fontId="45" fillId="0" borderId="0" xfId="0" applyFont="1"/>
    <xf numFmtId="0" fontId="45" fillId="0" borderId="0" xfId="0" applyFont="1" applyAlignment="1">
      <alignment horizontal="center" vertical="center"/>
    </xf>
    <xf numFmtId="0" fontId="8" fillId="0" borderId="0" xfId="0" applyFont="1" applyAlignment="1">
      <alignment horizontal="center" vertical="center" wrapText="1"/>
    </xf>
    <xf numFmtId="4" fontId="21" fillId="22" borderId="0" xfId="0" applyNumberFormat="1" applyFont="1" applyFill="1" applyBorder="1" applyAlignment="1">
      <alignment horizontal="right" vertical="center"/>
    </xf>
    <xf numFmtId="1" fontId="6" fillId="23" borderId="106" xfId="0" applyNumberFormat="1" applyFont="1" applyFill="1" applyBorder="1" applyAlignment="1">
      <alignment horizontal="center" vertical="center"/>
    </xf>
    <xf numFmtId="0" fontId="7" fillId="0" borderId="74" xfId="0" applyFont="1" applyFill="1" applyBorder="1" applyAlignment="1">
      <alignment horizontal="left" vertical="center" wrapText="1"/>
    </xf>
    <xf numFmtId="0" fontId="7" fillId="0" borderId="75" xfId="0" applyFont="1" applyFill="1" applyBorder="1" applyAlignment="1">
      <alignment horizontal="left" vertical="center" wrapText="1"/>
    </xf>
    <xf numFmtId="0" fontId="24" fillId="0" borderId="76" xfId="0" applyFont="1" applyBorder="1" applyAlignment="1"/>
    <xf numFmtId="0" fontId="7" fillId="0" borderId="77" xfId="0" applyFont="1" applyFill="1" applyBorder="1" applyAlignment="1">
      <alignment horizontal="left" vertical="center" wrapText="1"/>
    </xf>
    <xf numFmtId="0" fontId="7" fillId="0" borderId="60" xfId="0" applyFont="1" applyFill="1" applyBorder="1" applyAlignment="1">
      <alignment horizontal="left" vertical="center" wrapText="1"/>
    </xf>
    <xf numFmtId="0" fontId="24" fillId="0" borderId="78" xfId="0" applyFont="1" applyBorder="1" applyAlignment="1"/>
    <xf numFmtId="0" fontId="7" fillId="0" borderId="76" xfId="0" applyFont="1" applyFill="1" applyBorder="1" applyAlignment="1">
      <alignment horizontal="left" vertical="center" wrapText="1"/>
    </xf>
    <xf numFmtId="0" fontId="7" fillId="0" borderId="74" xfId="0" applyFont="1" applyFill="1" applyBorder="1" applyAlignment="1">
      <alignment horizontal="left" wrapText="1"/>
    </xf>
    <xf numFmtId="0" fontId="7" fillId="0" borderId="75" xfId="0" applyFont="1" applyFill="1" applyBorder="1" applyAlignment="1">
      <alignment horizontal="left" wrapText="1"/>
    </xf>
    <xf numFmtId="0" fontId="7" fillId="0" borderId="76" xfId="0" applyFont="1" applyFill="1" applyBorder="1" applyAlignment="1">
      <alignment horizontal="left" wrapText="1"/>
    </xf>
    <xf numFmtId="0" fontId="4" fillId="0" borderId="0" xfId="0" applyFont="1" applyAlignment="1">
      <alignment horizontal="left" vertical="center" wrapText="1"/>
    </xf>
    <xf numFmtId="0" fontId="21" fillId="0" borderId="38" xfId="0" applyFont="1" applyFill="1" applyBorder="1" applyAlignment="1">
      <alignment horizontal="center" vertical="center" textRotation="90" wrapText="1"/>
    </xf>
    <xf numFmtId="0" fontId="21" fillId="0" borderId="3" xfId="0" applyFont="1" applyFill="1" applyBorder="1" applyAlignment="1">
      <alignment horizontal="center" vertical="center" textRotation="90" wrapText="1"/>
    </xf>
    <xf numFmtId="0" fontId="24" fillId="9" borderId="15" xfId="0" applyFont="1" applyFill="1" applyBorder="1" applyAlignment="1">
      <alignment horizontal="center" vertical="center"/>
    </xf>
    <xf numFmtId="0" fontId="24" fillId="10" borderId="8" xfId="0" applyFont="1" applyFill="1" applyBorder="1" applyAlignment="1">
      <alignment horizontal="center" vertical="center"/>
    </xf>
    <xf numFmtId="0" fontId="4" fillId="0" borderId="1" xfId="0" applyFont="1" applyFill="1" applyBorder="1" applyAlignment="1">
      <alignment horizontal="left" vertical="center"/>
    </xf>
    <xf numFmtId="0" fontId="5" fillId="9" borderId="71" xfId="0" applyFont="1" applyFill="1" applyBorder="1" applyAlignment="1">
      <alignment horizontal="left" vertical="center" wrapText="1"/>
    </xf>
    <xf numFmtId="0" fontId="5" fillId="9" borderId="72" xfId="0" applyFont="1" applyFill="1" applyBorder="1" applyAlignment="1">
      <alignment horizontal="left" vertical="center" wrapText="1"/>
    </xf>
    <xf numFmtId="0" fontId="5" fillId="9" borderId="73" xfId="0" applyFont="1" applyFill="1" applyBorder="1" applyAlignment="1">
      <alignment horizontal="left" vertical="center" wrapText="1"/>
    </xf>
    <xf numFmtId="0" fontId="0" fillId="0" borderId="0" xfId="0" applyAlignment="1">
      <alignment horizontal="right" vertical="center"/>
    </xf>
    <xf numFmtId="0" fontId="24" fillId="13" borderId="15" xfId="0" applyFont="1" applyFill="1" applyBorder="1" applyAlignment="1">
      <alignment horizontal="center" vertical="center"/>
    </xf>
    <xf numFmtId="0" fontId="24" fillId="14" borderId="8" xfId="0" applyFont="1" applyFill="1" applyBorder="1" applyAlignment="1">
      <alignment horizontal="center" vertical="center"/>
    </xf>
    <xf numFmtId="0" fontId="5" fillId="13" borderId="71" xfId="0" applyFont="1" applyFill="1" applyBorder="1" applyAlignment="1">
      <alignment horizontal="left" vertical="center" wrapText="1"/>
    </xf>
    <xf numFmtId="0" fontId="5" fillId="13" borderId="72" xfId="0" applyFont="1" applyFill="1" applyBorder="1" applyAlignment="1">
      <alignment horizontal="left" vertical="center" wrapText="1"/>
    </xf>
    <xf numFmtId="0" fontId="5" fillId="13" borderId="73" xfId="0" applyFont="1" applyFill="1" applyBorder="1" applyAlignment="1">
      <alignment horizontal="left" vertical="center" wrapText="1"/>
    </xf>
    <xf numFmtId="0" fontId="19" fillId="0" borderId="0" xfId="0" applyFont="1" applyAlignment="1">
      <alignment horizontal="center" vertical="center" wrapText="1"/>
    </xf>
    <xf numFmtId="0" fontId="18" fillId="0" borderId="0" xfId="0" applyFont="1" applyAlignment="1">
      <alignment horizontal="center" vertical="center"/>
    </xf>
    <xf numFmtId="0" fontId="0" fillId="0" borderId="0" xfId="0" applyFont="1" applyAlignment="1">
      <alignment horizontal="center" vertical="center" wrapText="1"/>
    </xf>
    <xf numFmtId="0" fontId="5" fillId="23" borderId="107" xfId="0" applyFont="1" applyFill="1" applyBorder="1" applyAlignment="1">
      <alignment horizontal="left" vertical="center" wrapText="1"/>
    </xf>
    <xf numFmtId="0" fontId="5" fillId="23" borderId="19" xfId="0" applyFont="1" applyFill="1" applyBorder="1" applyAlignment="1">
      <alignment horizontal="left" vertical="center" wrapText="1"/>
    </xf>
    <xf numFmtId="0" fontId="5" fillId="23" borderId="108" xfId="0" applyFont="1" applyFill="1" applyBorder="1" applyAlignment="1">
      <alignment horizontal="left" vertical="center" wrapText="1"/>
    </xf>
    <xf numFmtId="0" fontId="5" fillId="11" borderId="25" xfId="0" applyFont="1" applyFill="1" applyBorder="1" applyAlignment="1">
      <alignment horizontal="left" vertical="center" wrapText="1"/>
    </xf>
    <xf numFmtId="0" fontId="5" fillId="11" borderId="43" xfId="0" applyFont="1" applyFill="1" applyBorder="1" applyAlignment="1">
      <alignment horizontal="left" vertical="center" wrapText="1"/>
    </xf>
    <xf numFmtId="0" fontId="6" fillId="0" borderId="0" xfId="0" applyFont="1" applyAlignment="1">
      <alignment horizontal="center"/>
    </xf>
    <xf numFmtId="0" fontId="5" fillId="9" borderId="84" xfId="0" applyFont="1" applyFill="1" applyBorder="1" applyAlignment="1">
      <alignment horizontal="left" vertical="center" wrapText="1"/>
    </xf>
    <xf numFmtId="0" fontId="5" fillId="9" borderId="2" xfId="0" applyFont="1" applyFill="1" applyBorder="1" applyAlignment="1">
      <alignment horizontal="left" vertical="center" wrapText="1"/>
    </xf>
    <xf numFmtId="0" fontId="21" fillId="0" borderId="34" xfId="0" applyFont="1" applyFill="1" applyBorder="1" applyAlignment="1">
      <alignment horizontal="center" vertical="center" textRotation="90" wrapText="1"/>
    </xf>
    <xf numFmtId="0" fontId="21" fillId="0" borderId="86" xfId="0" applyFont="1" applyFill="1" applyBorder="1" applyAlignment="1">
      <alignment horizontal="center" vertical="center" textRotation="90" wrapText="1"/>
    </xf>
    <xf numFmtId="0" fontId="21" fillId="0" borderId="35" xfId="0" applyFont="1" applyFill="1" applyBorder="1" applyAlignment="1">
      <alignment horizontal="center" vertical="center" textRotation="90" wrapText="1"/>
    </xf>
    <xf numFmtId="0" fontId="5" fillId="12" borderId="65" xfId="0" applyFont="1" applyFill="1" applyBorder="1" applyAlignment="1">
      <alignment horizontal="right" vertical="center"/>
    </xf>
    <xf numFmtId="0" fontId="5" fillId="12" borderId="38" xfId="0" applyFont="1" applyFill="1" applyBorder="1" applyAlignment="1">
      <alignment horizontal="right" vertical="center"/>
    </xf>
    <xf numFmtId="0" fontId="5" fillId="16" borderId="41" xfId="0" applyFont="1" applyFill="1" applyBorder="1" applyAlignment="1">
      <alignment horizontal="left" vertical="center"/>
    </xf>
    <xf numFmtId="0" fontId="5" fillId="16" borderId="3" xfId="0" applyFont="1" applyFill="1" applyBorder="1" applyAlignment="1">
      <alignment horizontal="left" vertical="center"/>
    </xf>
    <xf numFmtId="0" fontId="5" fillId="16" borderId="48" xfId="0" applyFont="1" applyFill="1" applyBorder="1" applyAlignment="1">
      <alignment horizontal="right" vertical="center" wrapText="1"/>
    </xf>
    <xf numFmtId="0" fontId="5" fillId="16" borderId="14" xfId="0" applyFont="1" applyFill="1" applyBorder="1" applyAlignment="1">
      <alignment horizontal="right" vertical="center" wrapText="1"/>
    </xf>
    <xf numFmtId="0" fontId="9" fillId="0" borderId="0" xfId="0" applyFont="1" applyAlignment="1">
      <alignment horizontal="center"/>
    </xf>
    <xf numFmtId="0" fontId="0" fillId="0" borderId="0" xfId="0" applyFont="1" applyAlignment="1">
      <alignment horizontal="center" vertical="center"/>
    </xf>
    <xf numFmtId="0" fontId="4" fillId="0" borderId="0" xfId="0" applyFont="1" applyFill="1" applyBorder="1" applyAlignment="1">
      <alignment horizontal="left"/>
    </xf>
    <xf numFmtId="0" fontId="5" fillId="0" borderId="79" xfId="0" applyFont="1" applyFill="1" applyBorder="1" applyAlignment="1">
      <alignment horizontal="center" vertical="center" textRotation="90" wrapText="1"/>
    </xf>
    <xf numFmtId="0" fontId="5" fillId="0" borderId="82" xfId="0" applyFont="1" applyFill="1" applyBorder="1" applyAlignment="1">
      <alignment horizontal="center" vertical="center" textRotation="90" wrapText="1"/>
    </xf>
    <xf numFmtId="0" fontId="5" fillId="0" borderId="80" xfId="0" applyFont="1" applyFill="1" applyBorder="1" applyAlignment="1">
      <alignment horizontal="center" vertical="center" textRotation="90" wrapText="1"/>
    </xf>
    <xf numFmtId="0" fontId="5" fillId="0" borderId="10" xfId="0" applyFont="1" applyFill="1" applyBorder="1" applyAlignment="1">
      <alignment horizontal="center" vertical="center" textRotation="90" wrapText="1"/>
    </xf>
    <xf numFmtId="0" fontId="5" fillId="0" borderId="94" xfId="0" applyFont="1" applyFill="1" applyBorder="1" applyAlignment="1">
      <alignment horizontal="center" vertical="center" textRotation="90" wrapText="1"/>
    </xf>
    <xf numFmtId="0" fontId="5" fillId="0" borderId="28"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8" xfId="0" applyFont="1" applyFill="1" applyBorder="1" applyAlignment="1">
      <alignment horizontal="center"/>
    </xf>
    <xf numFmtId="0" fontId="5" fillId="0" borderId="81"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8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0" xfId="0" applyFont="1" applyAlignment="1">
      <alignment horizontal="center"/>
    </xf>
    <xf numFmtId="0" fontId="5" fillId="13" borderId="84" xfId="0" applyFont="1" applyFill="1" applyBorder="1" applyAlignment="1">
      <alignment horizontal="left" vertical="center" wrapText="1"/>
    </xf>
    <xf numFmtId="0" fontId="5" fillId="13" borderId="2" xfId="0" applyFont="1" applyFill="1" applyBorder="1" applyAlignment="1">
      <alignment horizontal="left" vertical="center" wrapText="1"/>
    </xf>
    <xf numFmtId="0" fontId="5" fillId="15" borderId="65" xfId="0" applyFont="1" applyFill="1" applyBorder="1" applyAlignment="1">
      <alignment horizontal="right" vertical="center"/>
    </xf>
    <xf numFmtId="0" fontId="5" fillId="15" borderId="38" xfId="0" applyFont="1" applyFill="1" applyBorder="1" applyAlignment="1">
      <alignment horizontal="right" vertical="center"/>
    </xf>
    <xf numFmtId="0" fontId="18" fillId="0" borderId="0" xfId="0" applyFont="1" applyAlignment="1">
      <alignment horizontal="right" vertical="center"/>
    </xf>
    <xf numFmtId="0" fontId="18" fillId="0" borderId="0" xfId="0" applyFont="1" applyAlignment="1"/>
    <xf numFmtId="0" fontId="5" fillId="0" borderId="93" xfId="0" applyFont="1" applyFill="1" applyBorder="1" applyAlignment="1">
      <alignment horizontal="center" vertical="center" textRotation="90" wrapText="1"/>
    </xf>
    <xf numFmtId="0" fontId="5" fillId="0" borderId="52"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35" fillId="0" borderId="0" xfId="0" applyFont="1" applyAlignment="1">
      <alignment horizontal="left" vertical="center"/>
    </xf>
    <xf numFmtId="0" fontId="36" fillId="0" borderId="0" xfId="0" applyFont="1" applyAlignment="1">
      <alignment horizontal="left" vertical="center"/>
    </xf>
    <xf numFmtId="0" fontId="11" fillId="0" borderId="0" xfId="0" applyFont="1" applyAlignment="1">
      <alignment horizontal="center" vertical="center"/>
    </xf>
    <xf numFmtId="0" fontId="9" fillId="0" borderId="0" xfId="0" applyFont="1" applyFill="1" applyBorder="1" applyAlignment="1">
      <alignment horizontal="center" vertical="center" wrapText="1"/>
    </xf>
    <xf numFmtId="0" fontId="5" fillId="2" borderId="50" xfId="0" applyFont="1" applyFill="1" applyBorder="1" applyAlignment="1">
      <alignment horizontal="right" vertical="center" wrapText="1"/>
    </xf>
    <xf numFmtId="0" fontId="5" fillId="2" borderId="20" xfId="0" applyFont="1" applyFill="1" applyBorder="1" applyAlignment="1">
      <alignment horizontal="right" vertical="center" wrapText="1"/>
    </xf>
    <xf numFmtId="0" fontId="5" fillId="17" borderId="20" xfId="0" applyFont="1" applyFill="1" applyBorder="1" applyAlignment="1">
      <alignment horizontal="right" vertical="center" wrapText="1"/>
    </xf>
    <xf numFmtId="0" fontId="45" fillId="0" borderId="0" xfId="0" applyFont="1" applyAlignment="1">
      <alignment horizontal="left"/>
    </xf>
    <xf numFmtId="49" fontId="7" fillId="2" borderId="59" xfId="0" applyNumberFormat="1" applyFont="1" applyFill="1" applyBorder="1" applyAlignment="1">
      <alignment horizontal="center" vertical="center" wrapText="1"/>
    </xf>
    <xf numFmtId="0" fontId="24" fillId="0" borderId="44" xfId="0" applyFont="1" applyBorder="1" applyAlignment="1">
      <alignment horizontal="center" vertical="center" wrapText="1"/>
    </xf>
    <xf numFmtId="0" fontId="5" fillId="2" borderId="28" xfId="0" applyFont="1" applyFill="1" applyBorder="1" applyAlignment="1">
      <alignment horizontal="left" vertical="center" wrapText="1"/>
    </xf>
    <xf numFmtId="0" fontId="5" fillId="2" borderId="42" xfId="0" applyFont="1" applyFill="1" applyBorder="1" applyAlignment="1">
      <alignment horizontal="right" vertical="center" wrapText="1"/>
    </xf>
    <xf numFmtId="0" fontId="5" fillId="2" borderId="36" xfId="0" applyFont="1" applyFill="1" applyBorder="1" applyAlignment="1">
      <alignment horizontal="right" vertical="center" wrapText="1"/>
    </xf>
    <xf numFmtId="0" fontId="45" fillId="0" borderId="0" xfId="0" applyFont="1" applyAlignment="1">
      <alignment horizontal="left" vertical="center" wrapText="1"/>
    </xf>
    <xf numFmtId="0" fontId="8" fillId="0" borderId="0" xfId="0" applyFont="1" applyAlignment="1">
      <alignment horizontal="center" vertical="center" wrapText="1"/>
    </xf>
    <xf numFmtId="4" fontId="8" fillId="0" borderId="6" xfId="0" applyNumberFormat="1" applyFont="1" applyFill="1" applyBorder="1" applyAlignment="1">
      <alignment horizontal="right" vertical="center"/>
    </xf>
    <xf numFmtId="4" fontId="8" fillId="0" borderId="55" xfId="0" applyNumberFormat="1" applyFont="1" applyFill="1" applyBorder="1" applyAlignment="1">
      <alignment horizontal="right" vertical="center"/>
    </xf>
    <xf numFmtId="0" fontId="8" fillId="0" borderId="104" xfId="0" applyFont="1" applyFill="1" applyBorder="1" applyAlignment="1">
      <alignment horizontal="right"/>
    </xf>
    <xf numFmtId="0" fontId="8" fillId="0" borderId="75" xfId="0" applyFont="1" applyFill="1" applyBorder="1" applyAlignment="1">
      <alignment horizontal="right"/>
    </xf>
    <xf numFmtId="0" fontId="8" fillId="0" borderId="105" xfId="0" applyFont="1" applyFill="1" applyBorder="1" applyAlignment="1">
      <alignment horizontal="right"/>
    </xf>
    <xf numFmtId="4" fontId="8" fillId="0" borderId="5" xfId="0" applyNumberFormat="1" applyFont="1" applyFill="1" applyBorder="1" applyAlignment="1">
      <alignment horizontal="right" vertical="center"/>
    </xf>
    <xf numFmtId="4" fontId="8" fillId="0" borderId="46" xfId="0" applyNumberFormat="1" applyFont="1" applyFill="1" applyBorder="1" applyAlignment="1">
      <alignment horizontal="right" vertical="center"/>
    </xf>
    <xf numFmtId="0" fontId="8" fillId="0" borderId="101" xfId="0" applyFont="1" applyFill="1" applyBorder="1" applyAlignment="1">
      <alignment horizontal="right"/>
    </xf>
    <xf numFmtId="0" fontId="8" fillId="0" borderId="102" xfId="0" applyFont="1" applyFill="1" applyBorder="1" applyAlignment="1">
      <alignment horizontal="right"/>
    </xf>
    <xf numFmtId="0" fontId="8" fillId="0" borderId="103" xfId="0" applyFont="1" applyFill="1" applyBorder="1" applyAlignment="1">
      <alignment horizontal="right"/>
    </xf>
    <xf numFmtId="0" fontId="8" fillId="0" borderId="0" xfId="0" applyFont="1" applyAlignment="1">
      <alignment horizontal="right" vertical="center"/>
    </xf>
    <xf numFmtId="0" fontId="4" fillId="0" borderId="0" xfId="0" applyFont="1" applyAlignment="1">
      <alignment horizontal="center" vertical="center"/>
    </xf>
    <xf numFmtId="0" fontId="46" fillId="0" borderId="25" xfId="0" applyFont="1" applyFill="1" applyBorder="1" applyAlignment="1">
      <alignment horizontal="center" vertical="center"/>
    </xf>
    <xf numFmtId="0" fontId="46" fillId="0" borderId="43" xfId="0" applyFont="1" applyFill="1" applyBorder="1" applyAlignment="1">
      <alignment horizontal="center" vertical="center"/>
    </xf>
    <xf numFmtId="0" fontId="46" fillId="0" borderId="16" xfId="0" applyFont="1" applyFill="1" applyBorder="1" applyAlignment="1">
      <alignment horizontal="center" vertical="center" wrapText="1"/>
    </xf>
    <xf numFmtId="0" fontId="46" fillId="0" borderId="63" xfId="0" applyFont="1" applyFill="1" applyBorder="1" applyAlignment="1">
      <alignment horizontal="center" vertical="center" wrapText="1"/>
    </xf>
    <xf numFmtId="0" fontId="46" fillId="0" borderId="17" xfId="0" applyFont="1" applyFill="1" applyBorder="1" applyAlignment="1">
      <alignment horizontal="center" vertical="center" wrapText="1"/>
    </xf>
    <xf numFmtId="0" fontId="0" fillId="0" borderId="0" xfId="0" applyFont="1" applyAlignment="1">
      <alignment horizontal="left" vertical="center" wrapText="1"/>
    </xf>
    <xf numFmtId="0" fontId="47" fillId="0" borderId="56" xfId="0" applyFont="1" applyBorder="1" applyAlignment="1">
      <alignment horizontal="left"/>
    </xf>
    <xf numFmtId="0" fontId="45" fillId="0" borderId="0" xfId="0" applyFont="1" applyAlignment="1">
      <alignment horizontal="left" vertical="center"/>
    </xf>
    <xf numFmtId="0" fontId="8" fillId="7" borderId="41"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8" fillId="7" borderId="58" xfId="0" applyFont="1" applyFill="1" applyBorder="1" applyAlignment="1">
      <alignment horizontal="center" vertical="center" wrapText="1"/>
    </xf>
    <xf numFmtId="167" fontId="46" fillId="19" borderId="57" xfId="0" applyNumberFormat="1" applyFont="1" applyFill="1" applyBorder="1" applyAlignment="1">
      <alignment horizontal="right" vertical="center"/>
    </xf>
    <xf numFmtId="167" fontId="46" fillId="19" borderId="52" xfId="0" applyNumberFormat="1" applyFont="1" applyFill="1" applyBorder="1" applyAlignment="1">
      <alignment horizontal="right" vertical="center"/>
    </xf>
    <xf numFmtId="167" fontId="46" fillId="7" borderId="52" xfId="0" applyNumberFormat="1" applyFont="1" applyFill="1" applyBorder="1" applyAlignment="1">
      <alignment horizontal="right" vertical="center"/>
    </xf>
    <xf numFmtId="167" fontId="46" fillId="7" borderId="53" xfId="0" applyNumberFormat="1" applyFont="1" applyFill="1" applyBorder="1" applyAlignment="1">
      <alignment horizontal="right" vertical="center"/>
    </xf>
    <xf numFmtId="0" fontId="8" fillId="7" borderId="100" xfId="0" applyFont="1" applyFill="1" applyBorder="1" applyAlignment="1">
      <alignment horizontal="center" vertical="center" wrapText="1"/>
    </xf>
    <xf numFmtId="0" fontId="8" fillId="7" borderId="94" xfId="0" applyFont="1" applyFill="1" applyBorder="1" applyAlignment="1">
      <alignment horizontal="center" vertical="center" wrapText="1"/>
    </xf>
    <xf numFmtId="0" fontId="46" fillId="0" borderId="41" xfId="0" applyFont="1" applyFill="1" applyBorder="1" applyAlignment="1">
      <alignment horizontal="left" vertical="center" wrapText="1"/>
    </xf>
    <xf numFmtId="0" fontId="46" fillId="0" borderId="3" xfId="0" applyFont="1" applyFill="1" applyBorder="1" applyAlignment="1">
      <alignment horizontal="left" vertical="center" wrapText="1"/>
    </xf>
    <xf numFmtId="167" fontId="46" fillId="0" borderId="11" xfId="0" applyNumberFormat="1" applyFont="1" applyFill="1" applyBorder="1" applyAlignment="1">
      <alignment horizontal="center" vertical="center" wrapText="1"/>
    </xf>
    <xf numFmtId="167" fontId="46" fillId="0" borderId="85" xfId="0" applyNumberFormat="1" applyFont="1" applyFill="1" applyBorder="1" applyAlignment="1">
      <alignment horizontal="center" vertical="center" wrapText="1"/>
    </xf>
    <xf numFmtId="0" fontId="45" fillId="0" borderId="0" xfId="0" applyFont="1" applyAlignment="1">
      <alignment horizontal="center"/>
    </xf>
    <xf numFmtId="0" fontId="8" fillId="0" borderId="29" xfId="0" applyFont="1" applyFill="1" applyBorder="1" applyAlignment="1">
      <alignment horizontal="right"/>
    </xf>
    <xf numFmtId="0" fontId="8" fillId="0" borderId="5" xfId="0" applyFont="1" applyFill="1" applyBorder="1" applyAlignment="1">
      <alignment horizontal="right"/>
    </xf>
    <xf numFmtId="0" fontId="46" fillId="0" borderId="95" xfId="0" applyFont="1" applyFill="1" applyBorder="1" applyAlignment="1">
      <alignment horizontal="left" vertical="center" wrapText="1"/>
    </xf>
    <xf numFmtId="0" fontId="46" fillId="0" borderId="96" xfId="0" applyFont="1" applyFill="1" applyBorder="1" applyAlignment="1">
      <alignment horizontal="left" vertical="center" wrapText="1"/>
    </xf>
    <xf numFmtId="167" fontId="46" fillId="0" borderId="97" xfId="0" applyNumberFormat="1" applyFont="1" applyFill="1" applyBorder="1" applyAlignment="1">
      <alignment horizontal="center" vertical="center" wrapText="1"/>
    </xf>
    <xf numFmtId="167" fontId="46" fillId="0" borderId="98" xfId="0" applyNumberFormat="1" applyFont="1" applyFill="1" applyBorder="1" applyAlignment="1">
      <alignment horizontal="center" vertical="center" wrapText="1"/>
    </xf>
    <xf numFmtId="167" fontId="46" fillId="0" borderId="99" xfId="0" applyNumberFormat="1" applyFont="1" applyFill="1" applyBorder="1" applyAlignment="1">
      <alignment horizontal="center" vertical="center" wrapText="1"/>
    </xf>
    <xf numFmtId="0" fontId="46" fillId="7" borderId="25" xfId="0" applyFont="1" applyFill="1" applyBorder="1" applyAlignment="1">
      <alignment horizontal="left" wrapText="1"/>
    </xf>
    <xf numFmtId="0" fontId="46" fillId="7" borderId="16" xfId="0" applyFont="1" applyFill="1" applyBorder="1" applyAlignment="1">
      <alignment horizontal="left" wrapText="1"/>
    </xf>
    <xf numFmtId="167" fontId="46" fillId="19" borderId="16" xfId="0" applyNumberFormat="1" applyFont="1" applyFill="1" applyBorder="1" applyAlignment="1">
      <alignment horizontal="right" vertical="center"/>
    </xf>
    <xf numFmtId="167" fontId="46" fillId="7" borderId="16" xfId="0" applyNumberFormat="1" applyFont="1" applyFill="1" applyBorder="1" applyAlignment="1">
      <alignment horizontal="right" vertical="center"/>
    </xf>
    <xf numFmtId="167" fontId="46" fillId="7" borderId="17" xfId="0" applyNumberFormat="1" applyFont="1" applyFill="1" applyBorder="1" applyAlignment="1">
      <alignment horizontal="right" vertical="center"/>
    </xf>
    <xf numFmtId="0" fontId="13" fillId="0" borderId="0" xfId="0" applyFont="1" applyAlignment="1">
      <alignment horizontal="center" vertical="center"/>
    </xf>
    <xf numFmtId="0" fontId="0" fillId="0" borderId="0" xfId="0" applyAlignment="1">
      <alignment horizontal="center"/>
    </xf>
    <xf numFmtId="0" fontId="4" fillId="0" borderId="2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0" fillId="0" borderId="54" xfId="0" applyFill="1" applyBorder="1" applyAlignment="1">
      <alignment horizontal="left" vertical="center" wrapText="1"/>
    </xf>
    <xf numFmtId="0" fontId="0" fillId="0" borderId="6" xfId="0" applyFill="1" applyBorder="1" applyAlignment="1">
      <alignment horizontal="left" vertical="center" wrapText="1"/>
    </xf>
    <xf numFmtId="0" fontId="14" fillId="0" borderId="6" xfId="0" applyFont="1" applyFill="1" applyBorder="1" applyAlignment="1">
      <alignment horizontal="right"/>
    </xf>
    <xf numFmtId="0" fontId="14" fillId="0" borderId="55" xfId="0" applyFont="1" applyFill="1" applyBorder="1" applyAlignment="1">
      <alignment horizontal="right"/>
    </xf>
    <xf numFmtId="0" fontId="0" fillId="0" borderId="29" xfId="0" applyFill="1" applyBorder="1" applyAlignment="1">
      <alignment horizontal="left" vertical="center" wrapText="1"/>
    </xf>
    <xf numFmtId="0" fontId="0" fillId="0" borderId="5" xfId="0" applyFill="1" applyBorder="1" applyAlignment="1">
      <alignment horizontal="left" vertical="center" wrapText="1"/>
    </xf>
    <xf numFmtId="0" fontId="14" fillId="0" borderId="5" xfId="0" applyFont="1" applyFill="1" applyBorder="1" applyAlignment="1">
      <alignment horizontal="right"/>
    </xf>
    <xf numFmtId="0" fontId="14" fillId="0" borderId="46" xfId="0" applyFont="1" applyFill="1" applyBorder="1" applyAlignment="1">
      <alignment horizontal="right"/>
    </xf>
    <xf numFmtId="0" fontId="0" fillId="0" borderId="0" xfId="0" applyFont="1" applyAlignment="1">
      <alignment horizontal="left" vertical="center"/>
    </xf>
    <xf numFmtId="0" fontId="0" fillId="0" borderId="0" xfId="0" applyAlignment="1">
      <alignment horizontal="left" vertical="center" wrapText="1"/>
    </xf>
    <xf numFmtId="0" fontId="0" fillId="0" borderId="31" xfId="0" applyFill="1" applyBorder="1" applyAlignment="1">
      <alignment horizontal="left" vertical="center" wrapText="1"/>
    </xf>
    <xf numFmtId="0" fontId="0" fillId="0" borderId="32" xfId="0" applyFill="1" applyBorder="1" applyAlignment="1">
      <alignment horizontal="left" vertical="center" wrapText="1"/>
    </xf>
    <xf numFmtId="0" fontId="14" fillId="0" borderId="32" xfId="0" applyFont="1" applyFill="1" applyBorder="1" applyAlignment="1">
      <alignment horizontal="right"/>
    </xf>
    <xf numFmtId="0" fontId="14" fillId="0" borderId="47" xfId="0" applyFont="1" applyFill="1" applyBorder="1" applyAlignment="1">
      <alignment horizontal="right"/>
    </xf>
  </cellXfs>
  <cellStyles count="3">
    <cellStyle name="Comma" xfId="1" builtinId="3" customBuiltin="1"/>
    <cellStyle name="Normal" xfId="0" builtinId="0" customBuiltin="1"/>
    <cellStyle name="Normal 2" xfId="2" xr:uid="{00000000-0005-0000-0000-000002000000}"/>
  </cellStyles>
  <dxfs count="0"/>
  <tableStyles count="0" defaultTableStyle="TableStyleMedium2" defaultPivotStyle="PivotStyleLight16"/>
  <colors>
    <mruColors>
      <color rgb="FFFFCC99"/>
      <color rgb="FFFF6699"/>
      <color rgb="FFFFCC00"/>
      <color rgb="FFCCFF99"/>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41"/>
  <sheetViews>
    <sheetView zoomScaleNormal="100" workbookViewId="0">
      <selection activeCell="B5" sqref="B5:I5"/>
    </sheetView>
  </sheetViews>
  <sheetFormatPr defaultRowHeight="14.4" x14ac:dyDescent="0.3"/>
  <cols>
    <col min="1" max="1" width="3.44140625" style="26" customWidth="1"/>
    <col min="2" max="2" width="5" customWidth="1"/>
    <col min="3" max="3" width="20.88671875" customWidth="1"/>
    <col min="4" max="4" width="9.6640625" customWidth="1"/>
    <col min="5" max="5" width="10.44140625" customWidth="1"/>
    <col min="6" max="6" width="12.33203125" customWidth="1"/>
    <col min="7" max="7" width="14.109375" customWidth="1"/>
    <col min="8" max="8" width="11.109375" customWidth="1"/>
    <col min="9" max="9" width="15.109375" customWidth="1"/>
  </cols>
  <sheetData>
    <row r="1" spans="2:10" s="2" customFormat="1" x14ac:dyDescent="0.25">
      <c r="B1" s="1"/>
      <c r="D1" s="3"/>
      <c r="E1" s="207" t="s">
        <v>76</v>
      </c>
      <c r="F1" s="207"/>
      <c r="G1" s="207"/>
      <c r="H1" s="207"/>
      <c r="I1" s="207"/>
    </row>
    <row r="2" spans="2:10" s="2" customFormat="1" x14ac:dyDescent="0.25">
      <c r="B2" s="1"/>
      <c r="D2" s="3"/>
      <c r="E2" s="207" t="s">
        <v>199</v>
      </c>
      <c r="F2" s="207"/>
      <c r="G2" s="207"/>
      <c r="H2" s="207"/>
      <c r="I2" s="207"/>
    </row>
    <row r="3" spans="2:10" s="2" customFormat="1" x14ac:dyDescent="0.25">
      <c r="B3" s="1"/>
      <c r="D3" s="3"/>
      <c r="E3" s="38"/>
      <c r="F3" s="38"/>
      <c r="G3" s="38"/>
      <c r="H3" s="38"/>
      <c r="I3" s="38"/>
    </row>
    <row r="4" spans="2:10" s="6" customFormat="1" x14ac:dyDescent="0.25">
      <c r="B4" s="213" t="s">
        <v>74</v>
      </c>
      <c r="C4" s="214"/>
      <c r="D4" s="214"/>
      <c r="E4" s="214"/>
      <c r="F4" s="214"/>
      <c r="G4" s="214"/>
      <c r="H4" s="214"/>
      <c r="I4" s="214"/>
      <c r="J4" s="39"/>
    </row>
    <row r="5" spans="2:10" s="6" customFormat="1" ht="35.25" customHeight="1" x14ac:dyDescent="0.25">
      <c r="B5" s="215" t="s">
        <v>200</v>
      </c>
      <c r="C5" s="215"/>
      <c r="D5" s="215"/>
      <c r="E5" s="215"/>
      <c r="F5" s="215"/>
      <c r="G5" s="215"/>
      <c r="H5" s="215"/>
      <c r="I5" s="215"/>
      <c r="J5" s="39"/>
    </row>
    <row r="6" spans="2:10" s="40" customFormat="1" ht="12" x14ac:dyDescent="0.25"/>
    <row r="7" spans="2:10" s="6" customFormat="1" ht="36" customHeight="1" thickBot="1" x14ac:dyDescent="0.3">
      <c r="B7" s="198" t="s">
        <v>120</v>
      </c>
      <c r="C7" s="198"/>
      <c r="D7" s="198"/>
      <c r="E7" s="198"/>
      <c r="F7" s="198"/>
      <c r="G7" s="198"/>
      <c r="H7" s="198"/>
      <c r="I7" s="198"/>
      <c r="J7" s="39"/>
    </row>
    <row r="8" spans="2:10" s="41" customFormat="1" ht="108.6" thickBot="1" x14ac:dyDescent="0.25">
      <c r="B8" s="42" t="s">
        <v>0</v>
      </c>
      <c r="C8" s="43" t="s">
        <v>1</v>
      </c>
      <c r="D8" s="44" t="s">
        <v>85</v>
      </c>
      <c r="E8" s="45" t="s">
        <v>65</v>
      </c>
      <c r="F8" s="45" t="s">
        <v>86</v>
      </c>
      <c r="G8" s="44" t="s">
        <v>87</v>
      </c>
      <c r="H8" s="44" t="s">
        <v>88</v>
      </c>
      <c r="I8" s="46" t="s">
        <v>182</v>
      </c>
      <c r="J8" s="47"/>
    </row>
    <row r="9" spans="2:10" s="41" customFormat="1" ht="12.6" thickBot="1" x14ac:dyDescent="0.25">
      <c r="B9" s="48">
        <v>1</v>
      </c>
      <c r="C9" s="49">
        <v>2</v>
      </c>
      <c r="D9" s="50">
        <v>3</v>
      </c>
      <c r="E9" s="51">
        <v>4</v>
      </c>
      <c r="F9" s="51">
        <v>5</v>
      </c>
      <c r="G9" s="50">
        <v>6</v>
      </c>
      <c r="H9" s="50">
        <v>7</v>
      </c>
      <c r="I9" s="52">
        <v>8</v>
      </c>
    </row>
    <row r="10" spans="2:10" s="41" customFormat="1" ht="12.6" thickBot="1" x14ac:dyDescent="0.25">
      <c r="B10" s="199" t="s">
        <v>89</v>
      </c>
      <c r="C10" s="144" t="s">
        <v>90</v>
      </c>
      <c r="D10" s="145">
        <v>206.1</v>
      </c>
      <c r="E10" s="146">
        <v>5</v>
      </c>
      <c r="F10" s="147">
        <v>180</v>
      </c>
      <c r="G10" s="148">
        <f>ROUND(D10/F10,2)</f>
        <v>1.1499999999999999</v>
      </c>
      <c r="H10" s="149"/>
      <c r="I10" s="208"/>
      <c r="J10" s="53"/>
    </row>
    <row r="11" spans="2:10" s="41" customFormat="1" ht="12.6" thickBot="1" x14ac:dyDescent="0.25">
      <c r="B11" s="200"/>
      <c r="C11" s="144" t="s">
        <v>91</v>
      </c>
      <c r="D11" s="145">
        <v>377.18</v>
      </c>
      <c r="E11" s="146">
        <v>1</v>
      </c>
      <c r="F11" s="147">
        <v>250</v>
      </c>
      <c r="G11" s="148">
        <f t="shared" ref="G11:G22" si="0">ROUND(D11/F11,2)</f>
        <v>1.51</v>
      </c>
      <c r="H11" s="149"/>
      <c r="I11" s="208"/>
      <c r="J11" s="53"/>
    </row>
    <row r="12" spans="2:10" s="41" customFormat="1" ht="12.6" thickBot="1" x14ac:dyDescent="0.25">
      <c r="B12" s="200"/>
      <c r="C12" s="144" t="s">
        <v>92</v>
      </c>
      <c r="D12" s="145">
        <v>878.84000000000015</v>
      </c>
      <c r="E12" s="146">
        <v>7</v>
      </c>
      <c r="F12" s="147">
        <v>500</v>
      </c>
      <c r="G12" s="148">
        <f t="shared" si="0"/>
        <v>1.76</v>
      </c>
      <c r="H12" s="149"/>
      <c r="I12" s="208"/>
      <c r="J12" s="53"/>
    </row>
    <row r="13" spans="2:10" s="41" customFormat="1" ht="12.6" thickBot="1" x14ac:dyDescent="0.25">
      <c r="B13" s="200"/>
      <c r="C13" s="144" t="s">
        <v>93</v>
      </c>
      <c r="D13" s="145">
        <v>100.63</v>
      </c>
      <c r="E13" s="146">
        <v>7</v>
      </c>
      <c r="F13" s="147">
        <v>90</v>
      </c>
      <c r="G13" s="148">
        <f t="shared" si="0"/>
        <v>1.1200000000000001</v>
      </c>
      <c r="H13" s="149"/>
      <c r="I13" s="208"/>
      <c r="J13" s="53"/>
    </row>
    <row r="14" spans="2:10" s="41" customFormat="1" ht="12.6" thickBot="1" x14ac:dyDescent="0.25">
      <c r="B14" s="200"/>
      <c r="C14" s="144" t="s">
        <v>94</v>
      </c>
      <c r="D14" s="145">
        <v>64.67</v>
      </c>
      <c r="E14" s="146">
        <v>7</v>
      </c>
      <c r="F14" s="147">
        <v>170</v>
      </c>
      <c r="G14" s="148">
        <f t="shared" si="0"/>
        <v>0.38</v>
      </c>
      <c r="H14" s="149"/>
      <c r="I14" s="208"/>
      <c r="J14" s="53"/>
    </row>
    <row r="15" spans="2:10" s="41" customFormat="1" ht="12.6" thickBot="1" x14ac:dyDescent="0.25">
      <c r="B15" s="200"/>
      <c r="C15" s="144" t="s">
        <v>95</v>
      </c>
      <c r="D15" s="145">
        <v>426.91</v>
      </c>
      <c r="E15" s="146">
        <v>7</v>
      </c>
      <c r="F15" s="147">
        <v>280</v>
      </c>
      <c r="G15" s="148">
        <f t="shared" si="0"/>
        <v>1.52</v>
      </c>
      <c r="H15" s="149"/>
      <c r="I15" s="208"/>
      <c r="J15" s="53"/>
    </row>
    <row r="16" spans="2:10" s="41" customFormat="1" ht="12.6" thickBot="1" x14ac:dyDescent="0.25">
      <c r="B16" s="200"/>
      <c r="C16" s="144" t="s">
        <v>96</v>
      </c>
      <c r="D16" s="145">
        <v>187.51</v>
      </c>
      <c r="E16" s="146">
        <v>7</v>
      </c>
      <c r="F16" s="147">
        <v>350</v>
      </c>
      <c r="G16" s="148">
        <f t="shared" si="0"/>
        <v>0.54</v>
      </c>
      <c r="H16" s="149"/>
      <c r="I16" s="208"/>
      <c r="J16" s="53"/>
    </row>
    <row r="17" spans="2:10" s="41" customFormat="1" ht="12.6" thickBot="1" x14ac:dyDescent="0.25">
      <c r="B17" s="200"/>
      <c r="C17" s="144" t="s">
        <v>97</v>
      </c>
      <c r="D17" s="145">
        <v>168.77</v>
      </c>
      <c r="E17" s="146">
        <v>7</v>
      </c>
      <c r="F17" s="147">
        <v>280</v>
      </c>
      <c r="G17" s="148">
        <f t="shared" si="0"/>
        <v>0.6</v>
      </c>
      <c r="H17" s="149"/>
      <c r="I17" s="208"/>
      <c r="J17" s="53"/>
    </row>
    <row r="18" spans="2:10" s="41" customFormat="1" ht="12.6" thickBot="1" x14ac:dyDescent="0.25">
      <c r="B18" s="200"/>
      <c r="C18" s="144" t="s">
        <v>98</v>
      </c>
      <c r="D18" s="145">
        <v>205.52</v>
      </c>
      <c r="E18" s="146">
        <v>7</v>
      </c>
      <c r="F18" s="147">
        <v>280</v>
      </c>
      <c r="G18" s="148">
        <f t="shared" si="0"/>
        <v>0.73</v>
      </c>
      <c r="H18" s="149"/>
      <c r="I18" s="208"/>
      <c r="J18" s="53"/>
    </row>
    <row r="19" spans="2:10" s="41" customFormat="1" ht="12.6" thickBot="1" x14ac:dyDescent="0.25">
      <c r="B19" s="200"/>
      <c r="C19" s="144" t="s">
        <v>78</v>
      </c>
      <c r="D19" s="145">
        <v>173.5</v>
      </c>
      <c r="E19" s="146">
        <v>7</v>
      </c>
      <c r="F19" s="147">
        <v>210</v>
      </c>
      <c r="G19" s="148">
        <f t="shared" si="0"/>
        <v>0.83</v>
      </c>
      <c r="H19" s="149"/>
      <c r="I19" s="208"/>
    </row>
    <row r="20" spans="2:10" s="41" customFormat="1" ht="12.6" thickBot="1" x14ac:dyDescent="0.25">
      <c r="B20" s="200"/>
      <c r="C20" s="144" t="s">
        <v>9</v>
      </c>
      <c r="D20" s="145">
        <v>111.51</v>
      </c>
      <c r="E20" s="146">
        <v>0.25</v>
      </c>
      <c r="F20" s="147">
        <v>300</v>
      </c>
      <c r="G20" s="148">
        <f t="shared" si="0"/>
        <v>0.37</v>
      </c>
      <c r="H20" s="149"/>
      <c r="I20" s="208"/>
    </row>
    <row r="21" spans="2:10" s="41" customFormat="1" ht="12.6" thickBot="1" x14ac:dyDescent="0.25">
      <c r="B21" s="200"/>
      <c r="C21" s="144" t="s">
        <v>99</v>
      </c>
      <c r="D21" s="145">
        <v>171.99</v>
      </c>
      <c r="E21" s="146">
        <v>5</v>
      </c>
      <c r="F21" s="147">
        <v>180</v>
      </c>
      <c r="G21" s="148">
        <f t="shared" si="0"/>
        <v>0.96</v>
      </c>
      <c r="H21" s="149"/>
      <c r="I21" s="208"/>
    </row>
    <row r="22" spans="2:10" s="41" customFormat="1" ht="12.6" thickBot="1" x14ac:dyDescent="0.25">
      <c r="B22" s="200"/>
      <c r="C22" s="144" t="s">
        <v>100</v>
      </c>
      <c r="D22" s="145">
        <v>194.47</v>
      </c>
      <c r="E22" s="146">
        <v>7</v>
      </c>
      <c r="F22" s="147">
        <v>300</v>
      </c>
      <c r="G22" s="148">
        <f t="shared" si="0"/>
        <v>0.65</v>
      </c>
      <c r="H22" s="149"/>
      <c r="I22" s="208"/>
    </row>
    <row r="23" spans="2:10" s="41" customFormat="1" ht="12.6" thickBot="1" x14ac:dyDescent="0.3">
      <c r="B23" s="200"/>
      <c r="C23" s="54" t="s">
        <v>11</v>
      </c>
      <c r="D23" s="55">
        <f>SUM(D10:D22)</f>
        <v>3267.6</v>
      </c>
      <c r="E23" s="56"/>
      <c r="F23" s="56"/>
      <c r="G23" s="27">
        <f>SUM(G10:G22)</f>
        <v>12.12</v>
      </c>
      <c r="H23" s="57">
        <f>SUM(H10:H22)</f>
        <v>0</v>
      </c>
      <c r="I23" s="209"/>
      <c r="J23" s="53"/>
    </row>
    <row r="24" spans="2:10" s="58" customFormat="1" ht="12.6" thickBot="1" x14ac:dyDescent="0.3">
      <c r="B24" s="59"/>
      <c r="C24" s="150" t="s">
        <v>15</v>
      </c>
      <c r="D24" s="60">
        <f>D23</f>
        <v>3267.6</v>
      </c>
      <c r="E24" s="7"/>
      <c r="F24" s="7"/>
      <c r="G24" s="61"/>
      <c r="H24" s="61"/>
      <c r="I24" s="62"/>
      <c r="J24" s="63"/>
    </row>
    <row r="25" spans="2:10" s="6" customFormat="1" ht="15" thickBot="1" x14ac:dyDescent="0.3">
      <c r="B25" s="203" t="s">
        <v>122</v>
      </c>
      <c r="C25" s="203"/>
      <c r="D25" s="203"/>
      <c r="E25" s="65"/>
      <c r="F25" s="66"/>
      <c r="G25" s="66"/>
      <c r="H25" s="67"/>
      <c r="J25" s="39"/>
    </row>
    <row r="26" spans="2:10" s="41" customFormat="1" ht="24.75" customHeight="1" x14ac:dyDescent="0.2">
      <c r="B26" s="210" t="s">
        <v>188</v>
      </c>
      <c r="C26" s="211"/>
      <c r="D26" s="211"/>
      <c r="E26" s="211"/>
      <c r="F26" s="211"/>
      <c r="G26" s="211"/>
      <c r="H26" s="211"/>
      <c r="I26" s="212"/>
      <c r="J26" s="53"/>
    </row>
    <row r="27" spans="2:10" s="41" customFormat="1" ht="12" x14ac:dyDescent="0.2">
      <c r="B27" s="188" t="s">
        <v>101</v>
      </c>
      <c r="C27" s="189"/>
      <c r="D27" s="189"/>
      <c r="E27" s="189"/>
      <c r="F27" s="189"/>
      <c r="G27" s="189"/>
      <c r="H27" s="189"/>
      <c r="I27" s="194"/>
      <c r="J27" s="53"/>
    </row>
    <row r="28" spans="2:10" s="41" customFormat="1" ht="12" x14ac:dyDescent="0.25">
      <c r="B28" s="195" t="s">
        <v>67</v>
      </c>
      <c r="C28" s="196"/>
      <c r="D28" s="196"/>
      <c r="E28" s="196"/>
      <c r="F28" s="196"/>
      <c r="G28" s="196"/>
      <c r="H28" s="196"/>
      <c r="I28" s="197"/>
      <c r="J28" s="53"/>
    </row>
    <row r="29" spans="2:10" s="41" customFormat="1" ht="12" x14ac:dyDescent="0.25">
      <c r="B29" s="195" t="s">
        <v>16</v>
      </c>
      <c r="C29" s="196"/>
      <c r="D29" s="196"/>
      <c r="E29" s="196"/>
      <c r="F29" s="196"/>
      <c r="G29" s="196"/>
      <c r="H29" s="196"/>
      <c r="I29" s="190"/>
      <c r="J29" s="53"/>
    </row>
    <row r="30" spans="2:10" s="41" customFormat="1" ht="12" x14ac:dyDescent="0.25">
      <c r="B30" s="195" t="s">
        <v>17</v>
      </c>
      <c r="C30" s="196"/>
      <c r="D30" s="196"/>
      <c r="E30" s="196"/>
      <c r="F30" s="196"/>
      <c r="G30" s="196"/>
      <c r="H30" s="196"/>
      <c r="I30" s="190"/>
      <c r="J30" s="53"/>
    </row>
    <row r="31" spans="2:10" s="41" customFormat="1" ht="36" customHeight="1" x14ac:dyDescent="0.25">
      <c r="B31" s="195" t="s">
        <v>102</v>
      </c>
      <c r="C31" s="196"/>
      <c r="D31" s="196"/>
      <c r="E31" s="196"/>
      <c r="F31" s="196"/>
      <c r="G31" s="196"/>
      <c r="H31" s="196"/>
      <c r="I31" s="190"/>
      <c r="J31" s="53"/>
    </row>
    <row r="32" spans="2:10" s="41" customFormat="1" ht="26.25" customHeight="1" x14ac:dyDescent="0.25">
      <c r="B32" s="188" t="s">
        <v>68</v>
      </c>
      <c r="C32" s="189"/>
      <c r="D32" s="189"/>
      <c r="E32" s="189"/>
      <c r="F32" s="189"/>
      <c r="G32" s="189"/>
      <c r="H32" s="189"/>
      <c r="I32" s="190"/>
      <c r="J32" s="53"/>
    </row>
    <row r="33" spans="1:10" s="41" customFormat="1" ht="25.5" customHeight="1" x14ac:dyDescent="0.25">
      <c r="B33" s="188" t="s">
        <v>69</v>
      </c>
      <c r="C33" s="189"/>
      <c r="D33" s="189"/>
      <c r="E33" s="189"/>
      <c r="F33" s="189"/>
      <c r="G33" s="189"/>
      <c r="H33" s="189"/>
      <c r="I33" s="190"/>
      <c r="J33" s="53"/>
    </row>
    <row r="34" spans="1:10" s="41" customFormat="1" ht="30" customHeight="1" thickBot="1" x14ac:dyDescent="0.3">
      <c r="B34" s="191" t="s">
        <v>103</v>
      </c>
      <c r="C34" s="192"/>
      <c r="D34" s="192"/>
      <c r="E34" s="192"/>
      <c r="F34" s="192"/>
      <c r="G34" s="192"/>
      <c r="H34" s="192"/>
      <c r="I34" s="193"/>
      <c r="J34" s="53"/>
    </row>
    <row r="35" spans="1:10" s="41" customFormat="1" ht="12" customHeight="1" x14ac:dyDescent="0.25">
      <c r="B35" s="173"/>
      <c r="C35" s="173"/>
      <c r="D35" s="173"/>
      <c r="E35" s="173"/>
      <c r="F35" s="173"/>
      <c r="G35" s="173"/>
      <c r="H35" s="173"/>
      <c r="I35" s="174"/>
      <c r="J35" s="53"/>
    </row>
    <row r="36" spans="1:10" s="40" customFormat="1" ht="8.25" customHeight="1" x14ac:dyDescent="0.25">
      <c r="A36" s="175"/>
      <c r="B36" s="175"/>
      <c r="C36" s="175"/>
      <c r="D36" s="175"/>
      <c r="E36" s="175"/>
      <c r="F36" s="175"/>
      <c r="G36" s="175"/>
      <c r="H36" s="175"/>
      <c r="I36" s="175"/>
    </row>
    <row r="37" spans="1:10" s="6" customFormat="1" ht="46.5" customHeight="1" thickBot="1" x14ac:dyDescent="0.3">
      <c r="B37" s="198" t="s">
        <v>123</v>
      </c>
      <c r="C37" s="198"/>
      <c r="D37" s="198"/>
      <c r="E37" s="198"/>
      <c r="F37" s="198"/>
      <c r="G37" s="198"/>
      <c r="H37" s="198"/>
      <c r="I37" s="198"/>
      <c r="J37" s="39"/>
    </row>
    <row r="38" spans="1:10" s="41" customFormat="1" ht="108.6" thickBot="1" x14ac:dyDescent="0.25">
      <c r="B38" s="42" t="s">
        <v>0</v>
      </c>
      <c r="C38" s="43" t="s">
        <v>1</v>
      </c>
      <c r="D38" s="44" t="s">
        <v>85</v>
      </c>
      <c r="E38" s="45" t="s">
        <v>65</v>
      </c>
      <c r="F38" s="45" t="s">
        <v>86</v>
      </c>
      <c r="G38" s="44" t="s">
        <v>87</v>
      </c>
      <c r="H38" s="44" t="s">
        <v>88</v>
      </c>
      <c r="I38" s="46" t="s">
        <v>183</v>
      </c>
      <c r="J38" s="47"/>
    </row>
    <row r="39" spans="1:10" s="41" customFormat="1" ht="12.6" thickBot="1" x14ac:dyDescent="0.25">
      <c r="B39" s="48">
        <v>1</v>
      </c>
      <c r="C39" s="49">
        <v>2</v>
      </c>
      <c r="D39" s="50">
        <v>3</v>
      </c>
      <c r="E39" s="51">
        <v>4</v>
      </c>
      <c r="F39" s="51">
        <v>5</v>
      </c>
      <c r="G39" s="50">
        <v>6</v>
      </c>
      <c r="H39" s="50">
        <v>7</v>
      </c>
      <c r="I39" s="52">
        <v>8</v>
      </c>
    </row>
    <row r="40" spans="1:10" s="41" customFormat="1" ht="12.6" thickBot="1" x14ac:dyDescent="0.25">
      <c r="B40" s="199" t="s">
        <v>89</v>
      </c>
      <c r="C40" s="115" t="s">
        <v>90</v>
      </c>
      <c r="D40" s="116">
        <v>206.1</v>
      </c>
      <c r="E40" s="117">
        <v>1</v>
      </c>
      <c r="F40" s="118">
        <v>180</v>
      </c>
      <c r="G40" s="119">
        <f>ROUND(D40/F40,2)</f>
        <v>1.1499999999999999</v>
      </c>
      <c r="H40" s="120"/>
      <c r="I40" s="201"/>
      <c r="J40" s="53"/>
    </row>
    <row r="41" spans="1:10" s="41" customFormat="1" ht="12.6" thickBot="1" x14ac:dyDescent="0.25">
      <c r="B41" s="200"/>
      <c r="C41" s="115" t="s">
        <v>92</v>
      </c>
      <c r="D41" s="116">
        <v>878.84000000000015</v>
      </c>
      <c r="E41" s="117">
        <v>5</v>
      </c>
      <c r="F41" s="118">
        <v>500</v>
      </c>
      <c r="G41" s="119">
        <f t="shared" ref="G41:G50" si="1">ROUND(D41/F41,2)</f>
        <v>1.76</v>
      </c>
      <c r="H41" s="120"/>
      <c r="I41" s="201"/>
      <c r="J41" s="53"/>
    </row>
    <row r="42" spans="1:10" s="41" customFormat="1" ht="12.6" thickBot="1" x14ac:dyDescent="0.25">
      <c r="B42" s="200"/>
      <c r="C42" s="115" t="s">
        <v>93</v>
      </c>
      <c r="D42" s="116">
        <v>100.63</v>
      </c>
      <c r="E42" s="117">
        <v>5</v>
      </c>
      <c r="F42" s="118">
        <v>90</v>
      </c>
      <c r="G42" s="119">
        <f t="shared" si="1"/>
        <v>1.1200000000000001</v>
      </c>
      <c r="H42" s="120"/>
      <c r="I42" s="201"/>
      <c r="J42" s="53"/>
    </row>
    <row r="43" spans="1:10" s="41" customFormat="1" ht="12.6" thickBot="1" x14ac:dyDescent="0.25">
      <c r="B43" s="200"/>
      <c r="C43" s="115" t="s">
        <v>94</v>
      </c>
      <c r="D43" s="116">
        <v>64.67</v>
      </c>
      <c r="E43" s="117">
        <v>3</v>
      </c>
      <c r="F43" s="118">
        <v>170</v>
      </c>
      <c r="G43" s="119">
        <f t="shared" si="1"/>
        <v>0.38</v>
      </c>
      <c r="H43" s="120"/>
      <c r="I43" s="201"/>
      <c r="J43" s="53"/>
    </row>
    <row r="44" spans="1:10" s="41" customFormat="1" ht="12.6" thickBot="1" x14ac:dyDescent="0.25">
      <c r="B44" s="200"/>
      <c r="C44" s="115" t="s">
        <v>95</v>
      </c>
      <c r="D44" s="116">
        <v>426.91</v>
      </c>
      <c r="E44" s="117">
        <v>3</v>
      </c>
      <c r="F44" s="118">
        <v>280</v>
      </c>
      <c r="G44" s="119">
        <f t="shared" si="1"/>
        <v>1.52</v>
      </c>
      <c r="H44" s="120"/>
      <c r="I44" s="201"/>
      <c r="J44" s="53"/>
    </row>
    <row r="45" spans="1:10" s="41" customFormat="1" ht="12.6" thickBot="1" x14ac:dyDescent="0.25">
      <c r="B45" s="200"/>
      <c r="C45" s="115" t="s">
        <v>96</v>
      </c>
      <c r="D45" s="116">
        <v>187.51</v>
      </c>
      <c r="E45" s="117">
        <v>3</v>
      </c>
      <c r="F45" s="118">
        <v>350</v>
      </c>
      <c r="G45" s="119">
        <f t="shared" si="1"/>
        <v>0.54</v>
      </c>
      <c r="H45" s="120"/>
      <c r="I45" s="201"/>
      <c r="J45" s="53"/>
    </row>
    <row r="46" spans="1:10" s="41" customFormat="1" ht="12.6" thickBot="1" x14ac:dyDescent="0.25">
      <c r="B46" s="200"/>
      <c r="C46" s="115" t="s">
        <v>97</v>
      </c>
      <c r="D46" s="116">
        <v>168.77</v>
      </c>
      <c r="E46" s="117">
        <v>3</v>
      </c>
      <c r="F46" s="118">
        <v>280</v>
      </c>
      <c r="G46" s="119">
        <f t="shared" si="1"/>
        <v>0.6</v>
      </c>
      <c r="H46" s="120"/>
      <c r="I46" s="201"/>
      <c r="J46" s="53"/>
    </row>
    <row r="47" spans="1:10" s="41" customFormat="1" ht="12.6" thickBot="1" x14ac:dyDescent="0.25">
      <c r="B47" s="200"/>
      <c r="C47" s="115" t="s">
        <v>98</v>
      </c>
      <c r="D47" s="116">
        <v>205.52</v>
      </c>
      <c r="E47" s="117">
        <v>3</v>
      </c>
      <c r="F47" s="118">
        <v>280</v>
      </c>
      <c r="G47" s="119">
        <f t="shared" si="1"/>
        <v>0.73</v>
      </c>
      <c r="H47" s="120"/>
      <c r="I47" s="201"/>
      <c r="J47" s="53"/>
    </row>
    <row r="48" spans="1:10" s="41" customFormat="1" ht="12.6" thickBot="1" x14ac:dyDescent="0.25">
      <c r="B48" s="200"/>
      <c r="C48" s="115" t="s">
        <v>78</v>
      </c>
      <c r="D48" s="116">
        <v>173.5</v>
      </c>
      <c r="E48" s="117">
        <v>3</v>
      </c>
      <c r="F48" s="118">
        <v>210</v>
      </c>
      <c r="G48" s="119">
        <f t="shared" si="1"/>
        <v>0.83</v>
      </c>
      <c r="H48" s="120"/>
      <c r="I48" s="201"/>
    </row>
    <row r="49" spans="2:10" s="41" customFormat="1" ht="12.6" thickBot="1" x14ac:dyDescent="0.25">
      <c r="B49" s="200"/>
      <c r="C49" s="115" t="s">
        <v>99</v>
      </c>
      <c r="D49" s="116">
        <v>171.99</v>
      </c>
      <c r="E49" s="117">
        <v>3</v>
      </c>
      <c r="F49" s="118">
        <v>180</v>
      </c>
      <c r="G49" s="119">
        <f t="shared" si="1"/>
        <v>0.96</v>
      </c>
      <c r="H49" s="120"/>
      <c r="I49" s="201"/>
    </row>
    <row r="50" spans="2:10" s="41" customFormat="1" ht="12.6" thickBot="1" x14ac:dyDescent="0.25">
      <c r="B50" s="200"/>
      <c r="C50" s="115" t="s">
        <v>100</v>
      </c>
      <c r="D50" s="116">
        <v>194.47</v>
      </c>
      <c r="E50" s="117">
        <v>5</v>
      </c>
      <c r="F50" s="118">
        <v>300</v>
      </c>
      <c r="G50" s="119">
        <f t="shared" si="1"/>
        <v>0.65</v>
      </c>
      <c r="H50" s="120"/>
      <c r="I50" s="201"/>
    </row>
    <row r="51" spans="2:10" s="41" customFormat="1" ht="12.6" thickBot="1" x14ac:dyDescent="0.3">
      <c r="B51" s="200"/>
      <c r="C51" s="54" t="s">
        <v>11</v>
      </c>
      <c r="D51" s="55">
        <f>SUM(D40:D50)</f>
        <v>2778.9100000000003</v>
      </c>
      <c r="E51" s="56"/>
      <c r="F51" s="56"/>
      <c r="G51" s="27">
        <f>SUM(G40:G50)</f>
        <v>10.24</v>
      </c>
      <c r="H51" s="57">
        <f>SUM(H40:H50)</f>
        <v>0</v>
      </c>
      <c r="I51" s="202"/>
      <c r="J51" s="53"/>
    </row>
    <row r="52" spans="2:10" s="58" customFormat="1" ht="12.6" thickBot="1" x14ac:dyDescent="0.3">
      <c r="B52" s="59"/>
      <c r="C52" s="121" t="s">
        <v>15</v>
      </c>
      <c r="D52" s="60">
        <f>D51</f>
        <v>2778.9100000000003</v>
      </c>
      <c r="E52" s="7"/>
      <c r="F52" s="7"/>
      <c r="G52" s="61"/>
      <c r="H52" s="61"/>
      <c r="I52" s="114"/>
      <c r="J52" s="63"/>
    </row>
    <row r="53" spans="2:10" s="6" customFormat="1" ht="15" thickBot="1" x14ac:dyDescent="0.3">
      <c r="B53" s="203" t="s">
        <v>124</v>
      </c>
      <c r="C53" s="203"/>
      <c r="D53" s="203"/>
      <c r="E53" s="65"/>
      <c r="F53" s="66"/>
      <c r="G53" s="66"/>
      <c r="H53" s="67"/>
      <c r="J53" s="39"/>
    </row>
    <row r="54" spans="2:10" s="41" customFormat="1" ht="27.75" customHeight="1" x14ac:dyDescent="0.2">
      <c r="B54" s="204" t="s">
        <v>189</v>
      </c>
      <c r="C54" s="205"/>
      <c r="D54" s="205"/>
      <c r="E54" s="205"/>
      <c r="F54" s="205"/>
      <c r="G54" s="205"/>
      <c r="H54" s="205"/>
      <c r="I54" s="206"/>
      <c r="J54" s="53"/>
    </row>
    <row r="55" spans="2:10" s="41" customFormat="1" ht="12" x14ac:dyDescent="0.2">
      <c r="B55" s="188" t="s">
        <v>101</v>
      </c>
      <c r="C55" s="189"/>
      <c r="D55" s="189"/>
      <c r="E55" s="189"/>
      <c r="F55" s="189"/>
      <c r="G55" s="189"/>
      <c r="H55" s="189"/>
      <c r="I55" s="194"/>
      <c r="J55" s="53"/>
    </row>
    <row r="56" spans="2:10" s="41" customFormat="1" ht="12" x14ac:dyDescent="0.25">
      <c r="B56" s="195" t="s">
        <v>67</v>
      </c>
      <c r="C56" s="196"/>
      <c r="D56" s="196"/>
      <c r="E56" s="196"/>
      <c r="F56" s="196"/>
      <c r="G56" s="196"/>
      <c r="H56" s="196"/>
      <c r="I56" s="197"/>
      <c r="J56" s="53"/>
    </row>
    <row r="57" spans="2:10" s="41" customFormat="1" ht="12" x14ac:dyDescent="0.25">
      <c r="B57" s="195" t="s">
        <v>16</v>
      </c>
      <c r="C57" s="196"/>
      <c r="D57" s="196"/>
      <c r="E57" s="196"/>
      <c r="F57" s="196"/>
      <c r="G57" s="196"/>
      <c r="H57" s="196"/>
      <c r="I57" s="190"/>
      <c r="J57" s="53"/>
    </row>
    <row r="58" spans="2:10" s="41" customFormat="1" ht="12" x14ac:dyDescent="0.25">
      <c r="B58" s="195" t="s">
        <v>17</v>
      </c>
      <c r="C58" s="196"/>
      <c r="D58" s="196"/>
      <c r="E58" s="196"/>
      <c r="F58" s="196"/>
      <c r="G58" s="196"/>
      <c r="H58" s="196"/>
      <c r="I58" s="190"/>
      <c r="J58" s="53"/>
    </row>
    <row r="59" spans="2:10" s="41" customFormat="1" ht="36" customHeight="1" x14ac:dyDescent="0.25">
      <c r="B59" s="195" t="s">
        <v>102</v>
      </c>
      <c r="C59" s="196"/>
      <c r="D59" s="196"/>
      <c r="E59" s="196"/>
      <c r="F59" s="196"/>
      <c r="G59" s="196"/>
      <c r="H59" s="196"/>
      <c r="I59" s="190"/>
      <c r="J59" s="53"/>
    </row>
    <row r="60" spans="2:10" s="41" customFormat="1" ht="26.25" customHeight="1" x14ac:dyDescent="0.25">
      <c r="B60" s="188" t="s">
        <v>68</v>
      </c>
      <c r="C60" s="189"/>
      <c r="D60" s="189"/>
      <c r="E60" s="189"/>
      <c r="F60" s="189"/>
      <c r="G60" s="189"/>
      <c r="H60" s="189"/>
      <c r="I60" s="190"/>
      <c r="J60" s="53"/>
    </row>
    <row r="61" spans="2:10" s="41" customFormat="1" ht="35.25" customHeight="1" x14ac:dyDescent="0.25">
      <c r="B61" s="188" t="s">
        <v>69</v>
      </c>
      <c r="C61" s="189"/>
      <c r="D61" s="189"/>
      <c r="E61" s="189"/>
      <c r="F61" s="189"/>
      <c r="G61" s="189"/>
      <c r="H61" s="189"/>
      <c r="I61" s="190"/>
      <c r="J61" s="53"/>
    </row>
    <row r="62" spans="2:10" s="41" customFormat="1" ht="43.5" customHeight="1" thickBot="1" x14ac:dyDescent="0.3">
      <c r="B62" s="191" t="s">
        <v>121</v>
      </c>
      <c r="C62" s="192"/>
      <c r="D62" s="192"/>
      <c r="E62" s="192"/>
      <c r="F62" s="192"/>
      <c r="G62" s="192"/>
      <c r="H62" s="192"/>
      <c r="I62" s="193"/>
      <c r="J62" s="53"/>
    </row>
    <row r="63" spans="2:10" s="40" customFormat="1" ht="12" x14ac:dyDescent="0.25"/>
    <row r="64" spans="2:10" s="40" customFormat="1" ht="12" x14ac:dyDescent="0.25"/>
    <row r="65" s="40" customFormat="1" ht="12" x14ac:dyDescent="0.25"/>
    <row r="66" s="40" customFormat="1" ht="12" x14ac:dyDescent="0.25"/>
    <row r="67" s="40" customFormat="1" ht="12" x14ac:dyDescent="0.25"/>
    <row r="68" s="40" customFormat="1" ht="12" x14ac:dyDescent="0.25"/>
    <row r="69" s="40" customFormat="1" ht="12" x14ac:dyDescent="0.25"/>
    <row r="70" s="40" customFormat="1" ht="12" x14ac:dyDescent="0.25"/>
    <row r="71" s="40" customFormat="1" ht="12" x14ac:dyDescent="0.25"/>
    <row r="72" s="40" customFormat="1" ht="12" x14ac:dyDescent="0.25"/>
    <row r="73" s="40" customFormat="1" ht="12" x14ac:dyDescent="0.25"/>
    <row r="74" s="40" customFormat="1" ht="12" x14ac:dyDescent="0.25"/>
    <row r="75" s="40" customFormat="1" ht="12" x14ac:dyDescent="0.25"/>
    <row r="76" s="40" customFormat="1" ht="12" x14ac:dyDescent="0.25"/>
    <row r="77" s="40" customFormat="1" ht="12" x14ac:dyDescent="0.25"/>
    <row r="78" s="40" customFormat="1" ht="12" x14ac:dyDescent="0.25"/>
    <row r="79" s="40" customFormat="1" ht="12" x14ac:dyDescent="0.25"/>
    <row r="80" s="40" customFormat="1" ht="12" x14ac:dyDescent="0.25"/>
    <row r="81" s="40" customFormat="1" ht="12" x14ac:dyDescent="0.25"/>
    <row r="82" s="40" customFormat="1" ht="12" x14ac:dyDescent="0.25"/>
    <row r="83" s="40" customFormat="1" ht="12" x14ac:dyDescent="0.25"/>
    <row r="84" s="40" customFormat="1" ht="12" x14ac:dyDescent="0.25"/>
    <row r="85" s="40" customFormat="1" ht="12" x14ac:dyDescent="0.25"/>
    <row r="86" s="40" customFormat="1" ht="12" x14ac:dyDescent="0.25"/>
    <row r="87" s="40" customFormat="1" ht="12" x14ac:dyDescent="0.25"/>
    <row r="88" s="40" customFormat="1" ht="12" x14ac:dyDescent="0.25"/>
    <row r="89" s="40" customFormat="1" ht="12" x14ac:dyDescent="0.25"/>
    <row r="90" s="40" customFormat="1" ht="12" x14ac:dyDescent="0.25"/>
    <row r="91" s="40" customFormat="1" ht="12" x14ac:dyDescent="0.25"/>
    <row r="92" s="40" customFormat="1" ht="12" x14ac:dyDescent="0.25"/>
    <row r="93" s="40" customFormat="1" ht="12" x14ac:dyDescent="0.25"/>
    <row r="94" s="40" customFormat="1" ht="12" x14ac:dyDescent="0.25"/>
    <row r="95" s="40" customFormat="1" ht="12" x14ac:dyDescent="0.25"/>
    <row r="96" s="40" customFormat="1" ht="12" x14ac:dyDescent="0.25"/>
    <row r="97" s="40" customFormat="1" ht="12" x14ac:dyDescent="0.25"/>
    <row r="98" s="40" customFormat="1" ht="12" x14ac:dyDescent="0.25"/>
    <row r="99" s="40" customFormat="1" ht="12" x14ac:dyDescent="0.25"/>
    <row r="100" s="40" customFormat="1" ht="12" x14ac:dyDescent="0.25"/>
    <row r="101" s="40" customFormat="1" ht="12" x14ac:dyDescent="0.25"/>
    <row r="102" s="40" customFormat="1" ht="12" x14ac:dyDescent="0.25"/>
    <row r="103" s="40" customFormat="1" ht="12" x14ac:dyDescent="0.25"/>
    <row r="104" s="40" customFormat="1" ht="12" x14ac:dyDescent="0.25"/>
    <row r="105" s="40" customFormat="1" ht="12" x14ac:dyDescent="0.25"/>
    <row r="106" s="40" customFormat="1" ht="12" x14ac:dyDescent="0.25"/>
    <row r="107" s="40" customFormat="1" ht="12" x14ac:dyDescent="0.25"/>
    <row r="108" s="40" customFormat="1" ht="12" x14ac:dyDescent="0.25"/>
    <row r="109" s="40" customFormat="1" ht="12" x14ac:dyDescent="0.25"/>
    <row r="110" s="40" customFormat="1" ht="12" x14ac:dyDescent="0.25"/>
    <row r="111" s="40" customFormat="1" ht="12" x14ac:dyDescent="0.25"/>
    <row r="112" s="40" customFormat="1" ht="12" x14ac:dyDescent="0.25"/>
    <row r="113" s="40" customFormat="1" ht="12" x14ac:dyDescent="0.25"/>
    <row r="114" s="40" customFormat="1" ht="12" x14ac:dyDescent="0.25"/>
    <row r="115" s="40" customFormat="1" ht="12" x14ac:dyDescent="0.25"/>
    <row r="116" s="40" customFormat="1" ht="12" x14ac:dyDescent="0.25"/>
    <row r="117" s="40" customFormat="1" ht="12" x14ac:dyDescent="0.25"/>
    <row r="118" s="40" customFormat="1" ht="12" x14ac:dyDescent="0.25"/>
    <row r="119" s="40" customFormat="1" ht="12" x14ac:dyDescent="0.25"/>
    <row r="120" s="40" customFormat="1" ht="12" x14ac:dyDescent="0.25"/>
    <row r="121" s="40" customFormat="1" ht="12" x14ac:dyDescent="0.25"/>
    <row r="122" s="40" customFormat="1" ht="12" x14ac:dyDescent="0.25"/>
    <row r="123" s="40" customFormat="1" ht="12" x14ac:dyDescent="0.25"/>
    <row r="124" s="40" customFormat="1" ht="12" x14ac:dyDescent="0.25"/>
    <row r="125" s="40" customFormat="1" ht="12" x14ac:dyDescent="0.25"/>
    <row r="126" s="40" customFormat="1" ht="12" x14ac:dyDescent="0.25"/>
    <row r="127" s="40" customFormat="1" ht="12" x14ac:dyDescent="0.25"/>
    <row r="128" s="40" customFormat="1" ht="12" x14ac:dyDescent="0.25"/>
    <row r="129" s="40" customFormat="1" ht="12" x14ac:dyDescent="0.25"/>
    <row r="130" s="40" customFormat="1" ht="12" x14ac:dyDescent="0.25"/>
    <row r="131" s="40" customFormat="1" ht="12" x14ac:dyDescent="0.25"/>
    <row r="132" s="40" customFormat="1" ht="12" x14ac:dyDescent="0.25"/>
    <row r="133" s="40" customFormat="1" ht="12" x14ac:dyDescent="0.25"/>
    <row r="134" s="40" customFormat="1" ht="12" x14ac:dyDescent="0.25"/>
    <row r="135" s="40" customFormat="1" ht="12" x14ac:dyDescent="0.25"/>
    <row r="136" s="40" customFormat="1" ht="12" x14ac:dyDescent="0.25"/>
    <row r="137" s="40" customFormat="1" ht="12" x14ac:dyDescent="0.25"/>
    <row r="138" s="40" customFormat="1" ht="12" x14ac:dyDescent="0.25"/>
    <row r="139" s="40" customFormat="1" ht="12" x14ac:dyDescent="0.25"/>
    <row r="140" s="40" customFormat="1" ht="12" x14ac:dyDescent="0.25"/>
    <row r="141" s="40" customFormat="1" ht="12" x14ac:dyDescent="0.25"/>
    <row r="142" s="40" customFormat="1" ht="12" x14ac:dyDescent="0.25"/>
    <row r="143" s="40" customFormat="1" ht="12" x14ac:dyDescent="0.25"/>
    <row r="144" s="40" customFormat="1" ht="12" x14ac:dyDescent="0.25"/>
    <row r="145" s="40" customFormat="1" ht="12" x14ac:dyDescent="0.25"/>
    <row r="146" s="40" customFormat="1" ht="12" x14ac:dyDescent="0.25"/>
    <row r="147" s="40" customFormat="1" ht="12" x14ac:dyDescent="0.25"/>
    <row r="148" s="40" customFormat="1" ht="12" x14ac:dyDescent="0.25"/>
    <row r="149" s="40" customFormat="1" ht="12" x14ac:dyDescent="0.25"/>
    <row r="150" s="40" customFormat="1" ht="12" x14ac:dyDescent="0.25"/>
    <row r="151" s="40" customFormat="1" ht="12" x14ac:dyDescent="0.25"/>
    <row r="152" s="40" customFormat="1" ht="12" x14ac:dyDescent="0.25"/>
    <row r="153" s="40" customFormat="1" ht="12" x14ac:dyDescent="0.25"/>
    <row r="154" s="40" customFormat="1" ht="12" x14ac:dyDescent="0.25"/>
    <row r="155" s="40" customFormat="1" ht="12" x14ac:dyDescent="0.25"/>
    <row r="156" s="40" customFormat="1" ht="12" x14ac:dyDescent="0.25"/>
    <row r="157" s="40" customFormat="1" ht="12" x14ac:dyDescent="0.25"/>
    <row r="158" s="40" customFormat="1" ht="12" x14ac:dyDescent="0.25"/>
    <row r="159" s="40" customFormat="1" ht="12" x14ac:dyDescent="0.25"/>
    <row r="160" s="40" customFormat="1" ht="12" x14ac:dyDescent="0.25"/>
    <row r="161" s="40" customFormat="1" ht="12" x14ac:dyDescent="0.25"/>
    <row r="162" s="40" customFormat="1" ht="12" x14ac:dyDescent="0.25"/>
    <row r="163" s="40" customFormat="1" ht="12" x14ac:dyDescent="0.25"/>
    <row r="164" s="40" customFormat="1" ht="12" x14ac:dyDescent="0.25"/>
    <row r="165" s="40" customFormat="1" ht="12" x14ac:dyDescent="0.25"/>
    <row r="166" s="40" customFormat="1" ht="12" x14ac:dyDescent="0.25"/>
    <row r="167" s="40" customFormat="1" ht="12" x14ac:dyDescent="0.25"/>
    <row r="168" s="40" customFormat="1" ht="12" x14ac:dyDescent="0.25"/>
    <row r="169" s="40" customFormat="1" ht="12" x14ac:dyDescent="0.25"/>
    <row r="170" s="40" customFormat="1" ht="12" x14ac:dyDescent="0.25"/>
    <row r="171" s="40" customFormat="1" ht="12" x14ac:dyDescent="0.25"/>
    <row r="172" s="40" customFormat="1" ht="12" x14ac:dyDescent="0.25"/>
    <row r="173" s="40" customFormat="1" ht="12" x14ac:dyDescent="0.25"/>
    <row r="174" s="40" customFormat="1" ht="12" x14ac:dyDescent="0.25"/>
    <row r="175" s="40" customFormat="1" ht="12" x14ac:dyDescent="0.25"/>
    <row r="176" s="40" customFormat="1" ht="12" x14ac:dyDescent="0.25"/>
    <row r="177" s="40" customFormat="1" ht="12" x14ac:dyDescent="0.25"/>
    <row r="178" s="40" customFormat="1" ht="12" x14ac:dyDescent="0.25"/>
    <row r="179" s="40" customFormat="1" ht="12" x14ac:dyDescent="0.25"/>
    <row r="180" s="40" customFormat="1" ht="12" x14ac:dyDescent="0.25"/>
    <row r="181" s="40" customFormat="1" ht="12" x14ac:dyDescent="0.25"/>
    <row r="182" s="40" customFormat="1" ht="12" x14ac:dyDescent="0.25"/>
    <row r="183" s="40" customFormat="1" ht="12" x14ac:dyDescent="0.25"/>
    <row r="184" s="40" customFormat="1" ht="12" x14ac:dyDescent="0.25"/>
    <row r="185" s="40" customFormat="1" ht="12" x14ac:dyDescent="0.25"/>
    <row r="186" s="40" customFormat="1" ht="12" x14ac:dyDescent="0.25"/>
    <row r="187" s="40" customFormat="1" ht="12" x14ac:dyDescent="0.25"/>
    <row r="188" s="40" customFormat="1" ht="12" x14ac:dyDescent="0.25"/>
    <row r="189" s="40" customFormat="1" ht="12" x14ac:dyDescent="0.25"/>
    <row r="190" s="40" customFormat="1" ht="12" x14ac:dyDescent="0.25"/>
    <row r="191" s="40" customFormat="1" ht="12" x14ac:dyDescent="0.25"/>
    <row r="192" s="40" customFormat="1" ht="12" x14ac:dyDescent="0.25"/>
    <row r="193" s="40" customFormat="1" ht="12" x14ac:dyDescent="0.25"/>
    <row r="194" s="40" customFormat="1" ht="12" x14ac:dyDescent="0.25"/>
    <row r="195" s="40" customFormat="1" ht="12" x14ac:dyDescent="0.25"/>
    <row r="196" s="40" customFormat="1" ht="12" x14ac:dyDescent="0.25"/>
    <row r="197" s="40" customFormat="1" ht="12" x14ac:dyDescent="0.25"/>
    <row r="198" s="40" customFormat="1" ht="12" x14ac:dyDescent="0.25"/>
    <row r="199" s="40" customFormat="1" ht="12" x14ac:dyDescent="0.25"/>
    <row r="200" s="40" customFormat="1" ht="12" x14ac:dyDescent="0.25"/>
    <row r="201" s="40" customFormat="1" ht="12" x14ac:dyDescent="0.25"/>
    <row r="202" s="40" customFormat="1" ht="12" x14ac:dyDescent="0.25"/>
    <row r="203" s="40" customFormat="1" ht="12" x14ac:dyDescent="0.25"/>
    <row r="204" s="40" customFormat="1" ht="12" x14ac:dyDescent="0.25"/>
    <row r="205" s="40" customFormat="1" ht="12" x14ac:dyDescent="0.25"/>
    <row r="206" s="40" customFormat="1" ht="12" x14ac:dyDescent="0.25"/>
    <row r="207" s="40" customFormat="1" ht="12" x14ac:dyDescent="0.25"/>
    <row r="208" s="40" customFormat="1" ht="12" x14ac:dyDescent="0.25"/>
    <row r="209" s="40" customFormat="1" ht="12" x14ac:dyDescent="0.25"/>
    <row r="210" s="40" customFormat="1" ht="12" x14ac:dyDescent="0.25"/>
    <row r="211" s="40" customFormat="1" ht="12" x14ac:dyDescent="0.25"/>
    <row r="212" s="40" customFormat="1" ht="12" x14ac:dyDescent="0.25"/>
    <row r="213" s="40" customFormat="1" ht="12" x14ac:dyDescent="0.25"/>
    <row r="214" s="40" customFormat="1" ht="12" x14ac:dyDescent="0.25"/>
    <row r="215" s="40" customFormat="1" ht="12" x14ac:dyDescent="0.25"/>
    <row r="216" s="40" customFormat="1" ht="12" x14ac:dyDescent="0.25"/>
    <row r="217" s="40" customFormat="1" ht="12" x14ac:dyDescent="0.25"/>
    <row r="218" s="40" customFormat="1" ht="12" x14ac:dyDescent="0.25"/>
    <row r="219" s="40" customFormat="1" ht="12" x14ac:dyDescent="0.25"/>
    <row r="220" s="40" customFormat="1" ht="12" x14ac:dyDescent="0.25"/>
    <row r="221" s="40" customFormat="1" ht="12" x14ac:dyDescent="0.25"/>
    <row r="222" s="40" customFormat="1" ht="12" x14ac:dyDescent="0.25"/>
    <row r="223" s="40" customFormat="1" ht="12" x14ac:dyDescent="0.25"/>
    <row r="224" s="40" customFormat="1" ht="12" x14ac:dyDescent="0.25"/>
    <row r="225" s="40" customFormat="1" ht="12" x14ac:dyDescent="0.25"/>
    <row r="226" s="40" customFormat="1" ht="12" x14ac:dyDescent="0.25"/>
    <row r="227" s="40" customFormat="1" ht="12" x14ac:dyDescent="0.25"/>
    <row r="228" s="40" customFormat="1" ht="12" x14ac:dyDescent="0.25"/>
    <row r="229" s="40" customFormat="1" ht="12" x14ac:dyDescent="0.25"/>
    <row r="230" s="40" customFormat="1" ht="12" x14ac:dyDescent="0.25"/>
    <row r="231" s="40" customFormat="1" ht="12" x14ac:dyDescent="0.25"/>
    <row r="232" s="40" customFormat="1" ht="12" x14ac:dyDescent="0.25"/>
    <row r="233" s="40" customFormat="1" ht="12" x14ac:dyDescent="0.25"/>
    <row r="234" s="40" customFormat="1" ht="12" x14ac:dyDescent="0.25"/>
    <row r="235" s="40" customFormat="1" ht="12" x14ac:dyDescent="0.25"/>
    <row r="236" s="40" customFormat="1" ht="12" x14ac:dyDescent="0.25"/>
    <row r="237" s="40" customFormat="1" ht="12" x14ac:dyDescent="0.25"/>
    <row r="238" s="40" customFormat="1" ht="12" x14ac:dyDescent="0.25"/>
    <row r="239" s="40" customFormat="1" ht="12" x14ac:dyDescent="0.25"/>
    <row r="240" s="40" customFormat="1" ht="12" x14ac:dyDescent="0.25"/>
    <row r="241" s="40" customFormat="1" ht="12" x14ac:dyDescent="0.25"/>
    <row r="242" s="40" customFormat="1" ht="12" x14ac:dyDescent="0.25"/>
    <row r="243" s="40" customFormat="1" ht="12" x14ac:dyDescent="0.25"/>
    <row r="244" s="40" customFormat="1" ht="12" x14ac:dyDescent="0.25"/>
    <row r="245" s="40" customFormat="1" ht="12" x14ac:dyDescent="0.25"/>
    <row r="246" s="40" customFormat="1" ht="12" x14ac:dyDescent="0.25"/>
    <row r="247" s="40" customFormat="1" ht="12" x14ac:dyDescent="0.25"/>
    <row r="248" s="40" customFormat="1" ht="12" x14ac:dyDescent="0.25"/>
    <row r="249" s="40" customFormat="1" ht="12" x14ac:dyDescent="0.25"/>
    <row r="250" s="40" customFormat="1" ht="12" x14ac:dyDescent="0.25"/>
    <row r="251" s="40" customFormat="1" ht="12" x14ac:dyDescent="0.25"/>
    <row r="252" s="40" customFormat="1" ht="12" x14ac:dyDescent="0.25"/>
    <row r="253" s="40" customFormat="1" ht="12" x14ac:dyDescent="0.25"/>
    <row r="254" s="40" customFormat="1" ht="12" x14ac:dyDescent="0.25"/>
    <row r="255" s="40" customFormat="1" ht="12" x14ac:dyDescent="0.25"/>
    <row r="256" s="40" customFormat="1" ht="12" x14ac:dyDescent="0.25"/>
    <row r="257" s="40" customFormat="1" ht="12" x14ac:dyDescent="0.25"/>
    <row r="258" s="40" customFormat="1" ht="12" x14ac:dyDescent="0.25"/>
    <row r="259" s="40" customFormat="1" ht="12" x14ac:dyDescent="0.25"/>
    <row r="260" s="40" customFormat="1" ht="12" x14ac:dyDescent="0.25"/>
    <row r="261" s="40" customFormat="1" ht="12" x14ac:dyDescent="0.25"/>
    <row r="262" s="40" customFormat="1" ht="12" x14ac:dyDescent="0.25"/>
    <row r="263" s="40" customFormat="1" ht="12" x14ac:dyDescent="0.25"/>
    <row r="264" s="40" customFormat="1" ht="12" x14ac:dyDescent="0.25"/>
    <row r="265" s="40" customFormat="1" ht="12" x14ac:dyDescent="0.25"/>
    <row r="266" s="40" customFormat="1" ht="12" x14ac:dyDescent="0.25"/>
    <row r="267" s="40" customFormat="1" ht="12" x14ac:dyDescent="0.25"/>
    <row r="268" s="40" customFormat="1" ht="12" x14ac:dyDescent="0.25"/>
    <row r="269" s="40" customFormat="1" ht="12" x14ac:dyDescent="0.25"/>
    <row r="270" s="40" customFormat="1" ht="12" x14ac:dyDescent="0.25"/>
    <row r="271" s="40" customFormat="1" ht="12" x14ac:dyDescent="0.25"/>
    <row r="272" s="40" customFormat="1" ht="12" x14ac:dyDescent="0.25"/>
    <row r="273" s="40" customFormat="1" ht="12" x14ac:dyDescent="0.25"/>
    <row r="274" s="40" customFormat="1" ht="12" x14ac:dyDescent="0.25"/>
    <row r="275" s="40" customFormat="1" ht="12" x14ac:dyDescent="0.25"/>
    <row r="276" s="40" customFormat="1" ht="12" x14ac:dyDescent="0.25"/>
    <row r="277" s="40" customFormat="1" ht="12" x14ac:dyDescent="0.25"/>
    <row r="278" s="40" customFormat="1" ht="12" x14ac:dyDescent="0.25"/>
    <row r="279" s="40" customFormat="1" ht="12" x14ac:dyDescent="0.25"/>
    <row r="280" s="40" customFormat="1" ht="12" x14ac:dyDescent="0.25"/>
    <row r="281" s="40" customFormat="1" ht="12" x14ac:dyDescent="0.25"/>
    <row r="282" s="40" customFormat="1" ht="12" x14ac:dyDescent="0.25"/>
    <row r="283" s="40" customFormat="1" ht="12" x14ac:dyDescent="0.25"/>
    <row r="284" s="40" customFormat="1" ht="12" x14ac:dyDescent="0.25"/>
    <row r="285" s="40" customFormat="1" ht="12" x14ac:dyDescent="0.25"/>
    <row r="286" s="40" customFormat="1" ht="12" x14ac:dyDescent="0.25"/>
    <row r="287" s="40" customFormat="1" ht="12" x14ac:dyDescent="0.25"/>
    <row r="288" s="40" customFormat="1" ht="12" x14ac:dyDescent="0.25"/>
    <row r="289" s="40" customFormat="1" ht="12" x14ac:dyDescent="0.25"/>
    <row r="290" s="40" customFormat="1" ht="12" x14ac:dyDescent="0.25"/>
    <row r="291" s="40" customFormat="1" ht="12" x14ac:dyDescent="0.25"/>
    <row r="292" s="40" customFormat="1" ht="12" x14ac:dyDescent="0.25"/>
    <row r="293" s="40" customFormat="1" ht="12" x14ac:dyDescent="0.25"/>
    <row r="294" s="40" customFormat="1" ht="12" x14ac:dyDescent="0.25"/>
    <row r="295" s="40" customFormat="1" ht="12" x14ac:dyDescent="0.25"/>
    <row r="296" s="40" customFormat="1" ht="12" x14ac:dyDescent="0.25"/>
    <row r="297" s="40" customFormat="1" ht="12" x14ac:dyDescent="0.25"/>
    <row r="298" s="40" customFormat="1" ht="12" x14ac:dyDescent="0.25"/>
    <row r="299" s="40" customFormat="1" ht="12" x14ac:dyDescent="0.25"/>
    <row r="300" s="40" customFormat="1" ht="12" x14ac:dyDescent="0.25"/>
    <row r="301" s="40" customFormat="1" ht="12" x14ac:dyDescent="0.25"/>
    <row r="302" s="40" customFormat="1" ht="12" x14ac:dyDescent="0.25"/>
    <row r="303" s="40" customFormat="1" ht="12" x14ac:dyDescent="0.25"/>
    <row r="304" s="40" customFormat="1" ht="12" x14ac:dyDescent="0.25"/>
    <row r="305" s="40" customFormat="1" ht="12" x14ac:dyDescent="0.25"/>
    <row r="306" s="40" customFormat="1" ht="12" x14ac:dyDescent="0.25"/>
    <row r="307" s="40" customFormat="1" ht="12" x14ac:dyDescent="0.25"/>
    <row r="308" s="40" customFormat="1" ht="12" x14ac:dyDescent="0.25"/>
    <row r="309" s="40" customFormat="1" ht="12" x14ac:dyDescent="0.25"/>
    <row r="310" s="40" customFormat="1" ht="12" x14ac:dyDescent="0.25"/>
    <row r="311" s="40" customFormat="1" ht="12" x14ac:dyDescent="0.25"/>
    <row r="312" s="40" customFormat="1" ht="12" x14ac:dyDescent="0.25"/>
    <row r="313" s="40" customFormat="1" ht="12" x14ac:dyDescent="0.25"/>
    <row r="314" s="40" customFormat="1" ht="12" x14ac:dyDescent="0.25"/>
    <row r="315" s="40" customFormat="1" ht="12" x14ac:dyDescent="0.25"/>
    <row r="316" s="40" customFormat="1" ht="12" x14ac:dyDescent="0.25"/>
    <row r="317" s="40" customFormat="1" ht="12" x14ac:dyDescent="0.25"/>
    <row r="318" s="40" customFormat="1" ht="12" x14ac:dyDescent="0.25"/>
    <row r="319" s="40" customFormat="1" ht="12" x14ac:dyDescent="0.25"/>
    <row r="320" s="40" customFormat="1" ht="12" x14ac:dyDescent="0.25"/>
    <row r="321" s="40" customFormat="1" ht="12" x14ac:dyDescent="0.25"/>
    <row r="322" s="40" customFormat="1" ht="12" x14ac:dyDescent="0.25"/>
    <row r="323" s="40" customFormat="1" ht="12" x14ac:dyDescent="0.25"/>
    <row r="324" s="40" customFormat="1" ht="12" x14ac:dyDescent="0.25"/>
    <row r="325" s="40" customFormat="1" ht="12" x14ac:dyDescent="0.25"/>
    <row r="326" s="40" customFormat="1" ht="12" x14ac:dyDescent="0.25"/>
    <row r="327" s="40" customFormat="1" ht="12" x14ac:dyDescent="0.25"/>
    <row r="328" s="40" customFormat="1" ht="12" x14ac:dyDescent="0.25"/>
    <row r="329" s="40" customFormat="1" ht="12" x14ac:dyDescent="0.25"/>
    <row r="330" s="40" customFormat="1" ht="12" x14ac:dyDescent="0.25"/>
    <row r="331" s="40" customFormat="1" ht="12" x14ac:dyDescent="0.25"/>
    <row r="332" s="40" customFormat="1" ht="12" x14ac:dyDescent="0.25"/>
    <row r="333" s="40" customFormat="1" ht="12" x14ac:dyDescent="0.25"/>
    <row r="334" s="40" customFormat="1" ht="12" x14ac:dyDescent="0.25"/>
    <row r="335" s="40" customFormat="1" ht="12" x14ac:dyDescent="0.25"/>
    <row r="336" s="40" customFormat="1" ht="12" x14ac:dyDescent="0.25"/>
    <row r="337" s="40" customFormat="1" ht="12" x14ac:dyDescent="0.25"/>
    <row r="338" s="40" customFormat="1" ht="12" x14ac:dyDescent="0.25"/>
    <row r="339" s="40" customFormat="1" ht="12" x14ac:dyDescent="0.25"/>
    <row r="340" s="40" customFormat="1" ht="12" x14ac:dyDescent="0.25"/>
    <row r="341" s="40" customFormat="1" ht="12" x14ac:dyDescent="0.25"/>
  </sheetData>
  <mergeCells count="30">
    <mergeCell ref="B31:I31"/>
    <mergeCell ref="B32:I32"/>
    <mergeCell ref="B33:I33"/>
    <mergeCell ref="B34:I34"/>
    <mergeCell ref="B28:I28"/>
    <mergeCell ref="B29:I29"/>
    <mergeCell ref="B30:I30"/>
    <mergeCell ref="E1:I1"/>
    <mergeCell ref="E2:I2"/>
    <mergeCell ref="I10:I23"/>
    <mergeCell ref="B26:I26"/>
    <mergeCell ref="B27:I27"/>
    <mergeCell ref="B4:I4"/>
    <mergeCell ref="B5:I5"/>
    <mergeCell ref="B7:I7"/>
    <mergeCell ref="B10:B23"/>
    <mergeCell ref="B25:D25"/>
    <mergeCell ref="B37:I37"/>
    <mergeCell ref="B40:B51"/>
    <mergeCell ref="I40:I51"/>
    <mergeCell ref="B53:D53"/>
    <mergeCell ref="B54:I54"/>
    <mergeCell ref="B60:I60"/>
    <mergeCell ref="B61:I61"/>
    <mergeCell ref="B62:I62"/>
    <mergeCell ref="B55:I55"/>
    <mergeCell ref="B56:I56"/>
    <mergeCell ref="B57:I57"/>
    <mergeCell ref="B58:I58"/>
    <mergeCell ref="B59:I59"/>
  </mergeCells>
  <pageMargins left="0.59055118110236227" right="0" top="0.19685039370078741" bottom="0.19685039370078741" header="0.31496062992125984" footer="0.31496062992125984"/>
  <pageSetup paperSize="9" scale="90"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3"/>
  <sheetViews>
    <sheetView zoomScaleNormal="100" workbookViewId="0">
      <selection activeCell="O5" sqref="O5"/>
    </sheetView>
  </sheetViews>
  <sheetFormatPr defaultColWidth="9.109375" defaultRowHeight="14.4" x14ac:dyDescent="0.3"/>
  <cols>
    <col min="1" max="1" width="12" style="32" customWidth="1"/>
    <col min="2" max="7" width="9.109375" style="32"/>
    <col min="8" max="8" width="10.6640625" style="32" customWidth="1"/>
    <col min="9" max="9" width="10.33203125" style="32" customWidth="1"/>
    <col min="10" max="10" width="10.109375" style="32" customWidth="1"/>
    <col min="11" max="16384" width="9.109375" style="32"/>
  </cols>
  <sheetData>
    <row r="1" spans="1:16" s="36" customFormat="1" x14ac:dyDescent="0.3">
      <c r="A1" s="33"/>
      <c r="B1" s="34"/>
      <c r="C1" s="32"/>
      <c r="D1" s="30"/>
      <c r="E1" s="30"/>
      <c r="F1" s="34"/>
      <c r="G1" s="34"/>
      <c r="H1" s="34"/>
      <c r="I1" s="34"/>
      <c r="J1" s="254" t="s">
        <v>166</v>
      </c>
      <c r="K1" s="254"/>
      <c r="L1" s="254"/>
      <c r="M1" s="254"/>
      <c r="N1" s="35"/>
    </row>
    <row r="2" spans="1:16" s="36" customFormat="1" x14ac:dyDescent="0.3">
      <c r="A2" s="33"/>
      <c r="B2" s="34"/>
      <c r="C2" s="32"/>
      <c r="D2" s="30"/>
      <c r="E2" s="30"/>
      <c r="F2" s="34"/>
      <c r="G2" s="34"/>
      <c r="H2" s="254" t="s">
        <v>199</v>
      </c>
      <c r="I2" s="255"/>
      <c r="J2" s="255"/>
      <c r="K2" s="255"/>
      <c r="L2" s="255"/>
      <c r="M2" s="255"/>
      <c r="N2" s="35"/>
    </row>
    <row r="3" spans="1:16" s="6" customFormat="1" x14ac:dyDescent="0.3">
      <c r="A3" s="68"/>
      <c r="B3" s="249" t="s">
        <v>178</v>
      </c>
      <c r="C3" s="249"/>
      <c r="D3" s="249"/>
      <c r="E3" s="249"/>
      <c r="F3" s="249"/>
      <c r="G3" s="249"/>
      <c r="H3" s="249"/>
      <c r="I3" s="249"/>
      <c r="J3" s="249"/>
      <c r="K3" s="249"/>
      <c r="L3" s="249"/>
      <c r="M3" s="249"/>
      <c r="N3" s="69"/>
    </row>
    <row r="4" spans="1:16" s="6" customFormat="1" x14ac:dyDescent="0.3">
      <c r="A4" s="233" t="s">
        <v>18</v>
      </c>
      <c r="B4" s="233"/>
      <c r="C4" s="233"/>
      <c r="D4" s="233"/>
      <c r="E4" s="233"/>
      <c r="F4" s="233"/>
      <c r="G4" s="233"/>
      <c r="H4" s="233"/>
      <c r="I4" s="233"/>
      <c r="J4" s="233"/>
      <c r="K4" s="233"/>
      <c r="L4" s="233"/>
      <c r="M4" s="233"/>
      <c r="N4" s="69"/>
    </row>
    <row r="5" spans="1:16" s="6" customFormat="1" ht="17.25" customHeight="1" x14ac:dyDescent="0.25">
      <c r="A5" s="234" t="s">
        <v>167</v>
      </c>
      <c r="B5" s="234"/>
      <c r="C5" s="234"/>
      <c r="D5" s="234"/>
      <c r="E5" s="234"/>
      <c r="F5" s="234"/>
      <c r="G5" s="234"/>
      <c r="H5" s="234"/>
      <c r="I5" s="234"/>
      <c r="J5" s="234"/>
      <c r="K5" s="234"/>
      <c r="L5" s="234"/>
      <c r="M5" s="234"/>
      <c r="N5" s="69"/>
    </row>
    <row r="6" spans="1:16" s="41" customFormat="1" ht="12" x14ac:dyDescent="0.25">
      <c r="A6" s="221" t="s">
        <v>128</v>
      </c>
      <c r="B6" s="221"/>
      <c r="C6" s="221"/>
      <c r="D6" s="221"/>
      <c r="E6" s="221"/>
      <c r="F6" s="221"/>
      <c r="G6" s="221"/>
      <c r="H6" s="221"/>
      <c r="I6" s="221"/>
      <c r="J6" s="221"/>
      <c r="K6" s="221"/>
      <c r="L6" s="221"/>
      <c r="M6" s="221"/>
      <c r="N6" s="70"/>
    </row>
    <row r="7" spans="1:16" s="6" customFormat="1" ht="15" thickBot="1" x14ac:dyDescent="0.35">
      <c r="A7" s="235" t="s">
        <v>179</v>
      </c>
      <c r="B7" s="235"/>
      <c r="C7" s="235"/>
      <c r="D7" s="71"/>
      <c r="E7" s="71"/>
      <c r="F7" s="69"/>
      <c r="G7" s="72"/>
      <c r="H7" s="73"/>
      <c r="I7" s="74"/>
      <c r="J7" s="74"/>
      <c r="K7" s="74"/>
      <c r="L7" s="74"/>
      <c r="M7" s="75"/>
      <c r="N7" s="69"/>
    </row>
    <row r="8" spans="1:16" s="41" customFormat="1" ht="12.6" thickBot="1" x14ac:dyDescent="0.3">
      <c r="A8" s="236" t="s">
        <v>0</v>
      </c>
      <c r="B8" s="238" t="s">
        <v>151</v>
      </c>
      <c r="C8" s="241" t="s">
        <v>19</v>
      </c>
      <c r="D8" s="241" t="s">
        <v>20</v>
      </c>
      <c r="E8" s="241" t="s">
        <v>21</v>
      </c>
      <c r="F8" s="243" t="s">
        <v>22</v>
      </c>
      <c r="G8" s="243"/>
      <c r="H8" s="243"/>
      <c r="I8" s="243"/>
      <c r="J8" s="243"/>
      <c r="K8" s="243"/>
      <c r="L8" s="244" t="s">
        <v>23</v>
      </c>
      <c r="M8" s="245"/>
      <c r="N8" s="70"/>
    </row>
    <row r="9" spans="1:16" s="41" customFormat="1" ht="60.6" thickBot="1" x14ac:dyDescent="0.25">
      <c r="A9" s="237"/>
      <c r="B9" s="239"/>
      <c r="C9" s="242"/>
      <c r="D9" s="242"/>
      <c r="E9" s="242"/>
      <c r="F9" s="76" t="s">
        <v>24</v>
      </c>
      <c r="G9" s="76" t="s">
        <v>66</v>
      </c>
      <c r="H9" s="76" t="s">
        <v>25</v>
      </c>
      <c r="I9" s="76" t="s">
        <v>26</v>
      </c>
      <c r="J9" s="76" t="s">
        <v>27</v>
      </c>
      <c r="K9" s="248" t="s">
        <v>28</v>
      </c>
      <c r="L9" s="246"/>
      <c r="M9" s="247"/>
      <c r="N9" s="70"/>
    </row>
    <row r="10" spans="1:16" s="58" customFormat="1" ht="24.6" thickBot="1" x14ac:dyDescent="0.3">
      <c r="A10" s="256"/>
      <c r="B10" s="240"/>
      <c r="C10" s="257"/>
      <c r="D10" s="257"/>
      <c r="E10" s="257"/>
      <c r="F10" s="162" t="s">
        <v>29</v>
      </c>
      <c r="G10" s="162" t="s">
        <v>29</v>
      </c>
      <c r="H10" s="162" t="s">
        <v>29</v>
      </c>
      <c r="I10" s="162" t="s">
        <v>30</v>
      </c>
      <c r="J10" s="163" t="s">
        <v>77</v>
      </c>
      <c r="K10" s="258"/>
      <c r="L10" s="162" t="s">
        <v>31</v>
      </c>
      <c r="M10" s="164" t="s">
        <v>126</v>
      </c>
      <c r="N10" s="80"/>
    </row>
    <row r="11" spans="1:16" s="81" customFormat="1" ht="12.6" thickBot="1" x14ac:dyDescent="0.25">
      <c r="A11" s="165">
        <v>1</v>
      </c>
      <c r="B11" s="166">
        <v>2</v>
      </c>
      <c r="C11" s="166">
        <v>3</v>
      </c>
      <c r="D11" s="166">
        <v>4</v>
      </c>
      <c r="E11" s="166">
        <v>5</v>
      </c>
      <c r="F11" s="166">
        <v>6</v>
      </c>
      <c r="G11" s="166">
        <v>7</v>
      </c>
      <c r="H11" s="166">
        <v>8</v>
      </c>
      <c r="I11" s="166">
        <v>9</v>
      </c>
      <c r="J11" s="166">
        <v>10</v>
      </c>
      <c r="K11" s="166">
        <v>11</v>
      </c>
      <c r="L11" s="166">
        <v>12</v>
      </c>
      <c r="M11" s="167">
        <v>13</v>
      </c>
    </row>
    <row r="12" spans="1:16" s="58" customFormat="1" ht="12.6" thickBot="1" x14ac:dyDescent="0.3">
      <c r="A12" s="250" t="s">
        <v>190</v>
      </c>
      <c r="B12" s="251"/>
      <c r="C12" s="251"/>
      <c r="D12" s="251"/>
      <c r="E12" s="251"/>
      <c r="F12" s="151"/>
      <c r="G12" s="151"/>
      <c r="H12" s="151"/>
      <c r="I12" s="151"/>
      <c r="J12" s="151"/>
      <c r="K12" s="151"/>
      <c r="L12" s="151"/>
      <c r="M12" s="152"/>
      <c r="N12" s="80"/>
    </row>
    <row r="13" spans="1:16" s="41" customFormat="1" ht="32.25" customHeight="1" thickBot="1" x14ac:dyDescent="0.25">
      <c r="A13" s="224" t="s">
        <v>89</v>
      </c>
      <c r="B13" s="128">
        <v>1</v>
      </c>
      <c r="C13" s="129" t="s">
        <v>32</v>
      </c>
      <c r="D13" s="130">
        <v>0</v>
      </c>
      <c r="E13" s="131">
        <v>0</v>
      </c>
      <c r="F13" s="82">
        <f>ROUND(D13*E13,2)</f>
        <v>0</v>
      </c>
      <c r="G13" s="82">
        <f>ROUND(F13/12,2)</f>
        <v>0</v>
      </c>
      <c r="H13" s="82">
        <f>ROUND(F13*2%,2)</f>
        <v>0</v>
      </c>
      <c r="I13" s="82">
        <f>F13+G13+H13</f>
        <v>0</v>
      </c>
      <c r="J13" s="82">
        <f>ROUND(I13*24.09%,2)</f>
        <v>0</v>
      </c>
      <c r="K13" s="82">
        <v>0</v>
      </c>
      <c r="L13" s="82">
        <f>K13+J13+I13</f>
        <v>0</v>
      </c>
      <c r="M13" s="83">
        <f>ROUND(L13*11,2)</f>
        <v>0</v>
      </c>
      <c r="N13" s="70"/>
    </row>
    <row r="14" spans="1:16" s="41" customFormat="1" ht="32.25" customHeight="1" thickBot="1" x14ac:dyDescent="0.25">
      <c r="A14" s="225"/>
      <c r="B14" s="132">
        <v>2</v>
      </c>
      <c r="C14" s="125" t="s">
        <v>133</v>
      </c>
      <c r="D14" s="126">
        <v>0</v>
      </c>
      <c r="E14" s="127">
        <v>0</v>
      </c>
      <c r="F14" s="84">
        <f t="shared" ref="F14" si="0">ROUND(D14*E14,2)</f>
        <v>0</v>
      </c>
      <c r="G14" s="84">
        <f t="shared" ref="G14" si="1">ROUND(F14/12,2)</f>
        <v>0</v>
      </c>
      <c r="H14" s="84">
        <f t="shared" ref="H14" si="2">ROUND(F14*2%,2)</f>
        <v>0</v>
      </c>
      <c r="I14" s="84">
        <f t="shared" ref="I14" si="3">F14+G14+H14</f>
        <v>0</v>
      </c>
      <c r="J14" s="84">
        <f>ROUND(I14*24.09%,2)</f>
        <v>0</v>
      </c>
      <c r="K14" s="84">
        <v>0</v>
      </c>
      <c r="L14" s="84">
        <f>K14+J14+I14</f>
        <v>0</v>
      </c>
      <c r="M14" s="85">
        <f>ROUND(L14*11,2)</f>
        <v>0</v>
      </c>
      <c r="N14" s="70"/>
    </row>
    <row r="15" spans="1:16" s="41" customFormat="1" ht="32.25" customHeight="1" thickBot="1" x14ac:dyDescent="0.25">
      <c r="A15" s="226"/>
      <c r="B15" s="133">
        <v>3</v>
      </c>
      <c r="C15" s="134" t="s">
        <v>133</v>
      </c>
      <c r="D15" s="135">
        <v>0</v>
      </c>
      <c r="E15" s="136">
        <v>0</v>
      </c>
      <c r="F15" s="137">
        <f t="shared" ref="F15" si="4">ROUND(D15*E15,2)</f>
        <v>0</v>
      </c>
      <c r="G15" s="137">
        <f t="shared" ref="G15" si="5">ROUND(F15/12,2)</f>
        <v>0</v>
      </c>
      <c r="H15" s="137">
        <f t="shared" ref="H15" si="6">ROUND(F15*2%,2)</f>
        <v>0</v>
      </c>
      <c r="I15" s="137">
        <f t="shared" ref="I15" si="7">F15+G15+H15</f>
        <v>0</v>
      </c>
      <c r="J15" s="137">
        <f>ROUND(I15*24.09%,2)</f>
        <v>0</v>
      </c>
      <c r="K15" s="137">
        <v>0</v>
      </c>
      <c r="L15" s="137">
        <f>K15+J15+I15</f>
        <v>0</v>
      </c>
      <c r="M15" s="138">
        <f>ROUND(L15*11,2)</f>
        <v>0</v>
      </c>
      <c r="N15" s="70"/>
    </row>
    <row r="16" spans="1:16" s="41" customFormat="1" ht="27.75" customHeight="1" thickBot="1" x14ac:dyDescent="0.25">
      <c r="A16" s="252" t="s">
        <v>136</v>
      </c>
      <c r="B16" s="253"/>
      <c r="C16" s="253"/>
      <c r="D16" s="253"/>
      <c r="E16" s="153">
        <f t="shared" ref="E16:M16" si="8">SUM(E13:E15)</f>
        <v>0</v>
      </c>
      <c r="F16" s="154">
        <f t="shared" si="8"/>
        <v>0</v>
      </c>
      <c r="G16" s="154">
        <f t="shared" si="8"/>
        <v>0</v>
      </c>
      <c r="H16" s="154">
        <f t="shared" si="8"/>
        <v>0</v>
      </c>
      <c r="I16" s="154">
        <f t="shared" si="8"/>
        <v>0</v>
      </c>
      <c r="J16" s="154">
        <f t="shared" si="8"/>
        <v>0</v>
      </c>
      <c r="K16" s="154">
        <f t="shared" si="8"/>
        <v>0</v>
      </c>
      <c r="L16" s="154">
        <f t="shared" si="8"/>
        <v>0</v>
      </c>
      <c r="M16" s="155">
        <f t="shared" si="8"/>
        <v>0</v>
      </c>
      <c r="N16" s="70"/>
      <c r="P16" s="41" t="s">
        <v>134</v>
      </c>
    </row>
    <row r="17" spans="1:14" s="41" customFormat="1" ht="12.6" thickBot="1" x14ac:dyDescent="0.3">
      <c r="A17" s="229" t="s">
        <v>191</v>
      </c>
      <c r="B17" s="230"/>
      <c r="C17" s="230"/>
      <c r="D17" s="230"/>
      <c r="E17" s="230"/>
      <c r="F17" s="156"/>
      <c r="G17" s="156"/>
      <c r="H17" s="156"/>
      <c r="I17" s="156"/>
      <c r="J17" s="156"/>
      <c r="K17" s="156"/>
      <c r="L17" s="157"/>
      <c r="M17" s="158"/>
      <c r="N17" s="70"/>
    </row>
    <row r="18" spans="1:14" s="93" customFormat="1" ht="27.75" customHeight="1" x14ac:dyDescent="0.25">
      <c r="A18" s="86"/>
      <c r="B18" s="87">
        <v>1</v>
      </c>
      <c r="C18" s="87" t="s">
        <v>33</v>
      </c>
      <c r="D18" s="88">
        <v>0</v>
      </c>
      <c r="E18" s="89">
        <v>0</v>
      </c>
      <c r="F18" s="90">
        <f>ROUND(D18*E18,2)</f>
        <v>0</v>
      </c>
      <c r="G18" s="90">
        <f>ROUND(F18/12,2)</f>
        <v>0</v>
      </c>
      <c r="H18" s="90">
        <f>ROUND(F18*2%,2)</f>
        <v>0</v>
      </c>
      <c r="I18" s="90">
        <f>F18+G18+H18</f>
        <v>0</v>
      </c>
      <c r="J18" s="90">
        <f>ROUND(I18*24.09%,2)</f>
        <v>0</v>
      </c>
      <c r="K18" s="90">
        <v>0</v>
      </c>
      <c r="L18" s="90">
        <f>K18+J18+I18</f>
        <v>0</v>
      </c>
      <c r="M18" s="91">
        <f>ROUND(L18*11,2)</f>
        <v>0</v>
      </c>
      <c r="N18" s="92"/>
    </row>
    <row r="19" spans="1:14" s="41" customFormat="1" ht="12.6" thickBot="1" x14ac:dyDescent="0.25">
      <c r="A19" s="231" t="s">
        <v>135</v>
      </c>
      <c r="B19" s="232"/>
      <c r="C19" s="232"/>
      <c r="D19" s="232"/>
      <c r="E19" s="159">
        <f t="shared" ref="E19:M19" si="9">SUM(E18:E18)</f>
        <v>0</v>
      </c>
      <c r="F19" s="160">
        <f t="shared" si="9"/>
        <v>0</v>
      </c>
      <c r="G19" s="160">
        <f t="shared" si="9"/>
        <v>0</v>
      </c>
      <c r="H19" s="160">
        <f t="shared" si="9"/>
        <v>0</v>
      </c>
      <c r="I19" s="160">
        <f t="shared" si="9"/>
        <v>0</v>
      </c>
      <c r="J19" s="160">
        <f t="shared" si="9"/>
        <v>0</v>
      </c>
      <c r="K19" s="160">
        <f t="shared" si="9"/>
        <v>0</v>
      </c>
      <c r="L19" s="160">
        <f t="shared" si="9"/>
        <v>0</v>
      </c>
      <c r="M19" s="161">
        <f t="shared" si="9"/>
        <v>0</v>
      </c>
      <c r="N19" s="64"/>
    </row>
    <row r="20" spans="1:14" s="41" customFormat="1" ht="32.25" customHeight="1" thickBot="1" x14ac:dyDescent="0.25">
      <c r="A20" s="219" t="s">
        <v>192</v>
      </c>
      <c r="B20" s="220"/>
      <c r="C20" s="220"/>
      <c r="D20" s="220"/>
      <c r="E20" s="122">
        <f t="shared" ref="E20:M20" si="10">E16+E19</f>
        <v>0</v>
      </c>
      <c r="F20" s="123">
        <f t="shared" si="10"/>
        <v>0</v>
      </c>
      <c r="G20" s="123">
        <f t="shared" si="10"/>
        <v>0</v>
      </c>
      <c r="H20" s="123">
        <f t="shared" si="10"/>
        <v>0</v>
      </c>
      <c r="I20" s="123">
        <f t="shared" si="10"/>
        <v>0</v>
      </c>
      <c r="J20" s="123">
        <f t="shared" si="10"/>
        <v>0</v>
      </c>
      <c r="K20" s="123">
        <f t="shared" si="10"/>
        <v>0</v>
      </c>
      <c r="L20" s="123">
        <f t="shared" si="10"/>
        <v>0</v>
      </c>
      <c r="M20" s="124">
        <f t="shared" si="10"/>
        <v>0</v>
      </c>
      <c r="N20" s="64"/>
    </row>
    <row r="21" spans="1:14" s="6" customFormat="1" x14ac:dyDescent="0.3">
      <c r="A21" s="68"/>
      <c r="B21" s="249" t="s">
        <v>137</v>
      </c>
      <c r="C21" s="249"/>
      <c r="D21" s="249"/>
      <c r="E21" s="249"/>
      <c r="F21" s="249"/>
      <c r="G21" s="249"/>
      <c r="H21" s="249"/>
      <c r="I21" s="249"/>
      <c r="J21" s="249"/>
      <c r="K21" s="249"/>
      <c r="L21" s="249"/>
      <c r="M21" s="249"/>
      <c r="N21" s="69"/>
    </row>
    <row r="22" spans="1:14" s="6" customFormat="1" x14ac:dyDescent="0.3">
      <c r="A22" s="233" t="s">
        <v>18</v>
      </c>
      <c r="B22" s="233"/>
      <c r="C22" s="233"/>
      <c r="D22" s="233"/>
      <c r="E22" s="233"/>
      <c r="F22" s="233"/>
      <c r="G22" s="233"/>
      <c r="H22" s="233"/>
      <c r="I22" s="233"/>
      <c r="J22" s="233"/>
      <c r="K22" s="233"/>
      <c r="L22" s="233"/>
      <c r="M22" s="233"/>
      <c r="N22" s="69"/>
    </row>
    <row r="23" spans="1:14" s="6" customFormat="1" ht="17.25" customHeight="1" x14ac:dyDescent="0.25">
      <c r="A23" s="234" t="s">
        <v>168</v>
      </c>
      <c r="B23" s="234"/>
      <c r="C23" s="234"/>
      <c r="D23" s="234"/>
      <c r="E23" s="234"/>
      <c r="F23" s="234"/>
      <c r="G23" s="234"/>
      <c r="H23" s="234"/>
      <c r="I23" s="234"/>
      <c r="J23" s="234"/>
      <c r="K23" s="234"/>
      <c r="L23" s="234"/>
      <c r="M23" s="234"/>
      <c r="N23" s="69"/>
    </row>
    <row r="24" spans="1:14" s="41" customFormat="1" ht="12" x14ac:dyDescent="0.25">
      <c r="A24" s="221" t="s">
        <v>129</v>
      </c>
      <c r="B24" s="221"/>
      <c r="C24" s="221"/>
      <c r="D24" s="221"/>
      <c r="E24" s="221"/>
      <c r="F24" s="221"/>
      <c r="G24" s="221"/>
      <c r="H24" s="221"/>
      <c r="I24" s="221"/>
      <c r="J24" s="221"/>
      <c r="K24" s="221"/>
      <c r="L24" s="221"/>
      <c r="M24" s="221"/>
      <c r="N24" s="70"/>
    </row>
    <row r="25" spans="1:14" s="6" customFormat="1" ht="15" thickBot="1" x14ac:dyDescent="0.35">
      <c r="A25" s="235" t="s">
        <v>180</v>
      </c>
      <c r="B25" s="235"/>
      <c r="C25" s="235"/>
      <c r="D25" s="71"/>
      <c r="E25" s="71"/>
      <c r="F25" s="69"/>
      <c r="G25" s="72"/>
      <c r="H25" s="73"/>
      <c r="I25" s="74"/>
      <c r="J25" s="74"/>
      <c r="K25" s="74"/>
      <c r="L25" s="74"/>
      <c r="M25" s="75"/>
      <c r="N25" s="69"/>
    </row>
    <row r="26" spans="1:14" s="41" customFormat="1" ht="12.75" customHeight="1" thickBot="1" x14ac:dyDescent="0.3">
      <c r="A26" s="236" t="s">
        <v>0</v>
      </c>
      <c r="B26" s="238" t="s">
        <v>151</v>
      </c>
      <c r="C26" s="241" t="s">
        <v>19</v>
      </c>
      <c r="D26" s="241" t="s">
        <v>20</v>
      </c>
      <c r="E26" s="241" t="s">
        <v>21</v>
      </c>
      <c r="F26" s="243" t="s">
        <v>22</v>
      </c>
      <c r="G26" s="243"/>
      <c r="H26" s="243"/>
      <c r="I26" s="243"/>
      <c r="J26" s="243"/>
      <c r="K26" s="243"/>
      <c r="L26" s="244" t="s">
        <v>23</v>
      </c>
      <c r="M26" s="245"/>
      <c r="N26" s="70"/>
    </row>
    <row r="27" spans="1:14" s="41" customFormat="1" ht="60.6" thickBot="1" x14ac:dyDescent="0.25">
      <c r="A27" s="237"/>
      <c r="B27" s="239"/>
      <c r="C27" s="242"/>
      <c r="D27" s="242"/>
      <c r="E27" s="242"/>
      <c r="F27" s="76" t="s">
        <v>24</v>
      </c>
      <c r="G27" s="76" t="s">
        <v>66</v>
      </c>
      <c r="H27" s="76" t="s">
        <v>25</v>
      </c>
      <c r="I27" s="76" t="s">
        <v>26</v>
      </c>
      <c r="J27" s="76" t="s">
        <v>27</v>
      </c>
      <c r="K27" s="248" t="s">
        <v>28</v>
      </c>
      <c r="L27" s="246"/>
      <c r="M27" s="247"/>
      <c r="N27" s="70"/>
    </row>
    <row r="28" spans="1:14" s="58" customFormat="1" ht="24.6" thickBot="1" x14ac:dyDescent="0.3">
      <c r="A28" s="237"/>
      <c r="B28" s="240"/>
      <c r="C28" s="242"/>
      <c r="D28" s="242"/>
      <c r="E28" s="242"/>
      <c r="F28" s="77" t="s">
        <v>29</v>
      </c>
      <c r="G28" s="77" t="s">
        <v>29</v>
      </c>
      <c r="H28" s="77" t="s">
        <v>29</v>
      </c>
      <c r="I28" s="77" t="s">
        <v>30</v>
      </c>
      <c r="J28" s="78" t="s">
        <v>77</v>
      </c>
      <c r="K28" s="248"/>
      <c r="L28" s="77" t="s">
        <v>31</v>
      </c>
      <c r="M28" s="79" t="s">
        <v>127</v>
      </c>
      <c r="N28" s="80"/>
    </row>
    <row r="29" spans="1:14" s="81" customFormat="1" ht="12.6" thickBot="1" x14ac:dyDescent="0.25">
      <c r="A29" s="168">
        <v>1</v>
      </c>
      <c r="B29" s="169">
        <v>2</v>
      </c>
      <c r="C29" s="169">
        <v>3</v>
      </c>
      <c r="D29" s="169">
        <v>4</v>
      </c>
      <c r="E29" s="169">
        <v>5</v>
      </c>
      <c r="F29" s="169">
        <v>6</v>
      </c>
      <c r="G29" s="169">
        <v>7</v>
      </c>
      <c r="H29" s="169">
        <v>8</v>
      </c>
      <c r="I29" s="169">
        <v>9</v>
      </c>
      <c r="J29" s="169">
        <v>10</v>
      </c>
      <c r="K29" s="169">
        <v>11</v>
      </c>
      <c r="L29" s="169">
        <v>12</v>
      </c>
      <c r="M29" s="170">
        <v>13</v>
      </c>
    </row>
    <row r="30" spans="1:14" s="58" customFormat="1" ht="12.6" thickBot="1" x14ac:dyDescent="0.3">
      <c r="A30" s="222" t="s">
        <v>193</v>
      </c>
      <c r="B30" s="223"/>
      <c r="C30" s="223"/>
      <c r="D30" s="223"/>
      <c r="E30" s="223"/>
      <c r="F30" s="139"/>
      <c r="G30" s="139"/>
      <c r="H30" s="139"/>
      <c r="I30" s="139"/>
      <c r="J30" s="139"/>
      <c r="K30" s="139"/>
      <c r="L30" s="139"/>
      <c r="M30" s="140"/>
      <c r="N30" s="80"/>
    </row>
    <row r="31" spans="1:14" s="41" customFormat="1" ht="32.25" customHeight="1" thickBot="1" x14ac:dyDescent="0.25">
      <c r="A31" s="224" t="s">
        <v>89</v>
      </c>
      <c r="B31" s="128">
        <v>1</v>
      </c>
      <c r="C31" s="129" t="s">
        <v>32</v>
      </c>
      <c r="D31" s="130">
        <v>0</v>
      </c>
      <c r="E31" s="131">
        <v>0</v>
      </c>
      <c r="F31" s="82">
        <f>ROUND(D31*E31,2)</f>
        <v>0</v>
      </c>
      <c r="G31" s="82">
        <f>ROUND(F31/12,2)</f>
        <v>0</v>
      </c>
      <c r="H31" s="82">
        <f>ROUND(F31*2%,2)</f>
        <v>0</v>
      </c>
      <c r="I31" s="82">
        <f>F31+G31+H31</f>
        <v>0</v>
      </c>
      <c r="J31" s="82">
        <f>ROUND(I31*24.09%,2)</f>
        <v>0</v>
      </c>
      <c r="K31" s="82">
        <v>0</v>
      </c>
      <c r="L31" s="82">
        <f>K31+J31+I31</f>
        <v>0</v>
      </c>
      <c r="M31" s="83">
        <f>ROUND(L31*1,2)</f>
        <v>0</v>
      </c>
      <c r="N31" s="70"/>
    </row>
    <row r="32" spans="1:14" s="41" customFormat="1" ht="32.25" customHeight="1" thickBot="1" x14ac:dyDescent="0.25">
      <c r="A32" s="225"/>
      <c r="B32" s="132">
        <v>2</v>
      </c>
      <c r="C32" s="125" t="s">
        <v>133</v>
      </c>
      <c r="D32" s="126">
        <v>0</v>
      </c>
      <c r="E32" s="127">
        <v>0</v>
      </c>
      <c r="F32" s="84">
        <f t="shared" ref="F32:F33" si="11">ROUND(D32*E32,2)</f>
        <v>0</v>
      </c>
      <c r="G32" s="84">
        <f t="shared" ref="G32:G33" si="12">ROUND(F32/12,2)</f>
        <v>0</v>
      </c>
      <c r="H32" s="84">
        <f t="shared" ref="H32:H33" si="13">ROUND(F32*2%,2)</f>
        <v>0</v>
      </c>
      <c r="I32" s="84">
        <f t="shared" ref="I32:I33" si="14">F32+G32+H32</f>
        <v>0</v>
      </c>
      <c r="J32" s="84">
        <f>ROUND(I32*24.09%,2)</f>
        <v>0</v>
      </c>
      <c r="K32" s="84">
        <v>0</v>
      </c>
      <c r="L32" s="84">
        <f>K32+J32+I32</f>
        <v>0</v>
      </c>
      <c r="M32" s="85">
        <f t="shared" ref="M32:M33" si="15">ROUND(L32*1,2)</f>
        <v>0</v>
      </c>
      <c r="N32" s="70"/>
    </row>
    <row r="33" spans="1:14" s="41" customFormat="1" ht="32.25" customHeight="1" thickBot="1" x14ac:dyDescent="0.25">
      <c r="A33" s="226"/>
      <c r="B33" s="133">
        <v>3</v>
      </c>
      <c r="C33" s="134" t="s">
        <v>133</v>
      </c>
      <c r="D33" s="135">
        <v>0</v>
      </c>
      <c r="E33" s="136">
        <v>0</v>
      </c>
      <c r="F33" s="137">
        <f t="shared" si="11"/>
        <v>0</v>
      </c>
      <c r="G33" s="137">
        <f t="shared" si="12"/>
        <v>0</v>
      </c>
      <c r="H33" s="137">
        <f t="shared" si="13"/>
        <v>0</v>
      </c>
      <c r="I33" s="137">
        <f t="shared" si="14"/>
        <v>0</v>
      </c>
      <c r="J33" s="137">
        <f>ROUND(I33*24.09%,2)</f>
        <v>0</v>
      </c>
      <c r="K33" s="137">
        <v>0</v>
      </c>
      <c r="L33" s="137">
        <f>K33+J33+I33</f>
        <v>0</v>
      </c>
      <c r="M33" s="138">
        <f t="shared" si="15"/>
        <v>0</v>
      </c>
      <c r="N33" s="70"/>
    </row>
    <row r="34" spans="1:14" s="41" customFormat="1" ht="27.75" customHeight="1" thickBot="1" x14ac:dyDescent="0.25">
      <c r="A34" s="227" t="s">
        <v>136</v>
      </c>
      <c r="B34" s="228"/>
      <c r="C34" s="228"/>
      <c r="D34" s="228"/>
      <c r="E34" s="141">
        <f t="shared" ref="E34:M34" si="16">SUM(E31:E33)</f>
        <v>0</v>
      </c>
      <c r="F34" s="142">
        <f t="shared" si="16"/>
        <v>0</v>
      </c>
      <c r="G34" s="142">
        <f t="shared" si="16"/>
        <v>0</v>
      </c>
      <c r="H34" s="142">
        <f t="shared" si="16"/>
        <v>0</v>
      </c>
      <c r="I34" s="142">
        <f t="shared" si="16"/>
        <v>0</v>
      </c>
      <c r="J34" s="142">
        <f t="shared" si="16"/>
        <v>0</v>
      </c>
      <c r="K34" s="142">
        <f t="shared" si="16"/>
        <v>0</v>
      </c>
      <c r="L34" s="142">
        <f t="shared" si="16"/>
        <v>0</v>
      </c>
      <c r="M34" s="143">
        <f t="shared" si="16"/>
        <v>0</v>
      </c>
      <c r="N34" s="70"/>
    </row>
    <row r="35" spans="1:14" s="41" customFormat="1" ht="12.6" thickBot="1" x14ac:dyDescent="0.3">
      <c r="A35" s="229" t="s">
        <v>194</v>
      </c>
      <c r="B35" s="230"/>
      <c r="C35" s="230"/>
      <c r="D35" s="230"/>
      <c r="E35" s="230"/>
      <c r="F35" s="156"/>
      <c r="G35" s="156"/>
      <c r="H35" s="156"/>
      <c r="I35" s="156"/>
      <c r="J35" s="156"/>
      <c r="K35" s="156"/>
      <c r="L35" s="157"/>
      <c r="M35" s="158"/>
      <c r="N35" s="70"/>
    </row>
    <row r="36" spans="1:14" s="93" customFormat="1" ht="27.75" customHeight="1" x14ac:dyDescent="0.25">
      <c r="A36" s="86"/>
      <c r="B36" s="87">
        <v>1</v>
      </c>
      <c r="C36" s="87" t="s">
        <v>33</v>
      </c>
      <c r="D36" s="88">
        <v>0</v>
      </c>
      <c r="E36" s="89">
        <v>0</v>
      </c>
      <c r="F36" s="90">
        <f>ROUND(D36*E36,2)</f>
        <v>0</v>
      </c>
      <c r="G36" s="90">
        <f>ROUND(F36/12,2)</f>
        <v>0</v>
      </c>
      <c r="H36" s="90">
        <f>ROUND(F36*2%,2)</f>
        <v>0</v>
      </c>
      <c r="I36" s="90">
        <f>F36+G36+H36</f>
        <v>0</v>
      </c>
      <c r="J36" s="90">
        <f>ROUND(I36*24.09%,2)</f>
        <v>0</v>
      </c>
      <c r="K36" s="90">
        <v>0</v>
      </c>
      <c r="L36" s="90">
        <f>K36+J36+I36</f>
        <v>0</v>
      </c>
      <c r="M36" s="91">
        <f>ROUND(L36*1,2)</f>
        <v>0</v>
      </c>
      <c r="N36" s="92"/>
    </row>
    <row r="37" spans="1:14" s="41" customFormat="1" ht="12.6" thickBot="1" x14ac:dyDescent="0.25">
      <c r="A37" s="231" t="s">
        <v>135</v>
      </c>
      <c r="B37" s="232"/>
      <c r="C37" s="232"/>
      <c r="D37" s="232"/>
      <c r="E37" s="159">
        <f t="shared" ref="E37:M37" si="17">SUM(E36:E36)</f>
        <v>0</v>
      </c>
      <c r="F37" s="160">
        <f t="shared" si="17"/>
        <v>0</v>
      </c>
      <c r="G37" s="160">
        <f t="shared" si="17"/>
        <v>0</v>
      </c>
      <c r="H37" s="160">
        <f t="shared" si="17"/>
        <v>0</v>
      </c>
      <c r="I37" s="160">
        <f t="shared" si="17"/>
        <v>0</v>
      </c>
      <c r="J37" s="160">
        <f t="shared" si="17"/>
        <v>0</v>
      </c>
      <c r="K37" s="160">
        <f t="shared" si="17"/>
        <v>0</v>
      </c>
      <c r="L37" s="160">
        <f t="shared" si="17"/>
        <v>0</v>
      </c>
      <c r="M37" s="161">
        <f t="shared" si="17"/>
        <v>0</v>
      </c>
      <c r="N37" s="64"/>
    </row>
    <row r="38" spans="1:14" s="41" customFormat="1" ht="32.25" customHeight="1" thickBot="1" x14ac:dyDescent="0.25">
      <c r="A38" s="219" t="s">
        <v>195</v>
      </c>
      <c r="B38" s="220"/>
      <c r="C38" s="220"/>
      <c r="D38" s="220"/>
      <c r="E38" s="122">
        <f t="shared" ref="E38:M38" si="18">E34+E37</f>
        <v>0</v>
      </c>
      <c r="F38" s="123">
        <f t="shared" si="18"/>
        <v>0</v>
      </c>
      <c r="G38" s="123">
        <f t="shared" si="18"/>
        <v>0</v>
      </c>
      <c r="H38" s="123">
        <f t="shared" si="18"/>
        <v>0</v>
      </c>
      <c r="I38" s="123">
        <f t="shared" si="18"/>
        <v>0</v>
      </c>
      <c r="J38" s="123">
        <f t="shared" si="18"/>
        <v>0</v>
      </c>
      <c r="K38" s="123">
        <f t="shared" si="18"/>
        <v>0</v>
      </c>
      <c r="L38" s="123">
        <f t="shared" si="18"/>
        <v>0</v>
      </c>
      <c r="M38" s="124">
        <f t="shared" si="18"/>
        <v>0</v>
      </c>
      <c r="N38" s="64"/>
    </row>
    <row r="39" spans="1:14" s="41" customFormat="1" ht="57" customHeight="1" thickBot="1" x14ac:dyDescent="0.25">
      <c r="A39" s="216" t="s">
        <v>198</v>
      </c>
      <c r="B39" s="217"/>
      <c r="C39" s="217"/>
      <c r="D39" s="218"/>
      <c r="E39" s="187">
        <f>E20+E38</f>
        <v>0</v>
      </c>
      <c r="F39" s="186"/>
      <c r="G39" s="186"/>
      <c r="H39" s="186"/>
      <c r="I39" s="186"/>
      <c r="J39" s="186"/>
      <c r="K39" s="186"/>
      <c r="L39" s="186"/>
      <c r="M39" s="186"/>
      <c r="N39" s="64"/>
    </row>
    <row r="40" spans="1:14" s="41" customFormat="1" ht="12" x14ac:dyDescent="0.2">
      <c r="A40" s="259" t="s">
        <v>130</v>
      </c>
      <c r="B40" s="259"/>
      <c r="C40" s="259"/>
      <c r="D40" s="259"/>
      <c r="E40" s="259"/>
      <c r="F40" s="259"/>
      <c r="G40" s="259"/>
      <c r="H40" s="259"/>
      <c r="I40" s="259"/>
      <c r="J40" s="259"/>
      <c r="K40" s="259"/>
      <c r="L40" s="259"/>
      <c r="M40" s="259"/>
      <c r="N40" s="70"/>
    </row>
    <row r="41" spans="1:14" s="41" customFormat="1" ht="12" x14ac:dyDescent="0.2">
      <c r="A41" s="260" t="s">
        <v>34</v>
      </c>
      <c r="B41" s="260"/>
      <c r="C41" s="260"/>
      <c r="D41" s="260"/>
      <c r="E41" s="260"/>
      <c r="F41" s="260"/>
      <c r="G41" s="260"/>
      <c r="H41" s="260"/>
      <c r="I41" s="260"/>
      <c r="J41" s="260"/>
      <c r="K41" s="260"/>
      <c r="L41" s="260"/>
      <c r="M41" s="260"/>
      <c r="N41" s="70"/>
    </row>
    <row r="42" spans="1:14" s="41" customFormat="1" ht="12" x14ac:dyDescent="0.2">
      <c r="A42" s="260" t="s">
        <v>152</v>
      </c>
      <c r="B42" s="260"/>
      <c r="C42" s="260"/>
      <c r="D42" s="260"/>
      <c r="E42" s="260"/>
      <c r="F42" s="260"/>
      <c r="G42" s="260"/>
      <c r="H42" s="260"/>
      <c r="I42" s="260"/>
      <c r="J42" s="260"/>
      <c r="K42" s="260"/>
      <c r="L42" s="260"/>
      <c r="M42" s="260"/>
      <c r="N42" s="70"/>
    </row>
    <row r="43" spans="1:14" s="41" customFormat="1" ht="12" x14ac:dyDescent="0.2">
      <c r="A43" s="260" t="s">
        <v>104</v>
      </c>
      <c r="B43" s="260"/>
      <c r="C43" s="260"/>
      <c r="D43" s="260"/>
      <c r="E43" s="260"/>
      <c r="F43" s="260"/>
      <c r="G43" s="260"/>
      <c r="H43" s="260"/>
      <c r="I43" s="260"/>
      <c r="J43" s="260"/>
      <c r="K43" s="260"/>
      <c r="L43" s="260"/>
      <c r="M43" s="260"/>
      <c r="N43" s="70"/>
    </row>
    <row r="44" spans="1:14" s="41" customFormat="1" ht="12" x14ac:dyDescent="0.2">
      <c r="A44" s="260" t="s">
        <v>35</v>
      </c>
      <c r="B44" s="260"/>
      <c r="C44" s="260"/>
      <c r="D44" s="260"/>
      <c r="E44" s="260"/>
      <c r="F44" s="260"/>
      <c r="G44" s="260"/>
      <c r="H44" s="260"/>
      <c r="I44" s="260"/>
      <c r="J44" s="260"/>
      <c r="K44" s="260"/>
      <c r="L44" s="260"/>
      <c r="M44" s="260"/>
      <c r="N44" s="70"/>
    </row>
    <row r="45" spans="1:14" s="41" customFormat="1" ht="12" x14ac:dyDescent="0.2">
      <c r="A45" s="260" t="s">
        <v>36</v>
      </c>
      <c r="B45" s="260"/>
      <c r="C45" s="260"/>
      <c r="D45" s="260"/>
      <c r="E45" s="260"/>
      <c r="F45" s="260"/>
      <c r="G45" s="260"/>
      <c r="H45" s="260"/>
      <c r="I45" s="260"/>
      <c r="J45" s="260"/>
      <c r="K45" s="260"/>
      <c r="L45" s="260"/>
      <c r="M45" s="260"/>
      <c r="N45" s="70"/>
    </row>
    <row r="46" spans="1:14" s="41" customFormat="1" ht="12" x14ac:dyDescent="0.2">
      <c r="A46" s="260" t="s">
        <v>37</v>
      </c>
      <c r="B46" s="260"/>
      <c r="C46" s="260"/>
      <c r="D46" s="260"/>
      <c r="E46" s="260"/>
      <c r="F46" s="260"/>
      <c r="G46" s="260"/>
      <c r="H46" s="260"/>
      <c r="I46" s="260"/>
      <c r="J46" s="260"/>
      <c r="K46" s="260"/>
      <c r="L46" s="260"/>
      <c r="M46" s="260"/>
      <c r="N46" s="70"/>
    </row>
    <row r="47" spans="1:14" s="41" customFormat="1" ht="12" x14ac:dyDescent="0.2">
      <c r="A47" s="260" t="s">
        <v>38</v>
      </c>
      <c r="B47" s="260"/>
      <c r="C47" s="260"/>
      <c r="D47" s="260"/>
      <c r="E47" s="260"/>
      <c r="F47" s="260"/>
      <c r="G47" s="260"/>
      <c r="H47" s="260"/>
      <c r="I47" s="260"/>
      <c r="J47" s="260"/>
      <c r="K47" s="260"/>
      <c r="L47" s="260"/>
      <c r="M47" s="260"/>
      <c r="N47" s="70"/>
    </row>
    <row r="48" spans="1:14" s="41" customFormat="1" ht="12" x14ac:dyDescent="0.2">
      <c r="A48" s="260" t="s">
        <v>39</v>
      </c>
      <c r="B48" s="260"/>
      <c r="C48" s="260"/>
      <c r="D48" s="260"/>
      <c r="E48" s="260"/>
      <c r="F48" s="260"/>
      <c r="G48" s="260"/>
      <c r="H48" s="260"/>
      <c r="I48" s="260"/>
      <c r="J48" s="260"/>
      <c r="K48" s="260"/>
      <c r="L48" s="260"/>
      <c r="M48" s="260"/>
      <c r="N48" s="70"/>
    </row>
    <row r="49" spans="1:14" s="41" customFormat="1" ht="12" x14ac:dyDescent="0.2">
      <c r="A49" s="260" t="s">
        <v>40</v>
      </c>
      <c r="B49" s="260"/>
      <c r="C49" s="260"/>
      <c r="D49" s="260"/>
      <c r="E49" s="260"/>
      <c r="F49" s="260"/>
      <c r="G49" s="260"/>
      <c r="H49" s="260"/>
      <c r="I49" s="260"/>
      <c r="J49" s="260"/>
      <c r="K49" s="260"/>
      <c r="L49" s="260"/>
      <c r="M49" s="260"/>
      <c r="N49" s="70"/>
    </row>
    <row r="50" spans="1:14" s="41" customFormat="1" ht="12" x14ac:dyDescent="0.2">
      <c r="A50" s="260" t="s">
        <v>41</v>
      </c>
      <c r="B50" s="260"/>
      <c r="C50" s="260"/>
      <c r="D50" s="260"/>
      <c r="E50" s="260"/>
      <c r="F50" s="260"/>
      <c r="G50" s="260"/>
      <c r="H50" s="260"/>
      <c r="I50" s="260"/>
      <c r="J50" s="260"/>
      <c r="K50" s="260"/>
      <c r="L50" s="260"/>
      <c r="M50" s="260"/>
      <c r="N50" s="70"/>
    </row>
    <row r="51" spans="1:14" s="41" customFormat="1" ht="12" x14ac:dyDescent="0.2">
      <c r="A51" s="260" t="s">
        <v>42</v>
      </c>
      <c r="B51" s="260"/>
      <c r="C51" s="260"/>
      <c r="D51" s="260"/>
      <c r="E51" s="260"/>
      <c r="F51" s="260"/>
      <c r="G51" s="260"/>
      <c r="H51" s="260"/>
      <c r="I51" s="260"/>
      <c r="J51" s="260"/>
      <c r="K51" s="260"/>
      <c r="L51" s="260"/>
      <c r="M51" s="260"/>
      <c r="N51" s="70"/>
    </row>
    <row r="52" spans="1:14" s="41" customFormat="1" ht="12" x14ac:dyDescent="0.2">
      <c r="A52" s="260" t="s">
        <v>43</v>
      </c>
      <c r="B52" s="260"/>
      <c r="C52" s="260"/>
      <c r="D52" s="260"/>
      <c r="E52" s="260"/>
      <c r="F52" s="260"/>
      <c r="G52" s="260"/>
      <c r="H52" s="260"/>
      <c r="I52" s="260"/>
      <c r="J52" s="260"/>
      <c r="K52" s="260"/>
      <c r="L52" s="260"/>
      <c r="M52" s="260"/>
      <c r="N52" s="70"/>
    </row>
    <row r="53" spans="1:14" s="41" customFormat="1" ht="12" x14ac:dyDescent="0.2">
      <c r="A53" s="260" t="s">
        <v>125</v>
      </c>
      <c r="B53" s="260"/>
      <c r="C53" s="260"/>
      <c r="D53" s="260"/>
      <c r="E53" s="260"/>
      <c r="F53" s="260"/>
      <c r="G53" s="260"/>
      <c r="H53" s="260"/>
      <c r="I53" s="260"/>
      <c r="J53" s="260"/>
      <c r="K53" s="260"/>
      <c r="L53" s="260"/>
      <c r="M53" s="260"/>
      <c r="N53" s="70"/>
    </row>
  </sheetData>
  <mergeCells count="55">
    <mergeCell ref="A50:M50"/>
    <mergeCell ref="A51:M51"/>
    <mergeCell ref="A52:M52"/>
    <mergeCell ref="A53:M53"/>
    <mergeCell ref="A45:M45"/>
    <mergeCell ref="A46:M46"/>
    <mergeCell ref="A47:M47"/>
    <mergeCell ref="A48:M48"/>
    <mergeCell ref="A49:M49"/>
    <mergeCell ref="A40:M40"/>
    <mergeCell ref="A41:M41"/>
    <mergeCell ref="A42:M42"/>
    <mergeCell ref="A43:M43"/>
    <mergeCell ref="A44:M44"/>
    <mergeCell ref="B3:M3"/>
    <mergeCell ref="J1:M1"/>
    <mergeCell ref="H2:M2"/>
    <mergeCell ref="A7:C7"/>
    <mergeCell ref="A8:A10"/>
    <mergeCell ref="B8:B10"/>
    <mergeCell ref="C8:C10"/>
    <mergeCell ref="D8:D10"/>
    <mergeCell ref="E8:E10"/>
    <mergeCell ref="F8:K8"/>
    <mergeCell ref="L8:M9"/>
    <mergeCell ref="K9:K10"/>
    <mergeCell ref="A4:M4"/>
    <mergeCell ref="E26:E28"/>
    <mergeCell ref="F26:K26"/>
    <mergeCell ref="L26:M27"/>
    <mergeCell ref="K27:K28"/>
    <mergeCell ref="A5:M5"/>
    <mergeCell ref="B21:M21"/>
    <mergeCell ref="A12:E12"/>
    <mergeCell ref="A13:A15"/>
    <mergeCell ref="A16:D16"/>
    <mergeCell ref="A17:E17"/>
    <mergeCell ref="A19:D19"/>
    <mergeCell ref="A20:D20"/>
    <mergeCell ref="A39:D39"/>
    <mergeCell ref="A38:D38"/>
    <mergeCell ref="A6:M6"/>
    <mergeCell ref="A24:M24"/>
    <mergeCell ref="A30:E30"/>
    <mergeCell ref="A31:A33"/>
    <mergeCell ref="A34:D34"/>
    <mergeCell ref="A35:E35"/>
    <mergeCell ref="A37:D37"/>
    <mergeCell ref="A22:M22"/>
    <mergeCell ref="A23:M23"/>
    <mergeCell ref="A25:C25"/>
    <mergeCell ref="A26:A28"/>
    <mergeCell ref="B26:B28"/>
    <mergeCell ref="C26:C28"/>
    <mergeCell ref="D26:D28"/>
  </mergeCells>
  <pageMargins left="0" right="0" top="0.19685039370078741" bottom="0.15748031496062992" header="0.31496062992125984" footer="0.31496062992125984"/>
  <pageSetup paperSize="9" scale="80" fitToWidth="0"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8"/>
  <sheetViews>
    <sheetView workbookViewId="0">
      <selection activeCell="A4" sqref="A4:K4"/>
    </sheetView>
  </sheetViews>
  <sheetFormatPr defaultRowHeight="14.4" x14ac:dyDescent="0.3"/>
  <cols>
    <col min="1" max="1" width="3.33203125" customWidth="1"/>
    <col min="2" max="2" width="31.33203125" customWidth="1"/>
    <col min="3" max="3" width="9.109375" customWidth="1"/>
    <col min="4" max="4" width="12.44140625" customWidth="1"/>
    <col min="5" max="5" width="10.44140625" customWidth="1"/>
    <col min="6" max="6" width="14.33203125" customWidth="1"/>
    <col min="7" max="7" width="10.33203125" customWidth="1"/>
    <col min="8" max="8" width="15.44140625" customWidth="1"/>
    <col min="9" max="10" width="9.88671875" customWidth="1"/>
    <col min="11" max="11" width="12.33203125" customWidth="1"/>
    <col min="12" max="12" width="9.109375" customWidth="1"/>
  </cols>
  <sheetData>
    <row r="1" spans="1:14" x14ac:dyDescent="0.3">
      <c r="C1" s="4"/>
      <c r="G1" s="5"/>
      <c r="H1" s="207" t="s">
        <v>184</v>
      </c>
      <c r="I1" s="207"/>
      <c r="J1" s="207"/>
      <c r="K1" s="207"/>
    </row>
    <row r="2" spans="1:14" x14ac:dyDescent="0.3">
      <c r="C2" s="4"/>
      <c r="F2" s="254" t="s">
        <v>199</v>
      </c>
      <c r="G2" s="255"/>
      <c r="H2" s="255"/>
      <c r="I2" s="255"/>
      <c r="J2" s="255"/>
      <c r="K2" s="255"/>
    </row>
    <row r="3" spans="1:14" s="94" customFormat="1" x14ac:dyDescent="0.3">
      <c r="A3" s="261" t="s">
        <v>72</v>
      </c>
      <c r="B3" s="261"/>
      <c r="C3" s="261"/>
      <c r="D3" s="261"/>
      <c r="E3" s="261"/>
      <c r="F3" s="261"/>
      <c r="G3" s="261"/>
      <c r="H3" s="261"/>
      <c r="I3" s="261"/>
      <c r="J3" s="261"/>
      <c r="K3" s="261"/>
    </row>
    <row r="4" spans="1:14" s="6" customFormat="1" ht="36.75" customHeight="1" thickBot="1" x14ac:dyDescent="0.3">
      <c r="A4" s="262" t="s">
        <v>201</v>
      </c>
      <c r="B4" s="262"/>
      <c r="C4" s="262"/>
      <c r="D4" s="262"/>
      <c r="E4" s="262"/>
      <c r="F4" s="262"/>
      <c r="G4" s="262"/>
      <c r="H4" s="262"/>
      <c r="I4" s="262"/>
      <c r="J4" s="262"/>
      <c r="K4" s="262"/>
    </row>
    <row r="5" spans="1:14" s="40" customFormat="1" ht="84.6" thickBot="1" x14ac:dyDescent="0.3">
      <c r="A5" s="11" t="s">
        <v>44</v>
      </c>
      <c r="B5" s="12" t="s">
        <v>45</v>
      </c>
      <c r="C5" s="12" t="s">
        <v>105</v>
      </c>
      <c r="D5" s="12" t="s">
        <v>71</v>
      </c>
      <c r="E5" s="12" t="s">
        <v>70</v>
      </c>
      <c r="F5" s="12" t="s">
        <v>46</v>
      </c>
      <c r="G5" s="12" t="s">
        <v>47</v>
      </c>
      <c r="H5" s="12" t="s">
        <v>153</v>
      </c>
      <c r="I5" s="12" t="s">
        <v>106</v>
      </c>
      <c r="J5" s="12" t="s">
        <v>48</v>
      </c>
      <c r="K5" s="95" t="s">
        <v>132</v>
      </c>
    </row>
    <row r="6" spans="1:14" s="40" customFormat="1" ht="50.25" customHeight="1" x14ac:dyDescent="0.25">
      <c r="A6" s="18" t="s">
        <v>155</v>
      </c>
      <c r="B6" s="8" t="s">
        <v>154</v>
      </c>
      <c r="C6" s="96">
        <f>Darba_efektivitāte!D24</f>
        <v>3267.6</v>
      </c>
      <c r="D6" s="9">
        <f>Darbinieku_atalgojuma_veid_!L16</f>
        <v>0</v>
      </c>
      <c r="E6" s="9">
        <f>Darbinieku_atalgojuma_veid_!L19</f>
        <v>0</v>
      </c>
      <c r="F6" s="9">
        <v>0</v>
      </c>
      <c r="G6" s="9">
        <v>0</v>
      </c>
      <c r="H6" s="9">
        <v>0</v>
      </c>
      <c r="I6" s="10">
        <f>J6/C6</f>
        <v>0</v>
      </c>
      <c r="J6" s="10">
        <f>SUM(D6:H6)</f>
        <v>0</v>
      </c>
      <c r="K6" s="19">
        <f>ROUND(J6*11,2)</f>
        <v>0</v>
      </c>
      <c r="L6" s="97"/>
      <c r="N6" s="98"/>
    </row>
    <row r="7" spans="1:14" s="40" customFormat="1" ht="31.5" customHeight="1" x14ac:dyDescent="0.25">
      <c r="A7" s="18" t="s">
        <v>156</v>
      </c>
      <c r="B7" s="8" t="s">
        <v>131</v>
      </c>
      <c r="C7" s="96">
        <f>Darba_efektivitāte!D51</f>
        <v>2778.9100000000003</v>
      </c>
      <c r="D7" s="9">
        <f>Darbinieku_atalgojuma_veid_!L34</f>
        <v>0</v>
      </c>
      <c r="E7" s="9">
        <f>Darbinieku_atalgojuma_veid_!L37</f>
        <v>0</v>
      </c>
      <c r="F7" s="9">
        <v>0</v>
      </c>
      <c r="G7" s="9">
        <v>0</v>
      </c>
      <c r="H7" s="9">
        <v>0</v>
      </c>
      <c r="I7" s="10">
        <f>J7/C7</f>
        <v>0</v>
      </c>
      <c r="J7" s="10">
        <f>SUM(D7:H7)</f>
        <v>0</v>
      </c>
      <c r="K7" s="19">
        <f>ROUND(J7*1,2)</f>
        <v>0</v>
      </c>
      <c r="L7" s="97"/>
      <c r="N7" s="98"/>
    </row>
    <row r="8" spans="1:14" s="40" customFormat="1" ht="21" customHeight="1" x14ac:dyDescent="0.25">
      <c r="A8" s="171"/>
      <c r="B8" s="265" t="s">
        <v>79</v>
      </c>
      <c r="C8" s="265"/>
      <c r="D8" s="265"/>
      <c r="E8" s="265"/>
      <c r="F8" s="265"/>
      <c r="G8" s="265"/>
      <c r="H8" s="265"/>
      <c r="I8" s="265"/>
      <c r="J8" s="265"/>
      <c r="K8" s="172">
        <f>SUM(K6:K7)</f>
        <v>0</v>
      </c>
      <c r="L8" s="97"/>
    </row>
    <row r="9" spans="1:14" s="99" customFormat="1" ht="12" x14ac:dyDescent="0.2">
      <c r="A9" s="263" t="s">
        <v>49</v>
      </c>
      <c r="B9" s="264"/>
      <c r="C9" s="264"/>
      <c r="D9" s="264"/>
      <c r="E9" s="264"/>
      <c r="F9" s="264"/>
      <c r="G9" s="264"/>
      <c r="H9" s="264"/>
      <c r="I9" s="264"/>
      <c r="J9" s="264"/>
      <c r="K9" s="28">
        <f>ROUND(K8*0.21,2)</f>
        <v>0</v>
      </c>
    </row>
    <row r="10" spans="1:14" s="40" customFormat="1" ht="12.6" thickBot="1" x14ac:dyDescent="0.3">
      <c r="A10" s="270" t="s">
        <v>50</v>
      </c>
      <c r="B10" s="271"/>
      <c r="C10" s="271"/>
      <c r="D10" s="271"/>
      <c r="E10" s="271"/>
      <c r="F10" s="271"/>
      <c r="G10" s="271"/>
      <c r="H10" s="271"/>
      <c r="I10" s="271"/>
      <c r="J10" s="271"/>
      <c r="K10" s="29">
        <f>SUM(K8:K9)</f>
        <v>0</v>
      </c>
    </row>
    <row r="11" spans="1:14" s="40" customFormat="1" ht="8.25" customHeight="1" thickBot="1" x14ac:dyDescent="0.3"/>
    <row r="12" spans="1:14" s="40" customFormat="1" ht="41.25" customHeight="1" x14ac:dyDescent="0.25">
      <c r="A12" s="13" t="s">
        <v>150</v>
      </c>
      <c r="B12" s="269" t="s">
        <v>165</v>
      </c>
      <c r="C12" s="269"/>
      <c r="D12" s="269"/>
      <c r="E12" s="269"/>
      <c r="F12" s="269"/>
      <c r="G12" s="269"/>
      <c r="H12" s="269"/>
      <c r="I12" s="269"/>
      <c r="J12" s="14" t="s">
        <v>107</v>
      </c>
      <c r="K12" s="15" t="s">
        <v>108</v>
      </c>
    </row>
    <row r="13" spans="1:14" s="40" customFormat="1" ht="24" x14ac:dyDescent="0.25">
      <c r="A13" s="16" t="s">
        <v>157</v>
      </c>
      <c r="B13" s="100" t="s">
        <v>109</v>
      </c>
      <c r="C13" s="101">
        <v>294.8</v>
      </c>
      <c r="D13" s="102"/>
      <c r="E13" s="102"/>
      <c r="F13" s="102"/>
      <c r="G13" s="102"/>
      <c r="H13" s="102"/>
      <c r="I13" s="103"/>
      <c r="J13" s="21">
        <v>0</v>
      </c>
      <c r="K13" s="17">
        <f t="shared" ref="K13:K20" si="0">ROUND(J13*C13,2)*2</f>
        <v>0</v>
      </c>
    </row>
    <row r="14" spans="1:14" s="40" customFormat="1" ht="12" x14ac:dyDescent="0.25">
      <c r="A14" s="16" t="s">
        <v>158</v>
      </c>
      <c r="B14" s="100" t="s">
        <v>110</v>
      </c>
      <c r="C14" s="101">
        <v>166.92</v>
      </c>
      <c r="D14" s="102"/>
      <c r="E14" s="102"/>
      <c r="F14" s="102"/>
      <c r="G14" s="102"/>
      <c r="H14" s="102"/>
      <c r="I14" s="103"/>
      <c r="J14" s="21">
        <v>0</v>
      </c>
      <c r="K14" s="17">
        <f t="shared" si="0"/>
        <v>0</v>
      </c>
    </row>
    <row r="15" spans="1:14" s="40" customFormat="1" ht="17.25" customHeight="1" x14ac:dyDescent="0.25">
      <c r="A15" s="16" t="s">
        <v>159</v>
      </c>
      <c r="B15" s="100" t="s">
        <v>111</v>
      </c>
      <c r="C15" s="101">
        <v>1487.7100000000003</v>
      </c>
      <c r="D15" s="102"/>
      <c r="E15" s="102"/>
      <c r="F15" s="102"/>
      <c r="G15" s="102"/>
      <c r="H15" s="102"/>
      <c r="I15" s="103"/>
      <c r="J15" s="21">
        <v>0</v>
      </c>
      <c r="K15" s="17">
        <f t="shared" si="0"/>
        <v>0</v>
      </c>
    </row>
    <row r="16" spans="1:14" s="40" customFormat="1" ht="24" x14ac:dyDescent="0.25">
      <c r="A16" s="16" t="s">
        <v>160</v>
      </c>
      <c r="B16" s="100" t="s">
        <v>112</v>
      </c>
      <c r="C16" s="101">
        <v>188.4</v>
      </c>
      <c r="D16" s="102"/>
      <c r="E16" s="102"/>
      <c r="F16" s="102"/>
      <c r="G16" s="102"/>
      <c r="H16" s="102"/>
      <c r="I16" s="103"/>
      <c r="J16" s="21">
        <v>0</v>
      </c>
      <c r="K16" s="17">
        <f t="shared" si="0"/>
        <v>0</v>
      </c>
    </row>
    <row r="17" spans="1:11" s="40" customFormat="1" ht="24" x14ac:dyDescent="0.25">
      <c r="A17" s="16" t="s">
        <v>161</v>
      </c>
      <c r="B17" s="100" t="s">
        <v>113</v>
      </c>
      <c r="C17" s="101">
        <v>895.40000000000009</v>
      </c>
      <c r="D17" s="102"/>
      <c r="E17" s="102"/>
      <c r="F17" s="102"/>
      <c r="G17" s="102"/>
      <c r="H17" s="102"/>
      <c r="I17" s="103"/>
      <c r="J17" s="21">
        <v>0</v>
      </c>
      <c r="K17" s="17">
        <f t="shared" si="0"/>
        <v>0</v>
      </c>
    </row>
    <row r="18" spans="1:11" s="40" customFormat="1" ht="24" x14ac:dyDescent="0.25">
      <c r="A18" s="16" t="s">
        <v>162</v>
      </c>
      <c r="B18" s="100" t="s">
        <v>114</v>
      </c>
      <c r="C18" s="101">
        <v>294.59000000000003</v>
      </c>
      <c r="D18" s="102"/>
      <c r="E18" s="102"/>
      <c r="F18" s="102"/>
      <c r="G18" s="102"/>
      <c r="H18" s="102"/>
      <c r="I18" s="103"/>
      <c r="J18" s="21">
        <v>0</v>
      </c>
      <c r="K18" s="17">
        <f t="shared" si="0"/>
        <v>0</v>
      </c>
    </row>
    <row r="19" spans="1:11" s="40" customFormat="1" ht="24" x14ac:dyDescent="0.25">
      <c r="A19" s="16" t="s">
        <v>163</v>
      </c>
      <c r="B19" s="100" t="s">
        <v>115</v>
      </c>
      <c r="C19" s="101">
        <v>726.68</v>
      </c>
      <c r="D19" s="102"/>
      <c r="E19" s="102"/>
      <c r="F19" s="102"/>
      <c r="G19" s="102"/>
      <c r="H19" s="102"/>
      <c r="I19" s="103"/>
      <c r="J19" s="21">
        <v>0</v>
      </c>
      <c r="K19" s="17">
        <f t="shared" si="0"/>
        <v>0</v>
      </c>
    </row>
    <row r="20" spans="1:11" s="40" customFormat="1" ht="12.6" thickBot="1" x14ac:dyDescent="0.3">
      <c r="A20" s="104" t="s">
        <v>164</v>
      </c>
      <c r="B20" s="105" t="s">
        <v>116</v>
      </c>
      <c r="C20" s="106">
        <v>305.64</v>
      </c>
      <c r="D20" s="107"/>
      <c r="E20" s="107"/>
      <c r="F20" s="107"/>
      <c r="G20" s="107"/>
      <c r="H20" s="107"/>
      <c r="I20" s="108"/>
      <c r="J20" s="109">
        <v>0</v>
      </c>
      <c r="K20" s="37">
        <f t="shared" si="0"/>
        <v>0</v>
      </c>
    </row>
    <row r="21" spans="1:11" s="40" customFormat="1" ht="7.5" customHeight="1" thickBot="1" x14ac:dyDescent="0.3"/>
    <row r="22" spans="1:11" s="40" customFormat="1" ht="53.25" customHeight="1" x14ac:dyDescent="0.25">
      <c r="A22" s="267" t="s">
        <v>51</v>
      </c>
      <c r="B22" s="269" t="s">
        <v>181</v>
      </c>
      <c r="C22" s="269"/>
      <c r="D22" s="269"/>
      <c r="E22" s="269"/>
      <c r="F22" s="269"/>
      <c r="G22" s="269"/>
      <c r="H22" s="269"/>
      <c r="I22" s="269"/>
      <c r="J22" s="14" t="s">
        <v>117</v>
      </c>
      <c r="K22" s="15" t="s">
        <v>118</v>
      </c>
    </row>
    <row r="23" spans="1:11" s="40" customFormat="1" ht="24.75" customHeight="1" thickBot="1" x14ac:dyDescent="0.3">
      <c r="A23" s="268"/>
      <c r="B23" s="110" t="s">
        <v>75</v>
      </c>
      <c r="C23" s="111"/>
      <c r="D23" s="111"/>
      <c r="E23" s="111"/>
      <c r="F23" s="111"/>
      <c r="G23" s="111"/>
      <c r="H23" s="111"/>
      <c r="I23" s="112"/>
      <c r="J23" s="113">
        <v>0</v>
      </c>
      <c r="K23" s="25">
        <f>J23+(J23*21%)</f>
        <v>0</v>
      </c>
    </row>
    <row r="24" spans="1:11" s="40" customFormat="1" ht="12" x14ac:dyDescent="0.25">
      <c r="A24" s="177"/>
      <c r="B24" s="178"/>
      <c r="C24" s="179"/>
      <c r="D24" s="179"/>
      <c r="E24" s="179"/>
      <c r="F24" s="179"/>
      <c r="G24" s="179"/>
      <c r="H24" s="179"/>
      <c r="I24" s="180"/>
      <c r="J24" s="181"/>
      <c r="K24" s="181"/>
    </row>
    <row r="25" spans="1:11" s="182" customFormat="1" ht="13.8" x14ac:dyDescent="0.3">
      <c r="A25" s="272" t="s">
        <v>177</v>
      </c>
      <c r="B25" s="272"/>
      <c r="C25" s="272"/>
      <c r="D25" s="272"/>
      <c r="E25" s="272"/>
      <c r="F25" s="272"/>
      <c r="G25" s="272"/>
      <c r="H25" s="272"/>
      <c r="I25" s="272"/>
    </row>
    <row r="26" spans="1:11" s="182" customFormat="1" ht="13.8" x14ac:dyDescent="0.3">
      <c r="A26" s="266" t="s">
        <v>174</v>
      </c>
      <c r="B26" s="266"/>
      <c r="C26" s="266"/>
      <c r="D26" s="266"/>
      <c r="E26" s="266"/>
      <c r="F26" s="183"/>
      <c r="G26" s="183"/>
      <c r="H26" s="183"/>
      <c r="I26" s="183"/>
    </row>
    <row r="27" spans="1:11" s="182" customFormat="1" ht="13.8" x14ac:dyDescent="0.3">
      <c r="A27" s="266" t="s">
        <v>175</v>
      </c>
      <c r="B27" s="266"/>
      <c r="C27" s="266"/>
      <c r="D27" s="266"/>
      <c r="E27" s="266"/>
      <c r="F27" s="183"/>
      <c r="G27" s="183"/>
      <c r="H27" s="184" t="s">
        <v>176</v>
      </c>
      <c r="I27" s="183"/>
    </row>
    <row r="28" spans="1:11" s="31" customFormat="1" x14ac:dyDescent="0.3">
      <c r="H28" s="176"/>
    </row>
  </sheetData>
  <mergeCells count="13">
    <mergeCell ref="A27:E27"/>
    <mergeCell ref="A22:A23"/>
    <mergeCell ref="B22:I22"/>
    <mergeCell ref="A10:J10"/>
    <mergeCell ref="B12:I12"/>
    <mergeCell ref="A25:I25"/>
    <mergeCell ref="A26:E26"/>
    <mergeCell ref="H1:K1"/>
    <mergeCell ref="A3:K3"/>
    <mergeCell ref="A4:K4"/>
    <mergeCell ref="F2:K2"/>
    <mergeCell ref="A9:J9"/>
    <mergeCell ref="B8:J8"/>
  </mergeCells>
  <pageMargins left="0.9055118110236221" right="0.31496062992125984" top="0.15748031496062992" bottom="0" header="0.31496062992125984" footer="0.31496062992125984"/>
  <pageSetup paperSize="9" scale="95" fitToWidth="0"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2"/>
  <sheetViews>
    <sheetView workbookViewId="0">
      <selection activeCell="A4" sqref="A4:I5"/>
    </sheetView>
  </sheetViews>
  <sheetFormatPr defaultColWidth="9.109375" defaultRowHeight="13.8" x14ac:dyDescent="0.3"/>
  <cols>
    <col min="1" max="1" width="10.44140625" style="182" customWidth="1"/>
    <col min="2" max="2" width="10.88671875" style="182" customWidth="1"/>
    <col min="3" max="3" width="10.6640625" style="182" customWidth="1"/>
    <col min="4" max="16384" width="9.109375" style="182"/>
  </cols>
  <sheetData>
    <row r="1" spans="1:9" s="2" customFormat="1" x14ac:dyDescent="0.25">
      <c r="A1" s="284" t="s">
        <v>185</v>
      </c>
      <c r="B1" s="284"/>
      <c r="C1" s="284"/>
      <c r="D1" s="284"/>
      <c r="E1" s="284"/>
      <c r="F1" s="284"/>
      <c r="G1" s="284"/>
      <c r="H1" s="284"/>
      <c r="I1" s="284"/>
    </row>
    <row r="2" spans="1:9" s="2" customFormat="1" ht="15" customHeight="1" x14ac:dyDescent="0.25">
      <c r="A2" s="284" t="s">
        <v>199</v>
      </c>
      <c r="B2" s="284"/>
      <c r="C2" s="284"/>
      <c r="D2" s="284"/>
      <c r="E2" s="284"/>
      <c r="F2" s="284"/>
      <c r="G2" s="284"/>
      <c r="H2" s="284"/>
      <c r="I2" s="284"/>
    </row>
    <row r="3" spans="1:9" s="2" customFormat="1" ht="14.4" x14ac:dyDescent="0.25">
      <c r="A3" s="285" t="s">
        <v>169</v>
      </c>
      <c r="B3" s="285"/>
      <c r="C3" s="285"/>
      <c r="D3" s="285"/>
      <c r="E3" s="285"/>
      <c r="F3" s="285"/>
      <c r="G3" s="285"/>
      <c r="H3" s="285"/>
      <c r="I3" s="285"/>
    </row>
    <row r="4" spans="1:9" s="2" customFormat="1" ht="14.25" customHeight="1" x14ac:dyDescent="0.25">
      <c r="A4" s="291" t="s">
        <v>202</v>
      </c>
      <c r="B4" s="291"/>
      <c r="C4" s="291"/>
      <c r="D4" s="291"/>
      <c r="E4" s="291"/>
      <c r="F4" s="291"/>
      <c r="G4" s="291"/>
      <c r="H4" s="291"/>
      <c r="I4" s="291"/>
    </row>
    <row r="5" spans="1:9" s="2" customFormat="1" ht="55.5" customHeight="1" x14ac:dyDescent="0.25">
      <c r="A5" s="291"/>
      <c r="B5" s="291"/>
      <c r="C5" s="291"/>
      <c r="D5" s="291"/>
      <c r="E5" s="291"/>
      <c r="F5" s="291"/>
      <c r="G5" s="291"/>
      <c r="H5" s="291"/>
      <c r="I5" s="291"/>
    </row>
    <row r="6" spans="1:9" s="2" customFormat="1" ht="14.4" thickBot="1" x14ac:dyDescent="0.35">
      <c r="A6" s="292" t="s">
        <v>196</v>
      </c>
      <c r="B6" s="292"/>
      <c r="C6" s="292"/>
      <c r="D6" s="292"/>
      <c r="E6" s="292"/>
      <c r="F6" s="292"/>
      <c r="G6" s="292"/>
      <c r="H6" s="292"/>
      <c r="I6" s="292"/>
    </row>
    <row r="7" spans="1:9" ht="58.5" customHeight="1" thickBot="1" x14ac:dyDescent="0.35">
      <c r="A7" s="286" t="s">
        <v>52</v>
      </c>
      <c r="B7" s="287"/>
      <c r="C7" s="287"/>
      <c r="D7" s="288" t="s">
        <v>170</v>
      </c>
      <c r="E7" s="288"/>
      <c r="F7" s="288" t="s">
        <v>53</v>
      </c>
      <c r="G7" s="288"/>
      <c r="H7" s="289" t="s">
        <v>171</v>
      </c>
      <c r="I7" s="290"/>
    </row>
    <row r="8" spans="1:9" x14ac:dyDescent="0.3">
      <c r="A8" s="281" t="s">
        <v>138</v>
      </c>
      <c r="B8" s="282"/>
      <c r="C8" s="283"/>
      <c r="D8" s="274">
        <f>Izvērstā_finanšu_pied__veid_!K7</f>
        <v>0</v>
      </c>
      <c r="E8" s="274"/>
      <c r="F8" s="274">
        <f>ROUND(D8*21%,2)</f>
        <v>0</v>
      </c>
      <c r="G8" s="274"/>
      <c r="H8" s="274">
        <f>SUM(D8:G8)</f>
        <v>0</v>
      </c>
      <c r="I8" s="275"/>
    </row>
    <row r="9" spans="1:9" x14ac:dyDescent="0.3">
      <c r="A9" s="276" t="s">
        <v>139</v>
      </c>
      <c r="B9" s="277"/>
      <c r="C9" s="278"/>
      <c r="D9" s="279">
        <f>Izvērstā_finanšu_pied__veid_!$J$6</f>
        <v>0</v>
      </c>
      <c r="E9" s="279"/>
      <c r="F9" s="279">
        <f t="shared" ref="F9:F18" si="0">ROUND(D9*21%,2)</f>
        <v>0</v>
      </c>
      <c r="G9" s="279"/>
      <c r="H9" s="279">
        <f t="shared" ref="H9:H18" si="1">SUM(D9:G9)</f>
        <v>0</v>
      </c>
      <c r="I9" s="280"/>
    </row>
    <row r="10" spans="1:9" x14ac:dyDescent="0.3">
      <c r="A10" s="276" t="s">
        <v>140</v>
      </c>
      <c r="B10" s="277"/>
      <c r="C10" s="278"/>
      <c r="D10" s="279">
        <f>Izvērstā_finanšu_pied__veid_!$J$6</f>
        <v>0</v>
      </c>
      <c r="E10" s="279"/>
      <c r="F10" s="279">
        <f t="shared" si="0"/>
        <v>0</v>
      </c>
      <c r="G10" s="279"/>
      <c r="H10" s="279">
        <f t="shared" si="1"/>
        <v>0</v>
      </c>
      <c r="I10" s="280"/>
    </row>
    <row r="11" spans="1:9" x14ac:dyDescent="0.3">
      <c r="A11" s="276" t="s">
        <v>141</v>
      </c>
      <c r="B11" s="277"/>
      <c r="C11" s="278"/>
      <c r="D11" s="279">
        <f>Izvērstā_finanšu_pied__veid_!$J$6</f>
        <v>0</v>
      </c>
      <c r="E11" s="279"/>
      <c r="F11" s="279">
        <f t="shared" si="0"/>
        <v>0</v>
      </c>
      <c r="G11" s="279"/>
      <c r="H11" s="279">
        <f t="shared" si="1"/>
        <v>0</v>
      </c>
      <c r="I11" s="280"/>
    </row>
    <row r="12" spans="1:9" x14ac:dyDescent="0.3">
      <c r="A12" s="276" t="s">
        <v>142</v>
      </c>
      <c r="B12" s="277"/>
      <c r="C12" s="278"/>
      <c r="D12" s="279">
        <f>Izvērstā_finanšu_pied__veid_!$J$6</f>
        <v>0</v>
      </c>
      <c r="E12" s="279"/>
      <c r="F12" s="279">
        <f t="shared" si="0"/>
        <v>0</v>
      </c>
      <c r="G12" s="279"/>
      <c r="H12" s="279">
        <f t="shared" si="1"/>
        <v>0</v>
      </c>
      <c r="I12" s="280"/>
    </row>
    <row r="13" spans="1:9" x14ac:dyDescent="0.3">
      <c r="A13" s="276" t="s">
        <v>143</v>
      </c>
      <c r="B13" s="277"/>
      <c r="C13" s="278"/>
      <c r="D13" s="279">
        <f>Izvērstā_finanšu_pied__veid_!$J$6</f>
        <v>0</v>
      </c>
      <c r="E13" s="279"/>
      <c r="F13" s="279">
        <f t="shared" si="0"/>
        <v>0</v>
      </c>
      <c r="G13" s="279"/>
      <c r="H13" s="279">
        <f t="shared" si="1"/>
        <v>0</v>
      </c>
      <c r="I13" s="280"/>
    </row>
    <row r="14" spans="1:9" x14ac:dyDescent="0.3">
      <c r="A14" s="276" t="s">
        <v>144</v>
      </c>
      <c r="B14" s="277"/>
      <c r="C14" s="278"/>
      <c r="D14" s="279">
        <f>Izvērstā_finanšu_pied__veid_!$J$6</f>
        <v>0</v>
      </c>
      <c r="E14" s="279"/>
      <c r="F14" s="279">
        <f t="shared" si="0"/>
        <v>0</v>
      </c>
      <c r="G14" s="279"/>
      <c r="H14" s="279">
        <f t="shared" si="1"/>
        <v>0</v>
      </c>
      <c r="I14" s="280"/>
    </row>
    <row r="15" spans="1:9" x14ac:dyDescent="0.3">
      <c r="A15" s="276" t="s">
        <v>145</v>
      </c>
      <c r="B15" s="277"/>
      <c r="C15" s="278"/>
      <c r="D15" s="279">
        <f>Izvērstā_finanšu_pied__veid_!$J$6</f>
        <v>0</v>
      </c>
      <c r="E15" s="279"/>
      <c r="F15" s="279">
        <f t="shared" si="0"/>
        <v>0</v>
      </c>
      <c r="G15" s="279"/>
      <c r="H15" s="279">
        <f t="shared" si="1"/>
        <v>0</v>
      </c>
      <c r="I15" s="280"/>
    </row>
    <row r="16" spans="1:9" x14ac:dyDescent="0.3">
      <c r="A16" s="276" t="s">
        <v>146</v>
      </c>
      <c r="B16" s="277"/>
      <c r="C16" s="278"/>
      <c r="D16" s="279">
        <f>Izvērstā_finanšu_pied__veid_!$J$6</f>
        <v>0</v>
      </c>
      <c r="E16" s="279"/>
      <c r="F16" s="279">
        <f t="shared" si="0"/>
        <v>0</v>
      </c>
      <c r="G16" s="279"/>
      <c r="H16" s="279">
        <f t="shared" si="1"/>
        <v>0</v>
      </c>
      <c r="I16" s="280"/>
    </row>
    <row r="17" spans="1:9" x14ac:dyDescent="0.3">
      <c r="A17" s="276" t="s">
        <v>147</v>
      </c>
      <c r="B17" s="277"/>
      <c r="C17" s="278"/>
      <c r="D17" s="279">
        <f>Izvērstā_finanšu_pied__veid_!$J$6</f>
        <v>0</v>
      </c>
      <c r="E17" s="279"/>
      <c r="F17" s="279">
        <f t="shared" si="0"/>
        <v>0</v>
      </c>
      <c r="G17" s="279"/>
      <c r="H17" s="279">
        <f t="shared" si="1"/>
        <v>0</v>
      </c>
      <c r="I17" s="280"/>
    </row>
    <row r="18" spans="1:9" x14ac:dyDescent="0.3">
      <c r="A18" s="276" t="s">
        <v>148</v>
      </c>
      <c r="B18" s="277"/>
      <c r="C18" s="278"/>
      <c r="D18" s="279">
        <f>Izvērstā_finanšu_pied__veid_!$J$6</f>
        <v>0</v>
      </c>
      <c r="E18" s="279"/>
      <c r="F18" s="279">
        <f t="shared" si="0"/>
        <v>0</v>
      </c>
      <c r="G18" s="279"/>
      <c r="H18" s="279">
        <f t="shared" si="1"/>
        <v>0</v>
      </c>
      <c r="I18" s="280"/>
    </row>
    <row r="19" spans="1:9" ht="14.4" thickBot="1" x14ac:dyDescent="0.35">
      <c r="A19" s="308" t="s">
        <v>149</v>
      </c>
      <c r="B19" s="309"/>
      <c r="C19" s="309"/>
      <c r="D19" s="279">
        <f>Izvērstā_finanšu_pied__veid_!$J$6</f>
        <v>0</v>
      </c>
      <c r="E19" s="279"/>
      <c r="F19" s="279">
        <f t="shared" ref="F19" si="2">ROUND(D19*21%,2)</f>
        <v>0</v>
      </c>
      <c r="G19" s="279"/>
      <c r="H19" s="279">
        <f t="shared" ref="H19" si="3">SUM(D19:G19)</f>
        <v>0</v>
      </c>
      <c r="I19" s="280"/>
    </row>
    <row r="20" spans="1:9" ht="24" customHeight="1" thickBot="1" x14ac:dyDescent="0.35">
      <c r="A20" s="315" t="s">
        <v>197</v>
      </c>
      <c r="B20" s="316"/>
      <c r="C20" s="316"/>
      <c r="D20" s="317">
        <f>SUM(D8:E19)</f>
        <v>0</v>
      </c>
      <c r="E20" s="317"/>
      <c r="F20" s="318">
        <f>SUM(F8:G19)</f>
        <v>0</v>
      </c>
      <c r="G20" s="318"/>
      <c r="H20" s="318">
        <f>SUM(H8:I19)</f>
        <v>0</v>
      </c>
      <c r="I20" s="319"/>
    </row>
    <row r="21" spans="1:9" ht="46.5" customHeight="1" thickBot="1" x14ac:dyDescent="0.35">
      <c r="A21" s="310" t="s">
        <v>186</v>
      </c>
      <c r="B21" s="311"/>
      <c r="C21" s="311"/>
      <c r="D21" s="312" t="s">
        <v>83</v>
      </c>
      <c r="E21" s="312"/>
      <c r="F21" s="312" t="s">
        <v>54</v>
      </c>
      <c r="G21" s="312"/>
      <c r="H21" s="313" t="s">
        <v>84</v>
      </c>
      <c r="I21" s="314"/>
    </row>
    <row r="22" spans="1:9" ht="57" customHeight="1" thickBot="1" x14ac:dyDescent="0.35">
      <c r="A22" s="294" t="s">
        <v>119</v>
      </c>
      <c r="B22" s="295"/>
      <c r="C22" s="296"/>
      <c r="D22" s="297">
        <f>SUM(Izvērstā_finanšu_pied__veid_!K13:K20)</f>
        <v>0</v>
      </c>
      <c r="E22" s="298"/>
      <c r="F22" s="299">
        <f>ROUND(D22*21%,2)</f>
        <v>0</v>
      </c>
      <c r="G22" s="299"/>
      <c r="H22" s="299">
        <f>SUM(D22:G22)</f>
        <v>0</v>
      </c>
      <c r="I22" s="300"/>
    </row>
    <row r="23" spans="1:9" ht="62.25" customHeight="1" thickBot="1" x14ac:dyDescent="0.35">
      <c r="A23" s="303" t="s">
        <v>187</v>
      </c>
      <c r="B23" s="304"/>
      <c r="C23" s="304"/>
      <c r="D23" s="305" t="s">
        <v>81</v>
      </c>
      <c r="E23" s="305"/>
      <c r="F23" s="305" t="s">
        <v>54</v>
      </c>
      <c r="G23" s="305"/>
      <c r="H23" s="305" t="s">
        <v>82</v>
      </c>
      <c r="I23" s="306"/>
    </row>
    <row r="24" spans="1:9" ht="54" customHeight="1" thickBot="1" x14ac:dyDescent="0.35">
      <c r="A24" s="301" t="s">
        <v>80</v>
      </c>
      <c r="B24" s="302"/>
      <c r="C24" s="302"/>
      <c r="D24" s="297">
        <f>Izvērstā_finanšu_pied__veid_!J23</f>
        <v>0</v>
      </c>
      <c r="E24" s="298"/>
      <c r="F24" s="299">
        <f>ROUND(D24*21%,2)</f>
        <v>0</v>
      </c>
      <c r="G24" s="299"/>
      <c r="H24" s="299">
        <f>SUM(D24:G24)</f>
        <v>0</v>
      </c>
      <c r="I24" s="300"/>
    </row>
    <row r="25" spans="1:9" ht="27" customHeight="1" x14ac:dyDescent="0.3">
      <c r="A25" s="273" t="s">
        <v>172</v>
      </c>
      <c r="B25" s="273"/>
      <c r="C25" s="273"/>
      <c r="D25" s="273"/>
      <c r="E25" s="273"/>
      <c r="F25" s="273"/>
      <c r="G25" s="273"/>
      <c r="H25" s="273"/>
      <c r="I25" s="273"/>
    </row>
    <row r="26" spans="1:9" ht="35.25" customHeight="1" x14ac:dyDescent="0.3">
      <c r="A26" s="273" t="s">
        <v>173</v>
      </c>
      <c r="B26" s="273"/>
      <c r="C26" s="273"/>
      <c r="D26" s="273"/>
      <c r="E26" s="273"/>
      <c r="F26" s="273"/>
      <c r="G26" s="273"/>
      <c r="H26" s="273"/>
      <c r="I26" s="273"/>
    </row>
    <row r="27" spans="1:9" ht="24" customHeight="1" x14ac:dyDescent="0.3">
      <c r="A27" s="185"/>
      <c r="B27" s="185"/>
      <c r="C27" s="185"/>
      <c r="D27" s="185"/>
      <c r="E27" s="185"/>
      <c r="F27" s="185"/>
      <c r="G27" s="185"/>
      <c r="H27" s="185"/>
      <c r="I27" s="185"/>
    </row>
    <row r="28" spans="1:9" x14ac:dyDescent="0.3">
      <c r="A28" s="272" t="s">
        <v>177</v>
      </c>
      <c r="B28" s="272"/>
      <c r="C28" s="272"/>
      <c r="D28" s="272"/>
      <c r="E28" s="272"/>
      <c r="F28" s="272"/>
      <c r="G28" s="272"/>
      <c r="H28" s="272"/>
      <c r="I28" s="272"/>
    </row>
    <row r="29" spans="1:9" x14ac:dyDescent="0.3">
      <c r="A29" s="307" t="s">
        <v>174</v>
      </c>
      <c r="B29" s="307"/>
      <c r="C29" s="307"/>
      <c r="D29" s="307"/>
      <c r="E29" s="307"/>
      <c r="F29" s="183"/>
      <c r="G29" s="183"/>
      <c r="H29" s="183"/>
      <c r="I29" s="183"/>
    </row>
    <row r="30" spans="1:9" ht="14.25" customHeight="1" x14ac:dyDescent="0.3">
      <c r="A30" s="293"/>
      <c r="B30" s="293"/>
      <c r="C30" s="293"/>
      <c r="D30" s="293"/>
      <c r="E30" s="293"/>
      <c r="F30" s="293"/>
      <c r="G30" s="293"/>
      <c r="H30" s="293"/>
      <c r="I30" s="293"/>
    </row>
    <row r="31" spans="1:9" x14ac:dyDescent="0.3">
      <c r="A31" s="266" t="s">
        <v>175</v>
      </c>
      <c r="B31" s="266"/>
      <c r="C31" s="266"/>
      <c r="D31" s="266"/>
      <c r="E31" s="266"/>
      <c r="F31" s="183"/>
      <c r="G31" s="183"/>
      <c r="H31" s="183"/>
      <c r="I31" s="183"/>
    </row>
    <row r="32" spans="1:9" x14ac:dyDescent="0.3">
      <c r="H32" s="184" t="s">
        <v>176</v>
      </c>
    </row>
  </sheetData>
  <mergeCells count="83">
    <mergeCell ref="A19:C19"/>
    <mergeCell ref="D19:E19"/>
    <mergeCell ref="F19:G19"/>
    <mergeCell ref="H19:I19"/>
    <mergeCell ref="A28:I28"/>
    <mergeCell ref="A21:C21"/>
    <mergeCell ref="D21:E21"/>
    <mergeCell ref="F21:G21"/>
    <mergeCell ref="H21:I21"/>
    <mergeCell ref="A20:C20"/>
    <mergeCell ref="D20:E20"/>
    <mergeCell ref="F20:G20"/>
    <mergeCell ref="H20:I20"/>
    <mergeCell ref="A30:I30"/>
    <mergeCell ref="A22:C22"/>
    <mergeCell ref="D22:E22"/>
    <mergeCell ref="F22:G22"/>
    <mergeCell ref="H22:I22"/>
    <mergeCell ref="A24:C24"/>
    <mergeCell ref="D24:E24"/>
    <mergeCell ref="F24:G24"/>
    <mergeCell ref="H24:I24"/>
    <mergeCell ref="A23:C23"/>
    <mergeCell ref="D23:E23"/>
    <mergeCell ref="F23:G23"/>
    <mergeCell ref="A26:I26"/>
    <mergeCell ref="H23:I23"/>
    <mergeCell ref="A29:E29"/>
    <mergeCell ref="H11:I11"/>
    <mergeCell ref="A11:C11"/>
    <mergeCell ref="D11:E11"/>
    <mergeCell ref="F11:G11"/>
    <mergeCell ref="A17:C17"/>
    <mergeCell ref="D17:E17"/>
    <mergeCell ref="F17:G17"/>
    <mergeCell ref="H17:I17"/>
    <mergeCell ref="A13:C13"/>
    <mergeCell ref="D13:E13"/>
    <mergeCell ref="F13:G13"/>
    <mergeCell ref="H13:I13"/>
    <mergeCell ref="A14:C14"/>
    <mergeCell ref="D14:E14"/>
    <mergeCell ref="F14:G14"/>
    <mergeCell ref="H14:I14"/>
    <mergeCell ref="H18:I18"/>
    <mergeCell ref="A15:C15"/>
    <mergeCell ref="D15:E15"/>
    <mergeCell ref="F15:G15"/>
    <mergeCell ref="H15:I15"/>
    <mergeCell ref="A16:C16"/>
    <mergeCell ref="D16:E16"/>
    <mergeCell ref="F16:G16"/>
    <mergeCell ref="H16:I16"/>
    <mergeCell ref="D8:E8"/>
    <mergeCell ref="F8:G8"/>
    <mergeCell ref="A18:C18"/>
    <mergeCell ref="D18:E18"/>
    <mergeCell ref="F18:G18"/>
    <mergeCell ref="A1:I1"/>
    <mergeCell ref="A2:I2"/>
    <mergeCell ref="A3:I3"/>
    <mergeCell ref="A7:C7"/>
    <mergeCell ref="D7:E7"/>
    <mergeCell ref="F7:G7"/>
    <mergeCell ref="H7:I7"/>
    <mergeCell ref="A4:I5"/>
    <mergeCell ref="A6:I6"/>
    <mergeCell ref="A31:E31"/>
    <mergeCell ref="A25:I25"/>
    <mergeCell ref="H8:I8"/>
    <mergeCell ref="A10:C10"/>
    <mergeCell ref="D10:E10"/>
    <mergeCell ref="F10:G10"/>
    <mergeCell ref="H10:I10"/>
    <mergeCell ref="A9:C9"/>
    <mergeCell ref="D9:E9"/>
    <mergeCell ref="F9:G9"/>
    <mergeCell ref="H9:I9"/>
    <mergeCell ref="A12:C12"/>
    <mergeCell ref="D12:E12"/>
    <mergeCell ref="F12:G12"/>
    <mergeCell ref="H12:I12"/>
    <mergeCell ref="A8:C8"/>
  </mergeCells>
  <pageMargins left="0.70866141732283472" right="0.70866141732283472" top="0.74803149606299213" bottom="0.74803149606299213" header="0.31496062992125984" footer="0.31496062992125984"/>
  <pageSetup paperSize="9"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I27"/>
  <sheetViews>
    <sheetView tabSelected="1" workbookViewId="0">
      <selection activeCell="K19" sqref="K19"/>
    </sheetView>
  </sheetViews>
  <sheetFormatPr defaultRowHeight="14.4" x14ac:dyDescent="0.3"/>
  <cols>
    <col min="1" max="1" width="9.109375" customWidth="1"/>
  </cols>
  <sheetData>
    <row r="2" spans="1:9" x14ac:dyDescent="0.3">
      <c r="A2" s="320" t="s">
        <v>55</v>
      </c>
      <c r="B2" s="320"/>
      <c r="C2" s="320"/>
      <c r="D2" s="320"/>
      <c r="E2" s="320"/>
      <c r="F2" s="320"/>
      <c r="G2" s="320"/>
      <c r="H2" s="320"/>
      <c r="I2" s="320"/>
    </row>
    <row r="3" spans="1:9" ht="6.75" customHeight="1" x14ac:dyDescent="0.3">
      <c r="A3" s="320"/>
      <c r="B3" s="320"/>
      <c r="C3" s="320"/>
      <c r="D3" s="320"/>
      <c r="E3" s="320"/>
      <c r="F3" s="320"/>
      <c r="G3" s="320"/>
      <c r="H3" s="320"/>
      <c r="I3" s="320"/>
    </row>
    <row r="4" spans="1:9" ht="15" thickBot="1" x14ac:dyDescent="0.35">
      <c r="A4" s="321" t="s">
        <v>56</v>
      </c>
      <c r="B4" s="321"/>
      <c r="C4" s="321"/>
      <c r="D4" s="321"/>
      <c r="E4" s="321"/>
      <c r="F4" s="321"/>
      <c r="G4" s="321"/>
      <c r="H4" s="321"/>
      <c r="I4" s="321"/>
    </row>
    <row r="5" spans="1:9" ht="33.75" customHeight="1" thickBot="1" x14ac:dyDescent="0.35">
      <c r="B5" s="322" t="s">
        <v>57</v>
      </c>
      <c r="C5" s="323"/>
      <c r="D5" s="323"/>
      <c r="E5" s="323" t="s">
        <v>58</v>
      </c>
      <c r="F5" s="323"/>
      <c r="G5" s="324"/>
    </row>
    <row r="6" spans="1:9" x14ac:dyDescent="0.3">
      <c r="B6" s="325" t="s">
        <v>59</v>
      </c>
      <c r="C6" s="326"/>
      <c r="D6" s="326"/>
      <c r="E6" s="327">
        <v>175</v>
      </c>
      <c r="F6" s="327"/>
      <c r="G6" s="328"/>
    </row>
    <row r="7" spans="1:9" x14ac:dyDescent="0.3">
      <c r="B7" s="329" t="s">
        <v>12</v>
      </c>
      <c r="C7" s="330"/>
      <c r="D7" s="330"/>
      <c r="E7" s="331">
        <v>180</v>
      </c>
      <c r="F7" s="331"/>
      <c r="G7" s="332"/>
    </row>
    <row r="8" spans="1:9" x14ac:dyDescent="0.3">
      <c r="B8" s="329" t="s">
        <v>60</v>
      </c>
      <c r="C8" s="330"/>
      <c r="D8" s="330"/>
      <c r="E8" s="331">
        <v>350</v>
      </c>
      <c r="F8" s="331"/>
      <c r="G8" s="332"/>
    </row>
    <row r="9" spans="1:9" x14ac:dyDescent="0.3">
      <c r="B9" s="329" t="s">
        <v>61</v>
      </c>
      <c r="C9" s="330"/>
      <c r="D9" s="330"/>
      <c r="E9" s="331">
        <v>265</v>
      </c>
      <c r="F9" s="331"/>
      <c r="G9" s="332"/>
    </row>
    <row r="10" spans="1:9" x14ac:dyDescent="0.3">
      <c r="B10" s="329" t="s">
        <v>62</v>
      </c>
      <c r="C10" s="330"/>
      <c r="D10" s="330"/>
      <c r="E10" s="331">
        <v>165</v>
      </c>
      <c r="F10" s="331"/>
      <c r="G10" s="332"/>
    </row>
    <row r="11" spans="1:9" x14ac:dyDescent="0.3">
      <c r="B11" s="329" t="s">
        <v>2</v>
      </c>
      <c r="C11" s="330"/>
      <c r="D11" s="330"/>
      <c r="E11" s="331">
        <v>300</v>
      </c>
      <c r="F11" s="331"/>
      <c r="G11" s="332"/>
    </row>
    <row r="12" spans="1:9" x14ac:dyDescent="0.3">
      <c r="B12" s="329" t="s">
        <v>3</v>
      </c>
      <c r="C12" s="330"/>
      <c r="D12" s="330"/>
      <c r="E12" s="331">
        <v>120</v>
      </c>
      <c r="F12" s="331"/>
      <c r="G12" s="332"/>
    </row>
    <row r="13" spans="1:9" x14ac:dyDescent="0.3">
      <c r="B13" s="329" t="s">
        <v>4</v>
      </c>
      <c r="C13" s="330"/>
      <c r="D13" s="330"/>
      <c r="E13" s="331">
        <v>30</v>
      </c>
      <c r="F13" s="331"/>
      <c r="G13" s="332"/>
    </row>
    <row r="14" spans="1:9" x14ac:dyDescent="0.3">
      <c r="B14" s="329" t="s">
        <v>5</v>
      </c>
      <c r="C14" s="330"/>
      <c r="D14" s="330"/>
      <c r="E14" s="331">
        <v>230</v>
      </c>
      <c r="F14" s="331"/>
      <c r="G14" s="332"/>
    </row>
    <row r="15" spans="1:9" x14ac:dyDescent="0.3">
      <c r="B15" s="329" t="s">
        <v>6</v>
      </c>
      <c r="C15" s="330"/>
      <c r="D15" s="330"/>
      <c r="E15" s="331">
        <v>140</v>
      </c>
      <c r="F15" s="331"/>
      <c r="G15" s="332"/>
    </row>
    <row r="16" spans="1:9" x14ac:dyDescent="0.3">
      <c r="B16" s="329" t="s">
        <v>7</v>
      </c>
      <c r="C16" s="330"/>
      <c r="D16" s="330"/>
      <c r="E16" s="331">
        <v>170</v>
      </c>
      <c r="F16" s="331"/>
      <c r="G16" s="332"/>
    </row>
    <row r="17" spans="1:9" x14ac:dyDescent="0.3">
      <c r="B17" s="329" t="s">
        <v>8</v>
      </c>
      <c r="C17" s="330"/>
      <c r="D17" s="330"/>
      <c r="E17" s="331">
        <v>250</v>
      </c>
      <c r="F17" s="331"/>
      <c r="G17" s="332"/>
    </row>
    <row r="18" spans="1:9" x14ac:dyDescent="0.3">
      <c r="B18" s="329" t="s">
        <v>10</v>
      </c>
      <c r="C18" s="330"/>
      <c r="D18" s="330"/>
      <c r="E18" s="331">
        <v>210</v>
      </c>
      <c r="F18" s="331"/>
      <c r="G18" s="332"/>
    </row>
    <row r="19" spans="1:9" x14ac:dyDescent="0.3">
      <c r="B19" s="329" t="s">
        <v>14</v>
      </c>
      <c r="C19" s="330"/>
      <c r="D19" s="330"/>
      <c r="E19" s="331">
        <v>750</v>
      </c>
      <c r="F19" s="331"/>
      <c r="G19" s="332"/>
    </row>
    <row r="20" spans="1:9" x14ac:dyDescent="0.3">
      <c r="B20" s="329" t="s">
        <v>13</v>
      </c>
      <c r="C20" s="330"/>
      <c r="D20" s="330"/>
      <c r="E20" s="331">
        <v>115</v>
      </c>
      <c r="F20" s="331"/>
      <c r="G20" s="332"/>
    </row>
    <row r="21" spans="1:9" ht="15" thickBot="1" x14ac:dyDescent="0.35">
      <c r="B21" s="335" t="s">
        <v>63</v>
      </c>
      <c r="C21" s="336"/>
      <c r="D21" s="336"/>
      <c r="E21" s="337">
        <v>80</v>
      </c>
      <c r="F21" s="337"/>
      <c r="G21" s="338"/>
    </row>
    <row r="23" spans="1:9" x14ac:dyDescent="0.3">
      <c r="A23" s="334" t="s">
        <v>64</v>
      </c>
      <c r="B23" s="334"/>
      <c r="C23" s="334"/>
      <c r="D23" s="334"/>
      <c r="E23" s="334"/>
      <c r="F23" s="334"/>
      <c r="G23" s="334"/>
      <c r="H23" s="334"/>
      <c r="I23" s="334"/>
    </row>
    <row r="24" spans="1:9" x14ac:dyDescent="0.3">
      <c r="A24" s="334"/>
      <c r="B24" s="334"/>
      <c r="C24" s="334"/>
      <c r="D24" s="334"/>
      <c r="E24" s="334"/>
      <c r="F24" s="334"/>
      <c r="G24" s="334"/>
      <c r="H24" s="334"/>
      <c r="I24" s="334"/>
    </row>
    <row r="26" spans="1:9" x14ac:dyDescent="0.3">
      <c r="A26" s="24"/>
      <c r="B26" s="23"/>
      <c r="C26" s="23"/>
      <c r="D26" s="22"/>
      <c r="E26" s="20"/>
      <c r="F26" s="20"/>
      <c r="G26" s="20"/>
      <c r="H26" s="20"/>
      <c r="I26" s="20"/>
    </row>
    <row r="27" spans="1:9" x14ac:dyDescent="0.3">
      <c r="A27" s="333" t="s">
        <v>73</v>
      </c>
      <c r="B27" s="333"/>
      <c r="C27" s="333"/>
      <c r="D27" s="333"/>
      <c r="E27" s="333"/>
      <c r="F27" s="333"/>
      <c r="G27" s="333"/>
      <c r="H27" s="333"/>
      <c r="I27" s="333"/>
    </row>
  </sheetData>
  <mergeCells count="38">
    <mergeCell ref="A27:I27"/>
    <mergeCell ref="A23:I24"/>
    <mergeCell ref="B19:D19"/>
    <mergeCell ref="E19:G19"/>
    <mergeCell ref="B20:D20"/>
    <mergeCell ref="E20:G20"/>
    <mergeCell ref="B21:D21"/>
    <mergeCell ref="E21:G21"/>
    <mergeCell ref="B16:D16"/>
    <mergeCell ref="E16:G16"/>
    <mergeCell ref="B17:D17"/>
    <mergeCell ref="E17:G17"/>
    <mergeCell ref="B18:D18"/>
    <mergeCell ref="E18:G18"/>
    <mergeCell ref="B13:D13"/>
    <mergeCell ref="E13:G13"/>
    <mergeCell ref="B14:D14"/>
    <mergeCell ref="E14:G14"/>
    <mergeCell ref="B15:D15"/>
    <mergeCell ref="E15:G15"/>
    <mergeCell ref="B10:D10"/>
    <mergeCell ref="E10:G10"/>
    <mergeCell ref="B11:D11"/>
    <mergeCell ref="E11:G11"/>
    <mergeCell ref="B12:D12"/>
    <mergeCell ref="E12:G12"/>
    <mergeCell ref="B7:D7"/>
    <mergeCell ref="E7:G7"/>
    <mergeCell ref="B8:D8"/>
    <mergeCell ref="E8:G8"/>
    <mergeCell ref="B9:D9"/>
    <mergeCell ref="E9:G9"/>
    <mergeCell ref="A2:I3"/>
    <mergeCell ref="A4:I4"/>
    <mergeCell ref="B5:D5"/>
    <mergeCell ref="E5:G5"/>
    <mergeCell ref="B6:D6"/>
    <mergeCell ref="E6:G6"/>
  </mergeCells>
  <pageMargins left="0.70000000000000007" right="0.70000000000000007" top="0.75" bottom="0.75" header="0.30000000000000004" footer="0.30000000000000004"/>
  <pageSetup paperSize="9"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Darba_efektivitāte</vt:lpstr>
      <vt:lpstr>Darbinieku_atalgojuma_veid_</vt:lpstr>
      <vt:lpstr>Izvērstā_finanšu_pied__veid_</vt:lpstr>
      <vt:lpstr>Finanšu_piedāvājuma_forma</vt:lpstr>
      <vt:lpstr>LPUAA_normatīvi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Haldors Ivanovskis</dc:creator>
  <cp:lastModifiedBy>Inguna.Abzalone</cp:lastModifiedBy>
  <cp:lastPrinted>2018-05-22T16:34:18Z</cp:lastPrinted>
  <dcterms:created xsi:type="dcterms:W3CDTF">2016-03-25T13:51:22Z</dcterms:created>
  <dcterms:modified xsi:type="dcterms:W3CDTF">2018-06-26T11:38:29Z</dcterms:modified>
</cp:coreProperties>
</file>