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611" activeTab="0"/>
  </bookViews>
  <sheets>
    <sheet name="pask" sheetId="1" r:id="rId1"/>
    <sheet name="Pas-kopt" sheetId="2" r:id="rId2"/>
    <sheet name="Pasutit_buvn" sheetId="3" r:id="rId3"/>
    <sheet name="koptame_I" sheetId="4" r:id="rId4"/>
    <sheet name="DOP" sheetId="5" r:id="rId5"/>
    <sheet name="TS" sheetId="6" r:id="rId6"/>
    <sheet name="AR" sheetId="7" r:id="rId7"/>
    <sheet name="AVK" sheetId="8" r:id="rId8"/>
    <sheet name="EL" sheetId="9" r:id="rId9"/>
    <sheet name="vajstravas" sheetId="10" r:id="rId10"/>
    <sheet name="ELT" sheetId="11" r:id="rId11"/>
    <sheet name="LKT" sheetId="12" r:id="rId12"/>
  </sheets>
  <externalReferences>
    <externalReference r:id="rId15"/>
  </externalReferences>
  <definedNames>
    <definedName name="_xlnm.Print_Area" localSheetId="6">'AR'!$A$1:$P$267</definedName>
    <definedName name="_xlnm.Print_Area" localSheetId="7">'AVK'!$A$1:$P$100</definedName>
    <definedName name="_xlnm.Print_Area" localSheetId="4">'DOP'!$A$1:$P$37</definedName>
    <definedName name="_xlnm.Print_Area" localSheetId="8">'EL'!$A$1:$P$149</definedName>
    <definedName name="_xlnm.Print_Area" localSheetId="10">'ELT'!$A$1:$P$64</definedName>
    <definedName name="_xlnm.Print_Area" localSheetId="3">'koptame_I'!$A$1:$K$39</definedName>
    <definedName name="_xlnm.Print_Area" localSheetId="11">'LKT'!$A$1:$P$97</definedName>
    <definedName name="_xlnm.Print_Area" localSheetId="0">'pask'!$A$1:$I$27</definedName>
    <definedName name="_xlnm.Print_Area" localSheetId="1">'Pas-kopt'!$A$1:$K$30</definedName>
    <definedName name="_xlnm.Print_Area" localSheetId="2">'Pasutit_buvn'!$A$1:$K$32</definedName>
    <definedName name="_xlnm.Print_Area" localSheetId="5">'TS'!$A$1:$P$55</definedName>
    <definedName name="_xlnm.Print_Area" localSheetId="9">'vajstravas'!$A$1:$P$143</definedName>
    <definedName name="_xlnm.Print_Titles" localSheetId="7">'AVK'!$11:$12</definedName>
    <definedName name="_xlnm.Print_Titles" localSheetId="4">'DOP'!$11:$12</definedName>
    <definedName name="_xlnm.Print_Titles" localSheetId="8">'EL'!$11:$12</definedName>
    <definedName name="_xlnm.Print_Titles" localSheetId="10">'ELT'!$11:$12</definedName>
    <definedName name="_xlnm.Print_Titles" localSheetId="11">'LKT'!$11:$12</definedName>
    <definedName name="_xlnm.Print_Titles" localSheetId="9">'vajstravas'!$11:$12</definedName>
  </definedNames>
  <calcPr fullCalcOnLoad="1"/>
</workbook>
</file>

<file path=xl/sharedStrings.xml><?xml version="1.0" encoding="utf-8"?>
<sst xmlns="http://schemas.openxmlformats.org/spreadsheetml/2006/main" count="2225" uniqueCount="769">
  <si>
    <t>Fasādes krāsojums ar krāsas toni Oase 50 no kataloga CAPAROL krāsot divās kārtās</t>
  </si>
  <si>
    <t>Sienas attīrīšana</t>
  </si>
  <si>
    <t xml:space="preserve">Skrūvējams siltumizolācijas stiprināšanas dībelis RAW PLUG TFIX 8S 200 mm vai ekvivalents </t>
  </si>
  <si>
    <t>Bojāto vietu attīrīšana,apmešana un izlīdzināšana</t>
  </si>
  <si>
    <t>Fasādes cokola profils 150 x 0,7x 2500</t>
  </si>
  <si>
    <t>SIENA S-2</t>
  </si>
  <si>
    <t>Minerālā armēšanas java BAK, ražotājs SAKRET vai ekvivalents, 6kg/m2</t>
  </si>
  <si>
    <t>Mūra attīrīšana</t>
  </si>
  <si>
    <t>Putupolistirols EPS 150 , 100 mm biezs vai ekvivalents</t>
  </si>
  <si>
    <t>Cokola krāsojuma tonis S 5000-N no kataloga Complements (divās kārtās)</t>
  </si>
  <si>
    <t>Skrūvējams siltumizolācijas stiprināšanas dībelis RAW PLUG TFIX 8S 150 mm vai ekvivalents,</t>
  </si>
  <si>
    <t>Cokola gruntēšana (Knauf grunts fasādei vai analogs) 0,4 kg/m2</t>
  </si>
  <si>
    <t>Putupolistirola līme Bolix z vai ekvivakents</t>
  </si>
  <si>
    <t>Hidroizolācija bitumena mastika</t>
  </si>
  <si>
    <t>Knauf Universalputz H 10 mm biezumā, 13 kg/m2</t>
  </si>
  <si>
    <t>Cokola krāsošana; Cokola krāsas tonis: -  NCS S-2500-N (divās kārtās)</t>
  </si>
  <si>
    <t>Cokola siltinājums ar Putupolistirols zilais EPS 200 Foam 100 mm vai ekvivalents</t>
  </si>
  <si>
    <t>Veidņu uzstādīšana un demontāža 0,6 m augstumā</t>
  </si>
  <si>
    <t>Monolītais betons cokola izlīdzināšanai 50 mm biezumā</t>
  </si>
  <si>
    <t>Cokola hidroizolācija CEM-ELASTIC uz izveidotā betona seguma</t>
  </si>
  <si>
    <t>Bitumena hidroizolācija uz pamata zem zemes līmeņa</t>
  </si>
  <si>
    <t>Tērauda sieta stiprinājumi ar stiegrām 8 mm diametrā</t>
  </si>
  <si>
    <t>Tērauda siets 150x150 stiegru diamets 6mm</t>
  </si>
  <si>
    <t>Putupolistirols EPS 60  150 mm</t>
  </si>
  <si>
    <t>PĀRSEGUMA SILTINĀŠANA P-1</t>
  </si>
  <si>
    <t>Sijas 1000 mm garumā ( 80x300 mm solis pa sijām),</t>
  </si>
  <si>
    <t>PYRO-SAFE Flamoplast KS1-W ugunsaizsardzības pārklājums kokam</t>
  </si>
  <si>
    <t>Isoplaat kokšķiedru pretvēja plāksne 12 mm (1200x2700)</t>
  </si>
  <si>
    <t xml:space="preserve">NOTEKAS </t>
  </si>
  <si>
    <t>Jaunu noteku stiprinājumu izveide</t>
  </si>
  <si>
    <t xml:space="preserve">Esošo noteku  uzstādīšana </t>
  </si>
  <si>
    <t>DZEGAS APDARE</t>
  </si>
  <si>
    <t xml:space="preserve">Dzegas krāsojuma atjaunošana  </t>
  </si>
  <si>
    <t>Dzegas bojāto vietu slīpēšana</t>
  </si>
  <si>
    <t>LIEVEŅU ATJAUNOŠANA</t>
  </si>
  <si>
    <t>Esošā lieveņu pakāpienu demontāža vietā kur paredzēts invalīdu pacēlājs</t>
  </si>
  <si>
    <t>MAPEFLOOR FINISH 451 (vai analogs)Divkomponentu,  alifātisks,  elastīgs  poliuretāna  pārklājums, kas  ir  izturīgs  pret nodilumu un UV stariem pelēcīgā tonī- RAL 7030(pakāpiena augstums 150mm)</t>
  </si>
  <si>
    <t>Paceļamais mehānisms VTPM-2000 invalīdiem ratiņos</t>
  </si>
  <si>
    <t>Betonēta pamata izveide 1160x1560x350mm zem pacēlēja</t>
  </si>
  <si>
    <t>Pieslēgt pie jaunizbūvētā elektropieslēguma</t>
  </si>
  <si>
    <t>Augšējās pieturas vārtiņu montāža</t>
  </si>
  <si>
    <t xml:space="preserve">LOGI </t>
  </si>
  <si>
    <t>Loga L-1 montāža 1370x1900  SYNEGO logu sistēma ar rāmi RAU-PVC,divu stikla paketi.Sieniņu biezums B saskaņā ar RAL 716. Vidus un atdures blīvējuma sistēma.Iebūves dziļums 80 mm. Kameru skaits ārējais rāmis 7, vērtnē 6.Atbalsta blīvējums ārpusē: 5mm, iekšpusē 8 mm. Blīvējuma sprauga ārpusē 5 mm,iekšpusē 4 mm.Furnitūras ass 13 mm. Siltumvadītspēja : Uf=1,1 W/m²K  Skaņas izolācija: līdz Rw,P = 46 dB Izturība pret vēja slodzi klase  B3, saskaņā ar DIN EN 12210.Izturība pret lietusgāzēm līdz klasei 9A,  saskaņā ar DIN EN 12208. Gaisa caurlaidība  līdz klasei 4, saskaņā ar DIN EN 12207.Izturība pret ielaušanos līdz RC 3 saskaņā ar DIN V ENV 1627.Loga tonis pēc RAL kataloga RAL 6005.Logiem pa perimetru tiek iestrādāta vēja un pretkondensāta lenta.</t>
  </si>
  <si>
    <t xml:space="preserve">Loga  L-2 montāža 1770x1900 SYNEGO logu sistēma ar rāmi RAU-PVC,trīs stiklu paketi.Sieniņu biezums B saskaņā ar RAL 716. Vidus un atdures blīvējuma sistēma.Iebūves dziļums 80 mm. Kameru skaits ārējais rāmis 7, vērtnē 6.Atbalsta blīvējums ārpusē: 5mm, iekšpusē 8 mm. Blīvējuma sprauga ārpusē 5 mm,iekšpusē 4 mm.Furnitūras ass 13 mm. Siltumvadītspēja : Uf=1,1 W/m²K  Skaņas izolācija: līdz Rw,P = 46 dB Izturība pret vēja slodzi klase  B3, saskaņā ar DIN EN 12210.Izturība pret lietusgāzēm līdz klasei 9A,  saskaņā ar DIN EN 12208. Gaisa caurlaidība  līdz klasei 4, saskaņā ar DIN EN 12207.Izturība pret ielaušanos līdz RC 3 saskaņā ar DIN V ENV 1627.Loga tonis pēc RAL kataloga RAL 6005.Logiem pa perimetru tiek iestrādāta vēja un pretkondensāta lenta.
</t>
  </si>
  <si>
    <t>SIENA S-3</t>
  </si>
  <si>
    <t>SIENA S-4</t>
  </si>
  <si>
    <t>CW profils 100mm,</t>
  </si>
  <si>
    <t>Skaņas izolācija 100mm</t>
  </si>
  <si>
    <t>Nobeiguma špaktele - 
SAKRET FIN Plus vai analogs</t>
  </si>
  <si>
    <t>Loga L-4 montāža 1470x1500 SYNEGO logu sistēma ar rāmi RAU-PVC,divu stikla paketi.Sieniņu biezums B saskaņā ar RAL 716. Vidus un atdures blīvējuma sistēma.Iebūves dziļums 80 mm. Kameru skaits ārējais rāmis 7, vērtnē 6.Atbalsta blīvējums ārpusē: 5mm, iekšpusē 8 mm. Blīvējuma sprauga ārpusē 5 mm,iekšpusē 4 mm.Furnitūras ass 13 mm. Siltumvadītspēja : Uf=1,1 W/m²K  Skaņas izolācija: līdz Rw,P = 46 dB Izturība pret vēja slodzi klase  B3, saskaņā ar DIN EN 12210.Izturība pret lietusgāzēm līdz klasei 9A,  saskaņā ar DIN EN 12208. Gaisa caurlaidība  līdz klasei 4, saskaņā ar DIN EN 12207.Izturība pret ielaušanos līdz RC 3 saskaņā ar DIN V ENV 1627.Loga tonis pēc RAL kataloga RAL 6005.Logiem pa perimetru tiek iestrādāta vēja un pretkondensāta lenta.</t>
  </si>
  <si>
    <t>Loga L-5 montāža 700x1500 SYNEGO logu sistēma ar rāmi RAU-PVC,divu stikla paketi.Sieniņu biezums B saskaņā ar RAL 716. Vidus un atdures blīvējuma sistēma.Iebūves dziļums 80 mm. Kameru skaits ārējais rāmis 7, vērtnē 6.Atbalsta blīvējums ārpusē: 5mm, iekšpusē 8 mm. Blīvējuma sprauga ārpusē 5 mm,iekšpusē 4 mm.Furnitūras ass 13 mm. Siltumvadītspēja : Uf=1,1 W/m²K  Skaņas izolācija: līdz Rw,P = 46 dB Izturība pret vēja slodzi klase  B3, saskaņā ar DIN EN 12210.Izturība pret lietusgāzēm līdz klasei 9A,  saskaņā ar DIN EN 12208. Gaisa caurlaidība  līdz klasei 4, saskaņā ar DIN EN 12207.Izturība pret ielaušanos līdz RC 3 saskaņā ar DIN V ENV 1627.Loga tonis pēc RAL kataloga RAL 6005.Logiem pa perimetru tiek iestrādāta vēja un pretkondensāta lenta.</t>
  </si>
  <si>
    <t>Loga L-6 montāža 1770x560 SYNEGO logu sistēma ar rāmi RAU-PVC,divu stikla paketi.Sieniņu biezums B saskaņā ar RAL 716. Vidus un atdures blīvējuma sistēma.Iebūves dziļums 80 mm. Kameru skaits ārējais rāmis 7, vērtnē 6.Atbalsta blīvējums ārpusē: 5mm, iekšpusē 8 mm. Blīvējuma sprauga ārpusē 5 mm,iekšpusē 4 mm.Furnitūras ass 13 mm. Siltumvadītspēja : Uf=1,1 W/m²K  Skaņas izolācija: līdz Rw,P = 46 dB Izturība pret vēja slodzi klase  B3, saskaņā ar DIN EN 12210.Izturība pret lietusgāzēm līdz klasei 9A,  saskaņā ar DIN EN 12208. Gaisa caurlaidība  līdz klasei 4, saskaņā ar DIN EN 12207.Izturība pret ielaušanos līdz RC 3 saskaņā ar DIN V ENV 1627.Loga tonis pēc RAL kataloga RAL 6005.Logiem pa perimetru tiek iestrādāta vēja un pretkondensāta lenta.</t>
  </si>
  <si>
    <t>Loga L-7 montāža 1370x1500 SYNEGO logu sistēma ar rāmi RAU-PVC,divu stikla paketi.Sieniņu biezums B saskaņā ar RAL 716. Vidus un atdures blīvējuma sistēma.Iebūves dziļums 80 mm. Kameru skaits ārējais rāmis 7, vērtnē 6.Atbalsta blīvējums ārpusē: 5mm, iekšpusē 8 mm. Blīvējuma sprauga ārpusē 5 mm,iekšpusē 4 mm.Furnitūras ass 13 mm. Siltumvadītspēja : Uf=1,1 W/m²K  Skaņas izolācija: līdz Rw,P = 46 dB Izturība pret vēja slodzi klase  B3, saskaņā ar DIN EN 12210.Izturība pret lietusgāzēm līdz klasei 9A,  saskaņā ar DIN EN 12208. Gaisa caurlaidība  līdz klasei 4, saskaņā ar DIN EN 12207.Izturība pret ielaušanos līdz RC 3 saskaņā ar DIN V ENV 1627.Loga tonis pēc RAL kataloga RAL 6005.Logiem pa perimetru tiek iestrādāta vēja un pretkondensāta lenta.</t>
  </si>
  <si>
    <t>Demontējamo apjomu savākšana un aizvešsana</t>
  </si>
  <si>
    <t>kpl.</t>
  </si>
  <si>
    <t>02-līgumc</t>
  </si>
  <si>
    <t>Izvadu pievienojumi no gaismas lūkām, izvada diametrs 110 mm</t>
  </si>
  <si>
    <t>Gruntsūdens līmeņa pazemināšana pie tranšejas dziļuma 2,5-2,5m</t>
  </si>
  <si>
    <t>Tranšejas sienu stiprināšana ar metāla vairogiem (divpusēji),  sienas nostiprinātas abās būvgrāvja pusēs, , tranšejas dziļums 2,5-3,0m</t>
  </si>
  <si>
    <t>Lietus ūdeņu kanalizācijas aka ø560/500 ar 40,0 t vāku (2,0-2,5 m dziļumā ) zālāja segumā</t>
  </si>
  <si>
    <t>Lietus ūdeņu kanalizācijas aka ø560/500 ar 40,0 t vāku (2,0-2,5m dziļumā )izbūve un montāža  zālāja segumā</t>
  </si>
  <si>
    <t>Lietus ūdeņu kanalizācijas aka ø560/500 ar 40,0 t vāku (2,0-2,5 m dziļumā ) bruģa sgumā</t>
  </si>
  <si>
    <t>Lietus ūdeņu  kanalizācijas aka ø560/500 ar 40,0 t vāku (2,5-3,0 m dziļumā ) izbūve un montāža betona segumā,  t.sk. aku vāku apbetonējums</t>
  </si>
  <si>
    <t>Lietus ūdeņu kanalizācijas aka ø560/500 ar 40,0 t vāku (2,5-3,0 m dziļumā )bruģa segumā</t>
  </si>
  <si>
    <t>Lietus ūdeņu kanalizācijas aka ø560/500 ar 40,0 t vāku (2,5-3,0 m dziļumā )asfalta segumā</t>
  </si>
  <si>
    <t>Loga L-8 montāža 250x950 SYNEGO logu sistēma ar rāmi RAU-PVC,divu stikla paketi.Sieniņu biezums B saskaņā ar RAL 716. Vidus un atdures blīvējuma sistēma.Iebūves dziļums 80 mm. Kameru skaits ārējais rāmis 7, vērtnē 6.Atbalsta blīvējums ārpusē: 5mm, iekšpusē 8 mm. Blīvējuma sprauga ārpusē 5 mm,iekšpusē 4 mm.Furnitūras ass 13 mm. Siltumvadītspēja : Uf=1,1 W/m²K  Skaņas izolācija: līdz Rw,P = 46 dB Izturība pret vēja slodzi klase  B3, saskaņā ar DIN EN 12210.Izturība pret lietusgāzēm līdz klasei 9A,  saskaņā ar DIN EN 12208. Gaisa caurlaidība  līdz klasei 4, saskaņā ar DIN EN 12207.Izturība pret ielaušanos līdz RC 3 saskaņā ar DIN V ENV 1627.Loga tonis pēc RAL kataloga RAL 6005.Logiem pa perimetru tiek iestrādāta vēja un pretkondensāta lenta.</t>
  </si>
  <si>
    <t>Loga L-9 montāža 1370x650 SYNEGO logu sistēma ar rāmi RAU-PVC,divu stikla paketi.Sieniņu biezums B saskaņā ar RAL 716. Vidus un atdures blīvējuma sistēma.Iebūves dziļums 80 mm. Kameru skaits ārējais rāmis 7, vērtnē 6.Atbalsta blīvējums ārpusē: 5mm, iekšpusē 8 mm. Blīvējuma sprauga ārpusē 5 mm,iekšpusē 4 mm.Furnitūras ass 13 mm. Siltumvadītspēja : Uf=1,1 W/m²K  Skaņas izolācija: līdz Rw,P = 46 dB Izturība pret vēja slodzi klase  B3, saskaņā ar DIN EN 12210.Izturība pret lietusgāzēm līdz klasei 9A,  saskaņā ar DIN EN 12208. Gaisa caurlaidība  līdz klasei 4, saskaņā ar DIN EN 12207.Izturība pret ielaušanos līdz RC 3 saskaņā ar DIN V ENV 1627.Loga tonis pēc RAL kataloga RAL 6005.Logiem pa perimetru tiek iestrādāta vēja un pretkondensāta lenta.</t>
  </si>
  <si>
    <t>Loga L-10 montāža 1770x1300 SYNEGO logu sistēma ar rāmi RAU-PVC,divu stikla paketi.Sieniņu biezums B saskaņā ar RAL 716. Vidus un atdures blīvējuma sistēma.Iebūves dziļums 80 mm. Kameru skaits ārējais rāmis 7, vērtnē 6.Atbalsta blīvējums ārpusē: 5mm, iekšpusē 8 mm. Blīvējuma sprauga ārpusē 5 mm,iekšpusē 4 mm.Furnitūras ass 13 mm. Siltumvadītspēja : Uf=1,1 W/m²K  Skaņas izolācija: līdz Rw,P = 46 dB Izturība pret vēja slodzi klase  B3, saskaņā ar DIN EN 12210.Izturība pret lietusgāzēm līdz klasei 9A,  saskaņā ar DIN EN 12208. Gaisa caurlaidība  līdz klasei 4, saskaņā ar DIN EN 12207.Izturība pret ielaušanos līdz RC 3 saskaņā ar DIN V ENV 1627.Loga tonis pēc RAL kataloga RAL 6005.Logiem pa perimetru tiek iestrādāta vēja un pretkondensāta lenta.</t>
  </si>
  <si>
    <t>Loga L-11 montāža 570x1300 SYNEGO logu sistēma ar rāmi RAU-PVC,divu stikla paketi.Sieniņu biezums B saskaņā ar RAL 716. Vidus un atdures blīvējuma sistēma.Iebūves dziļums 80 mm. Kameru skaits ārējais rāmis 7, vērtnē 6.Atbalsta blīvējums ārpusē: 5mm, iekšpusē 8 mm. Blīvējuma sprauga ārpusē 5 mm,iekšpusē 4 mm.Furnitūras ass 13 mm. Siltumvadītspēja : Uf=1,1 W/m²K  Skaņas izolācija: līdz Rw,P = 46 dB Izturība pret vēja slodzi klase  B3, saskaņā ar DIN EN 12210.Izturība pret lietusgāzēm līdz klasei 9A,  saskaņā ar DIN EN 12208. Gaisa caurlaidība  līdz klasei 4, saskaņā ar DIN EN 12207.Izturība pret ielaušanos līdz RC 3 saskaņā ar DIN V ENV 1627.Loga tonis pēc RAL kataloga RAL 6005.Logiem pa perimetru tiek iestrādāta vēja un pretkondensāta lenta.</t>
  </si>
  <si>
    <t>Tranšejas rakšana ar rokām un ekskavatoru pie caurules iebūves dziļuma 2,5-3 m un minimālā tranšejas platuma 1,3 m</t>
  </si>
  <si>
    <r>
      <t>Pārkrituma (h=1,5-2m) mezgls (t.sk. trejgabals, caurule, stiprinājumi, 90</t>
    </r>
    <r>
      <rPr>
        <vertAlign val="superscript"/>
        <sz val="8"/>
        <rFont val="Arial"/>
        <family val="2"/>
      </rPr>
      <t>0</t>
    </r>
    <r>
      <rPr>
        <sz val="8"/>
        <rFont val="Arial"/>
        <family val="2"/>
      </rPr>
      <t xml:space="preserve"> līkums) pirms plastmasas akas 560/500 ar ievadcaurules diametru ø110 mm, montāža </t>
    </r>
  </si>
  <si>
    <t xml:space="preserve">D-1 montāža 1070x 1940.Masīvkoka durvis: biezums 52mm, virsma masīv koka no priedes koka pildiņu, durvju vērtne  ar pārfalci. Durvju kārba biezums 68mm, Slieksnis: ir no Priedes  ar alumīnija uzliku, 25mm augsts
Eņģes: horizontāli un vertikāli regulējamas, 3gab. (vienviru durvīm)
"ROTO" trīspunktu atslēga vai ekvivalente. Rūpnieciski iestrādātas divas silikona blīvgumijas, vērtnē un kārbā. Furnitūra: apstrādātas ar ūdens izturīgām lakām un krāsotas ar toni RAL 8028 pēc kataloga RAL
Durvis ar trīs stiklu paketes stiklojumu.Siltumnoturība U ≤1,5 W/m²K </t>
  </si>
  <si>
    <t>IEKŠĒJĀS PALODZES</t>
  </si>
  <si>
    <t>Logs(L-1) GreenteQ iekšējā PVC palodze,balta 450x1470 vei ekvivalentas</t>
  </si>
  <si>
    <t>Logs(L-2) GreenteQ iekšējā PVC palodze,balta 450x1870 vei ekvivalentas</t>
  </si>
  <si>
    <t>Logs(L-3) GreenteQ iekšējā PVC palodze,balta 250x3570 vei ekvivalentas</t>
  </si>
  <si>
    <t>Logs(L-4) GreenteQ iekšējā PVC palodze,balta 450x1570 vei ekvivalentas</t>
  </si>
  <si>
    <t>Logs(L-5) GreenteQ iekšējā PVC palodze,balta 450x800 vei ekvivalentas</t>
  </si>
  <si>
    <t>Logs(L-6) GreenteQ iekšējā PVC palodze,balta 450x1870 vei ekvivalentas</t>
  </si>
  <si>
    <t>Logs(L-7) GreenteQ iekšējā PVC palodze,balta 450x1470 vei ekvivalentas</t>
  </si>
  <si>
    <t>Logs(L-9) GreenteQ iekšējā PVC palodze,balta 450x1470 vei ekvivalentas</t>
  </si>
  <si>
    <t>Logs(L-10) GreenteQ iekšējā PVC palodze,balta 450x1870 vei ekvivalentas</t>
  </si>
  <si>
    <t>ĀRĒJĀS PALODZES</t>
  </si>
  <si>
    <t>Logs(L-1)Ārējā palodze cinkots skārds 151x1370 mm</t>
  </si>
  <si>
    <t>Logs(L-2)Ārējā palodze cinkots skārds 151x1770 mm</t>
  </si>
  <si>
    <t>Logs(L-3)Ārējā palodze cinkots skārds 151x3470 mm</t>
  </si>
  <si>
    <t>Logs(L-4)Ārējā palodze cinkots skārds 151x1470 mm</t>
  </si>
  <si>
    <t>Logs(L-5)Ārējā palodze cinkots skārds 151x700 mm</t>
  </si>
  <si>
    <t>Logs(L-6)Ārējā palodze cinkots skārds 151x1770 mm</t>
  </si>
  <si>
    <t>Logs(L-7)Ārējā palodze cinkots skārds 151x1370 mm</t>
  </si>
  <si>
    <t>Logs(L-8)Ārējā palodze cinkots skārds 151x250 mm</t>
  </si>
  <si>
    <t>Logs(L-9)Ārējā palodze cinkots skārds 151x1370 mm</t>
  </si>
  <si>
    <t>Logs(L-10)Ārējā palodze cinkots skārds 151x1770 mm</t>
  </si>
  <si>
    <t>LOGU AILES APDARE</t>
  </si>
  <si>
    <t>Palodzes betona izlīdzinošā slāņa ieklāšana 20 mm biezumā</t>
  </si>
  <si>
    <t xml:space="preserve">Mehāniskie stiprinājumi </t>
  </si>
  <si>
    <t xml:space="preserve">Loga ailes siltināšana ar Paroc WAB 10 t (20 mm biezums)akmens  vates plāksnēm. </t>
  </si>
  <si>
    <t>Ģipškartona loksnes GKB ar stiprinājuma karkasa profiliem, stiprinājuma skrūvēm, distanceriem, perforētajiem metāla leņķiem iekšējo ailu apdarei</t>
  </si>
  <si>
    <t>Kronšteini</t>
  </si>
  <si>
    <t>Špaktele Knauf Fugenfüller Leight, patēriņš 0,7 kg/m2</t>
  </si>
  <si>
    <t xml:space="preserve">Silikāta gruntskrāsa Sakret KS-G, patēriņš 150 ml/m2 </t>
  </si>
  <si>
    <t>Akrila krāsa, krāsot divās kārtās, patēriņš (vienai kārtai) 150 ml/m2</t>
  </si>
  <si>
    <t>Veicot logu aiļu apdari, veikt sienas un ailes salaiduma krāsošanu pieskaņojot toni telpas krāsai</t>
  </si>
  <si>
    <t>Logu iekšējās apdares ierīkošana, ieskaitot visus nepieciešmaos materiālus</t>
  </si>
  <si>
    <t>DURVJU AILES APDARE</t>
  </si>
  <si>
    <t xml:space="preserve">Durvju ailes siltināšana ar Paroc WAB 10 t (20 mm biezums)akmens  vates plāksnēm. </t>
  </si>
  <si>
    <t>Betona bruģa apmales segums PRIZMAT 200x100x60 mm (pelēks)</t>
  </si>
  <si>
    <t>Drenāžas slānis (šķembas) fr. 0/45II/h-150 mm,</t>
  </si>
  <si>
    <t>Minerālmateriālu izsija izlīdzinošā slāņa fr. 2-8 , 30 mm biezumā</t>
  </si>
  <si>
    <t>Betona apmale 100.20.8</t>
  </si>
  <si>
    <t>Grunts blietēšana ar vibro blieti,</t>
  </si>
  <si>
    <t>Betons C16/20 apmales betonēšanai</t>
  </si>
  <si>
    <t>DEMONTĀŽAS DARBI</t>
  </si>
  <si>
    <t>D-2 1000x2200 Metāla durvis SKYDAS Standart vai ekvivalentas;
Skaņas izolācijas koeficients no gaisa trokšņa 41dB;
Siltuma caurlaidības koeficients U=1,3W (m2K);
Izturība pret atkārtotu atvēršanu un aizvēršanu , 
1. Durvju rāmis - 80 mm L-veida izliekts profils, tiek piestiprināts ar 8 tapām (Ø 12mm apaļdzelsis): pilnībā siltināts ar akmensvati vai montāžas putām.
2. Durvju vērtne – izliekta speciāla metāla konstrukcija, kas ir pilnība siltināta ar 50 mm akmensvates slāni: kopējais vērtnes biezums sastāda 75 mm.
3. Eņģes ar atbalsta gultņiem, slēgtas ar hromētiem vāciņiem - 2 gab.
4. Drošības eņģu tapas ar diametru 16 mm – 2 gab.
5. Blīvgumija - 2 gab. Papildus ugunsizturīga blīve (ugunsdrošām durvīm).
6. Durvju actiņa Ø14. 
7. ABLOY EL 582 galvenā slēdzene vai ekvivalenta,
8. Durvju PVC apdares plēve Elegant 5 vai ekvivalenta 
9. Durvju tips R73 vai ekvivalents
Durvis aprīkotas ar evakuācijas rokturi un pašaizvēršanās mehānismu Durvju tonis RAL 6032</t>
  </si>
  <si>
    <t>Durvis D-3 1000x2100 Metāla ugunsdrošas durvis (ugunsizturība El-30), kas sastāv no ugunsizturīgiem materiāliem: ugunsizturīga vērtne, ugunsizturīgs profils, siltumizolācijas materiālu pildījums, putojošs ugunsdrošs blīvētājs. Biezums- 63mm, pildījums- akmensvate, apdare- pulverkrāsojums; blīvgumīja pa perimetru. 
Krāsa- Zaļa RAL 6032
Ūdens necaurlaidība - 4A/6B
Gaisa caurlaidības, klase 3-4
Akustiskās īpašības  Rw, db  -  42
Siltuma  caurlaidîba - 2,0
Vēršanas skaits - C4 Aprīkotas ar pašaizvēršanās mehānismu un evakuācijas rokturi.</t>
  </si>
  <si>
    <t>Durvis D-3* 1000x2100 Metāla ugunsdrošas durvis (ugunsizturība El-30), kas sastāv no ugunsizturīgiem materiāliem: ugunsizturīga vērtne, ugunsizturīgs profils, siltumizolācijas materiālu pildījums, putojošs ugunsdrošs blīvētājs. Biezums- 63mm, pildījums- akmensvate, apdare- pulverkrāsojums; blīvgumīja pa perimetru, ar stiklojumu. 
Krāsa- Zaļa RAL 6032
Ûdens necaurlaidîba - 4A/6B
Gaisa caurlaidîbas, klase 3-4
Akustiskās īpašības  Rw, db  -  42
Siltuma  caurlaidîba - 2,0
Vēršanas skaits - C4  Aprīkotas ar pašaizvēršanās mehānismu un evakuācijas rokturi.</t>
  </si>
  <si>
    <t>Durvis D-4 1370x2200 Metāla ugunsdrošas durvis (ugunsizturība El-30), kas sastāv no ugunsizturīgiem materiāliem: ugunsizturīga vērtne, ugunsizturīgs profils, siltumizolācijas materiālu pildījums, putojošs ugunsdrošs blīvētājs. Biezums- 63mm, pildījums- akmensvate, apdare- pulverkrāsojums; blīvgumīja pa perimetru, ar stiklojumu. 
Krāsa- Zaļa RAL 6032
Ûdens necaurlaidîba - 4A/6B
Gaisa caurlaidîbas, klase 3-4
Akustiskās īpašības  Rw, db  -  42
Siltuma  caurlaidîba - 2,0
Vēršanas skaits - C4  Aprīkotas ar pašaizvēršanās mehānismu un evakuācijas rokturi.</t>
  </si>
  <si>
    <t>L-12 SYNEGO logu sistēma ar rāmi RAU-PVC,divu stikla paketi.Sieniņu biezums B saskaņā ar RAL 716. Vidus un atdures blīvējuma sistēma.Iebūves dziļums 80 mm. Kameru skaits ārējais rāmis 7, vērtnē 6.Atbalsta blīvējums ārpusē: 5mm, iekšpusē 8 mm. Blīvējuma sprauga ārpusē 5 mm,iekšpusē 4 mm.Furnitūras ass 13 mm. Siltumvadītspēja : Uf =1,1 W/m²K  Skaņas izolācija: līdz Rw,P = 46 dB Izturība pret vēja slodzi klase  B3, saskaņā ar DIN EN 12210.Izturība pret lietusgāzēm līdz klasei 9A,  saskaņā ar DIN EN 12208. Gaisa caurlaidība  līdz klasei 4, saskaņā ar DIN EN 12207.Izturība pret ielaušanos līdz RC 3 saskaņā ar DIN V ENV 1627.Loga tonis pēc RAL kataloga RAL 6005.Logiem pa perimetru tiek iestrādāta vēja un pretkondensāta lenta.
Ugunsdrošības klase EL-30.Pirms būvniecības precizēt logu ailes izmērus</t>
  </si>
  <si>
    <t>L-13 SYNEGO logu sistēma ar rāmi RAU-PVC,divu stikla paketi.Sieniņu biezums B saskaņā ar RAL 716. Vidus un atdures blīvējuma sistēma.Iebūves dziļums 80 mm. Kameru skaits ārējais rāmis 7, vērtnē 6.Atbalsta blīvējums ārpusē: 5mm, iekšpusē 8 mm. Blīvējuma sprauga ārpusē 5 mm,iekšpusē 4 mm.Furnitūras ass 13 mm. Siltumvadītspēja : Uf =1,1 W/m²K  Skaņas izolācija: līdz Rw,P = 46 dB Izturība pret vēja slodzi klase  B3, saskaņā ar DIN EN 12210.Izturība pret lietusgāzēm līdz klasei 9A,  saskaņā ar DIN EN 12208. Gaisa caurlaidība  līdz klasei 4, saskaņā ar DIN EN 12207.Izturība pret ielaušanos līdz RC 3 saskaņā ar DIN V ENV 1627.Loga tonis pēc RAL kataloga RAL 6005.Logiem pa perimetru tiek iestrādāta vēja un pretkondensāta lenta.
Ugunsdrošības klase EL-30.Pirms būvniecības precizēt logu ailes izmērus</t>
  </si>
  <si>
    <t>Durvis D-5 1800x2200 Metāla ugunsdrošas divviru durvis (ugunsizturība El-30), kas sastāv no ugunsizturīgiem materiāliem: ugunsizturīga vērtne, ugunsizturīgs profils, siltumizolācijas materiālu pildījums, putojošs ugunsdrošs blīvētājs. Biezums- 63mm, pildījums- akmensvate, apdare- pulverkrāsojums; blīvgumīja pa perimetru, ar stiklojumu. 
Krāsa- Zaļa RAL 6032
Ûdens necaurlaidîba - 4A/6B
Gaisa caurlaidîbas, klase 3-4
Akustiskās īpašības  Rw, db  -  42
Siltuma  caurlaidîba - 2,0
Vēršanas skaits - C4  Aprīkotas ar pašaizvēršanās mehānismu un evakuācijas rokturi.</t>
  </si>
  <si>
    <t>Durvis D-6 1500x2200 Metāla ugunsdrošas divviru durvis (ugunsizturība El-30), kas sastāv no ugunsizturīgiem materiāliem: ugunsizturīga vērtne, ugunsizturīgs profils, siltumizolācijas materiālu pildījums, putojošs ugunsdrošs blīvētājs. Biezums- 63mm, pildījums- akmensvate, apdare- pulverkrāsojums; blīvgumīja pa perimetru, ar stiklojumu. 
Krāsa- Zaļa RAL 6032
Ûdens necaurlaidîba - 4A/6B
Gaisa caurlaidîbas, klase 3-4
Akustiskās īpašības  Rw, db  -  42
Siltuma  caurlaidîba - 2,0
Vēršanas skaits - C4  Aprīkotas ar pašaizvēršanās mehānismu un evakuācijas rokturi.</t>
  </si>
  <si>
    <t>Durvis D-7 900x2100 Metāla ugunsdrošas divviru durvis (ugunsizturība El-30), kas sastāv no ugunsizturīgiem materiāliem: ugunsizturīga vērtne, ugunsizturīgs profils, siltumizolācijas materiālu pildījums, putojošs ugunsdrošs blīvētājs. Biezums- 63mm, pildījums- akmensvate, apdare- pulverkrāsojums; blīvgumīja pa perimetru. 
Krāsa- Zaļa RAL 6032
Ûdens necaurlaidîba - 4A/6B
Gaisa caurlaidîbas, klase 3-4
Akustiskās īpašības  Rw, db  -  42
Siltuma  caurlaidîba - 2,0
Vēršanas skaits - C4  Aprīkotas ar pašaizvēršanās mehānismu un evakuācijas rokturi.</t>
  </si>
  <si>
    <t>Durvis D-9 850x2100 Metāla ugunsdrošas divviru durvis (ugunsizturība El-30), kas sastāv no ugunsizturīgiem materiāliem: ugunsizturīga vērtne, ugunsizturīgs profils, siltumizolācijas materiālu pildījums, putojošs ugunsdrošs blīvētājs. Biezums- 63mm, pildījums- akmensvate, apdare- pulverkrāsojums; blīvgumīja pa perimetru. 
Krāsa- Zaļa RAL 6032
Ûdens necaurlaidîba - 4A/6B
Gaisa caurlaidîbas, klase 3-4
Akustiskās īpašības  Rw, db  -  42
Siltuma  caurlaidîba - 2,0
Vēršanas skaits - C4  Aprīkotas ar pašaizvēršanās mehānismu un evakuācijas rokturi.</t>
  </si>
  <si>
    <t xml:space="preserve">Esošo sienu un durvju demontāža 1.stāva kāpņu </t>
  </si>
  <si>
    <t xml:space="preserve">Ģipškartona loksnes, 
ugunsdrošs GKF vai analogs 12.5mm </t>
  </si>
  <si>
    <t>Izfrēzējumu aizpilda ar bezrukuma remontjavu Planitop 400 vai ekvivalentu</t>
  </si>
  <si>
    <t>Stiegra ∅12, L=600, s. ~200</t>
  </si>
  <si>
    <t>Plaisu aizpildīt injicējot javu Assocret BM vai ekvivalentu</t>
  </si>
  <si>
    <t>Esošās bēniņu lūkas demontāža</t>
  </si>
  <si>
    <t>Jaunas bēniņu lūkas uzstādīšana ar atgāžamajām kāpnēm</t>
  </si>
  <si>
    <t>JUMTA LŪKA</t>
  </si>
  <si>
    <t>UGUNDZĒSĪBAS APARĀTU UZSTĀDĪŠANA</t>
  </si>
  <si>
    <t>Ugunsdzēsības aparātu uztādīšana</t>
  </si>
  <si>
    <t>Esošo durvju demontāža</t>
  </si>
  <si>
    <t>Ogļu padošanas vietas demontāža</t>
  </si>
  <si>
    <t>Betona ēkas apmales demontāža</t>
  </si>
  <si>
    <t>Pakāpiena un podesta demontāža invalīdu pacēlāja vietai</t>
  </si>
  <si>
    <t>Zem palodzes  izvirzījuma nokalšana</t>
  </si>
  <si>
    <t>Veco piekārto griestu demontāža</t>
  </si>
  <si>
    <t>Esošās koka laipas demontāža</t>
  </si>
  <si>
    <t>Vecās ventilācijas demontāža visā ēkā</t>
  </si>
  <si>
    <t>PAPILDELEMENTI</t>
  </si>
  <si>
    <t>Koka dēļu atjaunošana, pagraba ieejai,</t>
  </si>
  <si>
    <t>Skārda apmales uzstādīšana parapetam,</t>
  </si>
  <si>
    <t>Stiprinājumi, skrūves, leņki u.c.</t>
  </si>
  <si>
    <t>Jumta drošības trose,ar stiprinājumiem 300 mm augstumā uzstādīšana no jumta kores</t>
  </si>
  <si>
    <t>Gaismas šahtu atjaunošana</t>
  </si>
  <si>
    <t>Cinkots presēts metāla režģis PR 3030 vai ekvivalents(670x2400)</t>
  </si>
  <si>
    <t>Gaismas šahtām veikt apmetuma atjaunošanu,gruntēšanu krāsošanu</t>
  </si>
  <si>
    <t>Bloku līme</t>
  </si>
  <si>
    <t>Logu ailes aizmūrēšana ar blokiem</t>
  </si>
  <si>
    <t>Vecās ventilācijas vietu aizdares un apdares izveide</t>
  </si>
  <si>
    <t>RAKŠNAS DARBI</t>
  </si>
  <si>
    <t>Ēkas pamata atrakšana 0,7 m dziļumā</t>
  </si>
  <si>
    <t xml:space="preserve">Pamata aizbēršana </t>
  </si>
  <si>
    <t>PIEKĀRTO GRIESTU SISTĒMA</t>
  </si>
  <si>
    <t>VENTILĀCIJAS DARBI</t>
  </si>
  <si>
    <t>Ventilācijas stāvvada iestrāde ugunsdrošā ģipškartona kārbā</t>
  </si>
  <si>
    <t xml:space="preserve">Kārbas izveide  no UW profiliem  50 mm </t>
  </si>
  <si>
    <t xml:space="preserve">Kārbas izveide  no CW profiliem  50 mm </t>
  </si>
  <si>
    <t>Skaņas izolācija SUPERROCK 50 mm</t>
  </si>
  <si>
    <t>Pārseguma paneļu izzāģēšana 600x1000 mm (trīs stāva pārsegumos)</t>
  </si>
  <si>
    <t>Ventilācijas cauruļu iestrāde ģipškartona kārbās,</t>
  </si>
  <si>
    <t>Lietus ūdeņu kanalizācijas caurule PP SN8 ø110 ar uzmavu un blīvgredzenu, piemēram Evopipes – EVORAIN, vai ekvivalents,  montāža ar 15 cm smilts pamatnes ierīkošanu un izbūvētā cauruļvada smilts apbēruma ierīkošanu 30 cm virs caurules virsas.</t>
  </si>
  <si>
    <t>Pašteces kanalizācijas caurule PP SN8 ø110 ar uzmavu un blīvgredzenu, piemēram Evopipes – EVORAIN, vai ekvivalents</t>
  </si>
  <si>
    <t>Lietus ūdeņu kanalizācijas caurule PP SN8 ø200 ar uzmavu un blīvgredzenu,  piemēram Evopipes – EVORAIN, vai ekvivalents, montāža ar 15 cm smilts pamatnes ierīkošanu un izbūvētā cauruļvada smilts apbēruma ierīkošanu 30 cm virs caurules virsas.</t>
  </si>
  <si>
    <t>Pašteces kanalizācijas caurule PP SN8 ø200 ar uzmavu un blīvgredzenu, piemēram Evopipes – EVORAIN, vai ekvivalents</t>
  </si>
  <si>
    <t>Skaloti oļi cauruļvada apbērumam (blietēta) max frakcija 16/32</t>
  </si>
  <si>
    <t>Smilts cauruļvada pamatnei  (blietēta) k&gt;1,0 m/dnn</t>
  </si>
  <si>
    <t>Smilts akas pamatnes ierīkošanai (blietēta) k&gt;1,0 m/dnn</t>
  </si>
  <si>
    <t>Lietus ūdeņu  kanalizācijas aka ø560/500 ar 40,0 t vāku (2,0-2,5 m dziļumā ) izbūve un montāžabruģa segumā,  t.sk. aku vāku apbetonējums</t>
  </si>
  <si>
    <r>
      <t>Lietus ūdeņu kanalizācijas aka ø560/500 ar 40,0 t vāku (2,5-3,0 m dziļumā )</t>
    </r>
    <r>
      <rPr>
        <sz val="8"/>
        <rFont val="Arial"/>
        <family val="2"/>
      </rPr>
      <t xml:space="preserve"> betona segumā</t>
    </r>
  </si>
  <si>
    <t>Lietus ūdeņu  kanalizācijas aka ø560/500 ar 40,0 t vāku (2,5-3,0 m dziļumā ) izbūve un montāža zālāja segumā,  t.sk. aku vāku apbetonējums</t>
  </si>
  <si>
    <t>Dēļu klājs 40x125mm(apkalpes laipa)</t>
  </si>
  <si>
    <t>Noteku demontāža pirms ēkas siltināšanas</t>
  </si>
  <si>
    <t>Noteku līkumu uzstādīšana jaunu</t>
  </si>
  <si>
    <t>Cinkotas metāla margas</t>
  </si>
  <si>
    <t>Dzegas gruntēšana</t>
  </si>
  <si>
    <t>Siltumizolācija beramā vate 300 mm Paroc BLT 9 (λ=0.037W/mK), vai ekvivalents</t>
  </si>
  <si>
    <t>Adare struktūrkrāsas krāsojums</t>
  </si>
  <si>
    <t>Tepes montāža. Papīra lentes iestrāde šuvju vietās, platums = 300 mm. Armējoša papīra lente.</t>
  </si>
  <si>
    <t>Remontjava, laukakmens cokola izlīdzināšanai zem zemes līmeņa</t>
  </si>
  <si>
    <t>Cokola šuvju tīrīšana 50 mm dziļumā</t>
  </si>
  <si>
    <t>Esošo logu demontāža</t>
  </si>
  <si>
    <t>Esošo palodžu demontāža</t>
  </si>
  <si>
    <t>Koka vāki ar skārda apdari</t>
  </si>
  <si>
    <t>Skārda lāseņu uzstādīšana 30 cm platumā</t>
  </si>
  <si>
    <t>Esošo piekārto griestu demontāža</t>
  </si>
  <si>
    <t>Metāla sija 120x80x5 mm</t>
  </si>
  <si>
    <t>Rūpnieciski ražota aizsargčaulas ar smilts pārklāju  montāža, kas paredzēta Ø200 caurules iebūvei dzelzsbetona grodu akā</t>
  </si>
  <si>
    <t>Tranšejas rakšana ar rokām un ekskavatoru pie caurules iebūves dziļuma 1,0-1,5 m un minimālā tranšejas platuma 1,5 m</t>
  </si>
  <si>
    <t>Tranšejas rakšana ar rokām un ekskavatoru pie caurules iebūves dziļuma 2,0-2,5 un minimālā tranšejas platuma 1,5 m</t>
  </si>
  <si>
    <t>Tranšejas sienu stiprināšana ar metāla vairogiem (divpusēji),  sienas nostiprinātas abās būvgrāvja pusēs, , tranšejas dziļums 2,0-2,5m</t>
  </si>
  <si>
    <t>Cauruļvada 110 mm (L~ 2m)  savienošana ar jumta noteku revīziju un lokano cauruļvadu</t>
  </si>
  <si>
    <t>Lietus ūdeņu kanalizācijas sistēmas marķējuma lentes ieklāšana 0,3m virs caurules augšas</t>
  </si>
  <si>
    <t>Esošo cauruļvadu d100 pārslēgšana jaunprojektētā plastmasas akā, iekļaujot visus nepieciešamos darbus un materiālus</t>
  </si>
  <si>
    <t>Esošo cauruļvadu d200 pārslēgšana jaunprojektētā plastmasas akā, iekļaujot visus nepieciešamos darbus un materiālus</t>
  </si>
  <si>
    <t>Šķērsojumi ar projektētu zemējuma kontūru</t>
  </si>
  <si>
    <t xml:space="preserve">Šķērsojumi ar  kabeļiem </t>
  </si>
  <si>
    <t>Dalītā aizsargcaurule EVOCAB SPLIT Ø110mm kabeļu šķērsojuma vietās</t>
  </si>
  <si>
    <t>Šķērsojumu ar komunikācijā d&lt;200</t>
  </si>
  <si>
    <t>Lietus kanalizācijas cauruļvada pieslēgums esošā akā, esošās akas pārtīrīšana</t>
  </si>
  <si>
    <t>Esoša lietus kanalizācijas cauruļvada d200* demontāža un utilizēšana</t>
  </si>
  <si>
    <t>Turpmāk neizmantojamo esošo aku demontāža</t>
  </si>
  <si>
    <t>Grunts  aku aizbēršanai</t>
  </si>
  <si>
    <t>Cauruļvadu hermētiskuma pārbaude</t>
  </si>
  <si>
    <t>Cauruļvadu, veidgabalu, armatūras piegāde, un ar to saistītie darbi</t>
  </si>
  <si>
    <t>Tranšeju aizbēršana ar pievesto smilti (K&gt; 1m/dnn, smilts blīvums ne mazāks par 0,95 no dabīgā blīvuma)  no ierīkotā apbēruma ap cauruļvadu līdz atjaunojamā seguma apakšējai kārtai, blietējot ik pa 30 cm.</t>
  </si>
  <si>
    <t>Esošā žoga noņemšana uz būvniecības laiku un atlikšana atpakaļ pēc būvniecības darbu pabeigšanas</t>
  </si>
  <si>
    <t>Betona seguma uzlaušana, utilizēšana un  atjaunošana, iekļaujot visus konstruktīvos slāņus</t>
  </si>
  <si>
    <t>Zāliena atjaunošana , iekļaujot visus konstruktīvos slāņus</t>
  </si>
  <si>
    <t>Asfalta seguma uzlaušana, utilizēšana un atjaunošana, iekļaujot visus konstruktīvos slāņus</t>
  </si>
  <si>
    <t>Betona bruģa seguma uzlaušana un atjaunošana, iekļaujot visus konstruktīvos slāņus</t>
  </si>
  <si>
    <t xml:space="preserve"> Lietus ūdeņu kanalizācija K2 (apkārt stadionam)</t>
  </si>
  <si>
    <t xml:space="preserve">LKT </t>
  </si>
  <si>
    <t>Lietus ūdeņu kanalizācijas caurule PP SN8 ø200 ar ar uzmavu un blīvgredzenu,  (perforēta 180°), piemēram Evopipes – EVORAIN, vai ekvivalents, ar bezšuvju austo ģeotekstila filtru, izbūvētā cauruļvada skalotu oļu apbēruma ierīkošanu 30 cm virs caurules virsas.</t>
  </si>
  <si>
    <t>Lietus ūdeņu kanalizācijas caurule PP SN8 ø200 ar uzmavu un blīvgredzenu, (perforēta 180°), piemēram, Evopipes - EVORAIN  , vai ekvivalents, ar kokosšķiedras pārklājumu</t>
  </si>
  <si>
    <t>LABIEKĀRTOŠANAS DARBI Atjaunojamie segumi K2 tīklu zonā</t>
  </si>
  <si>
    <r>
      <t>Pārkrituma (h=1,0-1,5m) mezgls (t.sk. trejgabals, caurule, stiprinājumi, 90</t>
    </r>
    <r>
      <rPr>
        <vertAlign val="superscript"/>
        <sz val="8"/>
        <rFont val="Arial"/>
        <family val="2"/>
      </rPr>
      <t>0</t>
    </r>
    <r>
      <rPr>
        <sz val="8"/>
        <rFont val="Arial"/>
        <family val="2"/>
      </rPr>
      <t xml:space="preserve"> līkums) pirms plastmasas akas 560/500 ar ievadcaurules diametru ø110 mm, montāža </t>
    </r>
  </si>
  <si>
    <t>Lietus ūdeņu  kanalizācijas aka ø560/500 ar 40,0 t vāku (2,0-2,5 m dziļumā ) izbūve un montāža zālāja segumā,  t.sk. aku vāku apbetonējums</t>
  </si>
  <si>
    <t>Lietus ūdeņu  kanalizācijas aka ø560/500 ar 40,0 t vāku (2,5-3,0 m dziļumā ) izbūve un montāža bruģa segumā,  t.sk. aku vāku apbetonējums</t>
  </si>
  <si>
    <t>Lietus ūdeņu  kanalizācijas aka ø560/500 ar 40,0 t vāku (2,5-3,0 m dziļumā ) izbūve un montāža asfalta segumā,  t.sk. aku vāku apbetonējums</t>
  </si>
  <si>
    <r>
      <t>Velts, termiski neapstrādāts ģeotekstils, ūdens caurlaidība - 70 x 10</t>
    </r>
    <r>
      <rPr>
        <vertAlign val="superscript"/>
        <sz val="8"/>
        <rFont val="Arial"/>
        <family val="2"/>
      </rPr>
      <t>-3</t>
    </r>
    <r>
      <rPr>
        <sz val="8"/>
        <rFont val="Arial"/>
        <family val="2"/>
      </rPr>
      <t xml:space="preserve"> m/s, Ūdens caurplūdum - 2 x 10</t>
    </r>
    <r>
      <rPr>
        <vertAlign val="superscript"/>
        <sz val="8"/>
        <rFont val="Arial"/>
        <family val="2"/>
      </rPr>
      <t xml:space="preserve">-6 </t>
    </r>
    <r>
      <rPr>
        <sz val="8"/>
        <rFont val="Arial"/>
        <family val="2"/>
      </rPr>
      <t>m</t>
    </r>
    <r>
      <rPr>
        <vertAlign val="superscript"/>
        <sz val="8"/>
        <rFont val="Arial"/>
        <family val="2"/>
      </rPr>
      <t>2</t>
    </r>
    <r>
      <rPr>
        <sz val="8"/>
        <rFont val="Arial"/>
        <family val="2"/>
      </rPr>
      <t>/s, Biezums pie 2 kPa - 2.2 mm</t>
    </r>
  </si>
  <si>
    <t>08-līgmc</t>
  </si>
  <si>
    <t>Cokola krāsojuma tonis S 5000-N no kataloga Complements</t>
  </si>
  <si>
    <t xml:space="preserve">Cokola krāsošana; Cokola krāsas tonis: -  NCS S-2500-N </t>
  </si>
  <si>
    <t>i</t>
  </si>
  <si>
    <r>
      <t xml:space="preserve">GRIESTU montāža </t>
    </r>
    <r>
      <rPr>
        <sz val="8"/>
        <rFont val="Arial"/>
        <family val="2"/>
      </rPr>
      <t>- Minerālšķiedras paneļu iekārto griestu sistēmas uzstādīšana. (Iekārto griestu paneļi Comet/Futura k3 ar izmēriem: 600x600x12.5mm, ar iebūvētiem gaismas ķermeņiem. Iekārto griestu sistēma -Donn T-15)</t>
    </r>
  </si>
  <si>
    <t>Automātiskās apsardzes signalizācijas sistēma</t>
  </si>
  <si>
    <t>19-līgumc</t>
  </si>
  <si>
    <t>Apsardzes signalizācijas centrālais  paneļa uzstādīšana</t>
  </si>
  <si>
    <t>Apsardzes signalizācijas centrālais  panelis NX-8E</t>
  </si>
  <si>
    <t>Apsardzes signalizācijas vadības  paneļa uzstādīšana</t>
  </si>
  <si>
    <t>Apsardzes signalizācijas vadības  panelis NX-148</t>
  </si>
  <si>
    <t>Paplašinājuma moduļu uzstādīšana</t>
  </si>
  <si>
    <t>Zonu paplašinātājs NX-216E</t>
  </si>
  <si>
    <t>Zonu paplašinātāja kronšteins NX-CA-SL</t>
  </si>
  <si>
    <t>Akumulātors7A/h 12V</t>
  </si>
  <si>
    <t>Papildus barošanas bloka uzstādīšana</t>
  </si>
  <si>
    <t>Papildus barošanas bloks NX-320-I, līdz 1.5A 12 VDC</t>
  </si>
  <si>
    <t>Transformators Transformators ME.TRE-45, 45Wx17VAC</t>
  </si>
  <si>
    <t>Kārbas uzstādīšana</t>
  </si>
  <si>
    <t>Kārba iekārtas uzstadīšanai NX-003</t>
  </si>
  <si>
    <t>Tampers metāla kārbai GE NX-005</t>
  </si>
  <si>
    <t>Kustības detektora uzstādīšana</t>
  </si>
  <si>
    <t>Kustības detektors SWAN QUAD</t>
  </si>
  <si>
    <t>Kronšteins kustības detektoram</t>
  </si>
  <si>
    <t>Stikla plīšanas detektora uzstādīšana</t>
  </si>
  <si>
    <t>Stikla plīšanas detektors GBD PLUS</t>
  </si>
  <si>
    <t>Magnetīska kontakta uzstādīšana</t>
  </si>
  <si>
    <t>Magnetīskais kontakts MS-37</t>
  </si>
  <si>
    <t>Trauksmes sirēnas (ārējā) uzstādīšana</t>
  </si>
  <si>
    <t>Trauksmes sirēna (ārējā) MR-300</t>
  </si>
  <si>
    <t>Kabeļu vilkšana, stiprināšana virs piekārtiem griestiem, sienās (gofrētajās caurulēs), kabeļu minikanālos, grīdās (caurulēs)</t>
  </si>
  <si>
    <t>Kabelis6x0.22</t>
  </si>
  <si>
    <t>Kabelis4x2x0.5 cat 5e</t>
  </si>
  <si>
    <t>Kabelis OMY 2x1.0</t>
  </si>
  <si>
    <t>Kabeļu kanāla montāža</t>
  </si>
  <si>
    <t>Kabeļu kanāl25x16</t>
  </si>
  <si>
    <t>Kabeļu kanāl60x25</t>
  </si>
  <si>
    <t>Kabeļu kanāl16X16</t>
  </si>
  <si>
    <t>Plastmasas cauruļu montāža</t>
  </si>
  <si>
    <t>Plastmasas caurule d=25 mm</t>
  </si>
  <si>
    <t>Plastmasas caurule d=32 mm</t>
  </si>
  <si>
    <t>Gofr. plastmasas caurule d=16 mm</t>
  </si>
  <si>
    <t>Gofr. plastmasas caurule d=25 mm</t>
  </si>
  <si>
    <t>Gofr. plastmasas caurule d=32 mm</t>
  </si>
  <si>
    <t>Gofr. plastmasas caurule d=40 mm</t>
  </si>
  <si>
    <t>Plastmasas UV-izturīga caurule d25 750N</t>
  </si>
  <si>
    <t>Kabeļu plauktu montāža</t>
  </si>
  <si>
    <t>Kabeļu plaukti platums 100 mm</t>
  </si>
  <si>
    <t xml:space="preserve">Cauruma urbšana sienā Ø 16 -50 mm </t>
  </si>
  <si>
    <t>Štrobešanas darbi</t>
  </si>
  <si>
    <t>Cauruma aizblīvēšana ar ugunsizturīgo materiālu</t>
  </si>
  <si>
    <t>Ugunsizturīgais hermētiks Promastop tips S ugunsizturīga java</t>
  </si>
  <si>
    <t>Montāžas materiāli Dībeļi, skrūves, kabeļu saitītes, stiprinājumi</t>
  </si>
  <si>
    <t>Apsardzes signalizācijas paneļa zonu programmēšana</t>
  </si>
  <si>
    <t>Būvgružu savakšana</t>
  </si>
  <si>
    <t>Virsapmetuma sadalnes montāža, ieskaitot visus nepieciešamos darbus un materiālus</t>
  </si>
  <si>
    <t>Virsapmetuma sadalne:</t>
  </si>
  <si>
    <t>Ievada svirslēdzis 3f. 63A</t>
  </si>
  <si>
    <t>Automātslēdzis 3p. B32A</t>
  </si>
  <si>
    <t>Automātslēdzis 3p. B25A</t>
  </si>
  <si>
    <t>Pārspriegumu aizsardzība (B+C)</t>
  </si>
  <si>
    <t>Sadales kontaktkopne DIN</t>
  </si>
  <si>
    <t>Zemēšanas kopne</t>
  </si>
  <si>
    <t>Sadalnes marķējums</t>
  </si>
  <si>
    <t>Virsapmetuma sadalne ASS-0.1:</t>
  </si>
  <si>
    <t>Virsapmetuma sadalne ASS-1.1:</t>
  </si>
  <si>
    <t>Virsapmetuma sadalne ASS-2.1:</t>
  </si>
  <si>
    <t>Virsapmetuma sadalne ASS-1.3:</t>
  </si>
  <si>
    <t>Ievada automātslēdzis 3p. B25A</t>
  </si>
  <si>
    <t>Gala, leņķa stiprinājums, balts RÄF-60M MEKA</t>
  </si>
  <si>
    <t>Kabeļa montāža, ieskaitot visus nepieciešamos darbus un materiālus</t>
  </si>
  <si>
    <t>Kabeļu trašu iezīmēšana, rievu frezēšana kabeļiem, aizdare,  krāsošana (krāsu saskaņot ar pasūtītāju), ieskaitot visus nepieciešamus darbus un materiālus</t>
  </si>
  <si>
    <t>PVC caurules ar vidēju mehānisko izturību (320 N/5cm): EVOPIPES</t>
  </si>
  <si>
    <t>Elektrotehniskie palīgmateriāli</t>
  </si>
  <si>
    <t>Ievadkabeļu galu apdaru montāža, ieskaitot visus nepieciešamos darbus un materiālus</t>
  </si>
  <si>
    <t>Gaismas slēdža, rozešu montāža, ieksaitot visus nepieciešamos darbus un materiālus</t>
  </si>
  <si>
    <t>Montāžas, ugunsdrošie materiāli</t>
  </si>
  <si>
    <t>Gaismekļu montāža pie griestiem (griestos), pie sienas, ieskaitot visus nepieciešamos darbus un materiālus</t>
  </si>
  <si>
    <t>Apg. ķermenis ArimoS D MRX LED4000-840 ET 35W TRILUX</t>
  </si>
  <si>
    <t>Drošinatāju montāža esošaja GS sadalnē</t>
  </si>
  <si>
    <t>Esošas elektroinstalācijas demontāža</t>
  </si>
  <si>
    <t>Esošās elektroiekārtas (rozetes, slēdžus, gaismekļus, sadalnes) demontāža</t>
  </si>
  <si>
    <t>Nodošanas dokumentācijas sagatavošana</t>
  </si>
  <si>
    <t>Mērījumu veikšana</t>
  </si>
  <si>
    <t>Virsapmetuma sadalnes korpuss PRA20213 Merlin Gerin</t>
  </si>
  <si>
    <t>Sadalnes durvis PRA16213 Merlin Gerin</t>
  </si>
  <si>
    <t>Slēdzene PRA90039 Merlin Gerin</t>
  </si>
  <si>
    <t>Ievada automātslēdzis 3p. B16A hager</t>
  </si>
  <si>
    <t>Automātslēdzis 1p. B10A hager</t>
  </si>
  <si>
    <t>Automātslēdzis 1p. B6A hager</t>
  </si>
  <si>
    <t>Virsapmetuma sadalnes korpuss PRA20313 Merlin Gerin</t>
  </si>
  <si>
    <t>Sadalnes durvis PRA16313 Merlin Gerin</t>
  </si>
  <si>
    <t>Ievada automātslēdzis 3p. B25A hager</t>
  </si>
  <si>
    <t>Automātslēdzis 1p. B16A hager</t>
  </si>
  <si>
    <t>Automātslēdzis 1p. C10A hager</t>
  </si>
  <si>
    <t>Automātslēdzis ar noplūdes aizsardz.1p. B16A 30mA hager</t>
  </si>
  <si>
    <t>Automātslēdzis ar noplūdes aizsardz.1p. B6A 30mA hager</t>
  </si>
  <si>
    <t>Kabeļu rene ar vāku, balta S=0.75 KRB-200-60M MEKA</t>
  </si>
  <si>
    <t>Kabeļtrepe ar vāku KS-20-200 MEKA</t>
  </si>
  <si>
    <t>L-veida savienojums RS90-200-60M MEKA</t>
  </si>
  <si>
    <t>T-veida savienojums RT-200-60M MEKA</t>
  </si>
  <si>
    <t>Savienojuma elements, balts RSS-200-60M MEKA</t>
  </si>
  <si>
    <t>Atbalsta elements, balts YPK-200M MEKA</t>
  </si>
  <si>
    <t>Kabelis NYY-J 5x4 DRAKA</t>
  </si>
  <si>
    <t>Kabelis NYM-J 3x2.5 DRAKA</t>
  </si>
  <si>
    <t>Kabelis NYM-J 3x1.5 DRAKA</t>
  </si>
  <si>
    <t>PVC gofrēta aizsargcaurule d32mm EVOPIPES</t>
  </si>
  <si>
    <t>PVC gofrēta aizsargcaurule d25mm  EVOPIPES</t>
  </si>
  <si>
    <t>PVC gofrēta aizsargcaurule d16mm  EVOPIPES</t>
  </si>
  <si>
    <t>Ievadkabeļu galu apdaru EPKT 0015 Raychem</t>
  </si>
  <si>
    <t>Zemapmetuma slēdzis (slēdzis+kārba+rāmis) 1p. IP20 Busch jaeger</t>
  </si>
  <si>
    <t>Zemapmetuma pārslēdzis (slēdzis+kārba+rāmis) IP20 Busch jaeger</t>
  </si>
  <si>
    <t>Zemapmetuma krustslēdzis (slēdzis+kārba+rāmis) IP20 Busch jaeger</t>
  </si>
  <si>
    <t>Zemapmetuma slēdzis (slēdzis+kārba+rāmis)  1p IP44 Busch jaeger</t>
  </si>
  <si>
    <t>Zemapmetuma dubultslēdzis (slēdzis+kārba+rāmis) 1p  IP20 Busch jaeger</t>
  </si>
  <si>
    <t>Zemapmetuma rozete (1-vietīga+kārba+rāmis), 230V, IP20 Busch jaeger</t>
  </si>
  <si>
    <t>Zemapmetuma rozete (2-vietīga+kārba+rāmis), 230V, IP20 Busch jaeger</t>
  </si>
  <si>
    <t>Zemapmetuma rozete (3-vietīga+kārba+rāmis), 230V, IP20 Busch jaeger</t>
  </si>
  <si>
    <t>Zemapmetuma rozete (4-vietīga+kārba+rāmis), 230V, IP20 Busch jaeger</t>
  </si>
  <si>
    <t>Zemapmetuma rozete (1-vietīga+kārba+rāmis), 230V, IP44 Busch jaeger</t>
  </si>
  <si>
    <t>Apg. ķermenis Inplana C09 OTA22 2000-830 ET 01 21W TRILUX</t>
  </si>
  <si>
    <t>Apg. ķermenis ar akumaltora bat.  Inplana C09 OTA22 2000-830 ET 01 21W TRILUX</t>
  </si>
  <si>
    <t>Apg. ķermenis C-Line B LED6000-840 44W TRILUX</t>
  </si>
  <si>
    <t>Apg. ķermenis ar akumaltora bat.  C-Line B LED6000-840 44W TRILUX</t>
  </si>
  <si>
    <t>Apg. ķermenis ar akumaltora bat. ArimoS D MRX LED4000-840 ET 35W TRILUX</t>
  </si>
  <si>
    <t>Apg. ķermenis Deca WD3 2TR22/40 E 19W TRILUX</t>
  </si>
  <si>
    <t>Apg. ķermenis ar akumaltora bat. Deca WD3 2TR22/40 E 19W TRILUX</t>
  </si>
  <si>
    <t>Apg. ķermenis ar akumaltora bat. MLD-28S/g LED OLYMPIA</t>
  </si>
  <si>
    <t>NH-00 100A ETI</t>
  </si>
  <si>
    <t>Virsapmetuma sadalnes korpuss Pēc pasūtījuma</t>
  </si>
  <si>
    <t>Sadalnes durvis Pēc pasūtījuma</t>
  </si>
  <si>
    <t>Slēdzene Pēc pasūtījuma</t>
  </si>
  <si>
    <t>Pieslēgumspaile sniega barjeras Ø8-10</t>
  </si>
  <si>
    <t xml:space="preserve">Kompensators Ø8 </t>
  </si>
  <si>
    <t>Zibens uztvērējstieņa montāža, pieslēgšana</t>
  </si>
  <si>
    <t>Zibens uztvērējstienis Al Ø16 h=1500</t>
  </si>
  <si>
    <t>Zibens uztvērējstienis Al Ø16 h=2500 ar atsaitēm</t>
  </si>
  <si>
    <t>Stieples savienojuma klemme Ø8/16</t>
  </si>
  <si>
    <t>Zibens uztvērējstieņa turētājs</t>
  </si>
  <si>
    <t>Poteinciālu izlīdzināšanas kopnes montāža, ieskaitot visus nepieciešamos darbus un materiālus</t>
  </si>
  <si>
    <t>Potenciālu izlīdzināšanas kopne</t>
  </si>
  <si>
    <t>Zemes, seguma atjaunošana (h=200mm)</t>
  </si>
  <si>
    <t>18-līgumc</t>
  </si>
  <si>
    <t>21-līgumc</t>
  </si>
  <si>
    <t>Armējošais stikla šķiedras siets, izvieto ar 10 cm pārklājumu; Stiprība lielāka kā 2000 N/5 cm;  LVS 2-3-2:2005 prasību atbilstība; Struktūras stabilitāte - virs 22%</t>
  </si>
  <si>
    <t>01-līgmc</t>
  </si>
  <si>
    <t>13-līgmc</t>
  </si>
  <si>
    <t>07-līgmc</t>
  </si>
  <si>
    <t>Automātiskās ugunsdzēsības signalizācijas sistēmas</t>
  </si>
  <si>
    <t>Dūmu detektora montāža</t>
  </si>
  <si>
    <t>Dūmu detektors</t>
  </si>
  <si>
    <t>Detektoru marķējums</t>
  </si>
  <si>
    <t>Ugunsdroša kabeļa montāža</t>
  </si>
  <si>
    <t>Ugunsdrošs ekranēts kabelis E30 JE-H(St)H-FE 1x2x0.8</t>
  </si>
  <si>
    <t>Kabeļa ievilkšana PVC aizsargcaurulē</t>
  </si>
  <si>
    <t>PVC aizsargcaurule  d20</t>
  </si>
  <si>
    <t>Kabeļa ielikšana kabeļa penālī</t>
  </si>
  <si>
    <t>Kabeļu penālis 15x20</t>
  </si>
  <si>
    <t>Ugunsdrošās putas, blīvējums</t>
  </si>
  <si>
    <t>Personāla apmācība</t>
  </si>
  <si>
    <t>Montāžas palīgmateriāli (stiprinājumi, savilces...)</t>
  </si>
  <si>
    <t>09-līgmc</t>
  </si>
  <si>
    <t>21-līgmc</t>
  </si>
  <si>
    <t>02-līgmc</t>
  </si>
  <si>
    <t>03-līgmc</t>
  </si>
  <si>
    <t>06-līgmc</t>
  </si>
  <si>
    <t>17-līgmc</t>
  </si>
  <si>
    <t>27-līgmc</t>
  </si>
  <si>
    <t xml:space="preserve">Kopā AVK Tiešās izmaksas </t>
  </si>
  <si>
    <t xml:space="preserve">Kopā EL Tiešās izmaksas </t>
  </si>
  <si>
    <t>Vājstrāvas</t>
  </si>
  <si>
    <t xml:space="preserve">Kopā Vājstrāvas Tiešās izmaksas </t>
  </si>
  <si>
    <t>ELT</t>
  </si>
  <si>
    <t xml:space="preserve">Zibensaizsardzības un zemējuma kontūra </t>
  </si>
  <si>
    <t>Lokālā tāme Nr. 7</t>
  </si>
  <si>
    <t xml:space="preserve">Kopā ELT Tiešās izmaksas </t>
  </si>
  <si>
    <t>Zālienam izmantot Turfline sēklu maisījumu "Ornamental" (izplātītājs Latvijā SIA "Kurzemes sēklas"), izsējas norma 3 kg/100 m², iespējams izmantot analogu zāliena sēklu maisījumu.  m2 300,00</t>
  </si>
  <si>
    <t>Skolas iela 5, Allaži, Siguldas novads</t>
  </si>
  <si>
    <t>Kabelis NYY-J 5x16 DRAKA</t>
  </si>
  <si>
    <t xml:space="preserve">Gaisa vadi no cinkotā skārda 0.5mm Bic 550x450mm                                                                                                                          </t>
  </si>
  <si>
    <t>Ugunsdrošas vārsts UVS60-600x500 Amalva</t>
  </si>
  <si>
    <t>TS</t>
  </si>
  <si>
    <t>TERITORAS LABIEKARTOJUMS</t>
  </si>
  <si>
    <t xml:space="preserve">Kopā TS tiešās izmaksas </t>
  </si>
  <si>
    <t>Vecā asfalta seguma demontāža</t>
  </si>
  <si>
    <t>kompl.</t>
  </si>
  <si>
    <t>Betona ēkas apmales plāksnes demontāža</t>
  </si>
  <si>
    <t>Betona plākšņu seguma demontāža</t>
  </si>
  <si>
    <t>BETONA BRUĢA APMALE</t>
  </si>
  <si>
    <t>m</t>
  </si>
  <si>
    <t>BRUĢA CEĻA IZVEIDE</t>
  </si>
  <si>
    <t>Ceļa apmale 80x200x1000mm</t>
  </si>
  <si>
    <t>Betona bruģa  segums PRIZMA 200x100x80 mm (pelēks) ieklāšana</t>
  </si>
  <si>
    <t>drenāžas slāņa planēšana</t>
  </si>
  <si>
    <t>Ceļa grunts noņemšana 300 mm dziļumā</t>
  </si>
  <si>
    <t>TERITORIJAS LABIEKĀRTOŠANA</t>
  </si>
  <si>
    <t>Velo novietnesstiprinājumi</t>
  </si>
  <si>
    <t>Velo novietnes 10 gb.vienā komplektā</t>
  </si>
  <si>
    <t>Esošā bruģa seguma demontāža</t>
  </si>
  <si>
    <t>Esošā bruģa seguma atpakaļ uzstādīšana</t>
  </si>
  <si>
    <r>
      <t>m</t>
    </r>
    <r>
      <rPr>
        <vertAlign val="superscript"/>
        <sz val="8"/>
        <rFont val="Arial"/>
        <family val="2"/>
      </rPr>
      <t>3</t>
    </r>
  </si>
  <si>
    <t>ATJAUNOJAMAIS BRUĢA SEGUMS</t>
  </si>
  <si>
    <t>ZĀLIENA IERĪKOŠANA</t>
  </si>
  <si>
    <t>Auglīgās augsnes (pievestas) ielabošana ar pievestu organisko un minerālo mēslojumu, zāliena ierīkošana ar veltņošanu 15 cm dziļumā vienlaidus zonā. Zālienam izmantot Turfline sēklu maisījumu "Ornamental" (izplātītājs Latvijā SIA "Kurzemes sēklas"), izsējas norma 3 kg/100 m², iespējams izmantot analogu zāliena sēklu maisījumu.</t>
  </si>
  <si>
    <t>Lokālā tāme Nr. 8</t>
  </si>
  <si>
    <t>gab.</t>
  </si>
  <si>
    <t>Notekrenes stiprinājumi</t>
  </si>
  <si>
    <t>gb.</t>
  </si>
  <si>
    <t>Notekrenes gali</t>
  </si>
  <si>
    <t>Notekcaurules stiprinājmi</t>
  </si>
  <si>
    <t>Gofrēti līkumi 45˚</t>
  </si>
  <si>
    <t>Revīzija Ǿ 125 mm</t>
  </si>
  <si>
    <t>Jumta notekrene Ǿ100 mm</t>
  </si>
  <si>
    <t>Notekcaurule Ǿ 100 mm uzstādīšana</t>
  </si>
  <si>
    <t>Ēkas galvenajām durvīm, pēc nepieciešamības pievienot visus nepieciešamos rokturu blīvējumus un citus papildelementus,lai nodrošinātu  durvju evakuāciju atbilstoši normatīvajiem aktiem, nepieciešamības gadījuma durvis paredzēt nomainīt</t>
  </si>
  <si>
    <t>Karnīzes nokalšana pa ēkas perimetru</t>
  </si>
  <si>
    <t xml:space="preserve">Izmaksu aprēķins sastādīts pamatojoties uz Noteikumi par Latvijas būvnormatīvu LBN 501-15 "Būvizmaksu noteikšanas kārtība", tehnisko projektu, tajā iekļautajām specifikācijām un dažādās sadaļās iekļautos būvdarbu izpildes visus apstākļu raksturojumu. Saskaņā ar Noteikumi par Latvijas būvnormatīvu LBN 501-15"Būvizmaksu noteikšanas kārtība" noteikto kārtību noteikta kopējā darbietilpība.Lokālajās tāmēs ievērtētas būvmateriālu, darbaspēka un mehānismu izmaksas valstī  2015.gada sākumā, vadoties pēc Latvijas Ekonomikas ministrijas publicētajiem datiem. Kā izziņas materiāls atsevišķu darbu darbietilpības un mehānismu patēriņa izmaksu noteikšanai pielietots pēc Latvijas republikas Ekonomikas ministrijas pasūtījuma SIA “MV project” izdotais Būvdarbu izcenojumu katalogs 2011. gadam.  Būvobjekta izmaksas aprēķinātas tā, lai garantētu visu būvdarbu kvalitatīvu izpildi tehniskajā projektā paredzētajos apjomos un ar tehniskajā projektā norādītajiem būvmateriāliem uz tehniskā projekta izstrādes brīdi. </t>
  </si>
  <si>
    <t>Gadījumā, ja jebkādu no projektētāja neatkarīgu iemeslu dēļ pasūtītājs nevar nodrošināt attiecīgo būvobjekta daļu kvalitatīvai izbūvei nepieciešamo finansējumu, pieļaujams analogas kvalitātes lētāku būvmateriālu pielietojums, to iepriekš saskaņojot ar tehniskā projekta autoru būvniecības autoruzraudzības kārtībā.</t>
  </si>
  <si>
    <t>Apaļstieples montāža uz jumta, ieskaitot visus nepieciešamos darbus un materiālus</t>
  </si>
  <si>
    <t>Alumīnija apaļstieple puscieta Al Ø8</t>
  </si>
  <si>
    <t>Stieples savienojums, multiklemme Ø8-10</t>
  </si>
  <si>
    <t>Pieslēgumspaile ūdens notekai Ø8-10</t>
  </si>
  <si>
    <t>Stieples turētājs uz jumta Ø8-10</t>
  </si>
  <si>
    <t>Apaļstieples montāža pie sienas, ieskaitot visus nepieciešamos darbus un materiālus</t>
  </si>
  <si>
    <t>Stieples turētājs pie sienas, pelēks Ø8</t>
  </si>
  <si>
    <t>Mērījumu, savienojuma klemme Ø8-10</t>
  </si>
  <si>
    <t>Izolēts zemējuma izvads Ø10 L=1500</t>
  </si>
  <si>
    <t>Pieslēgumspaile pie zem. stieņa 30x3,5/Ø20</t>
  </si>
  <si>
    <t>Zemējuma kontūra izbūve, ieskaitot visus nepieciešamos darbus un materiālus</t>
  </si>
  <si>
    <t>Cinkota tērauda plakandzelzs lenta Z300 30x3,5</t>
  </si>
  <si>
    <t>Krusta savienojuma klemme 30/30</t>
  </si>
  <si>
    <t>Plakandzelzs stiprinājums pie sienas M8</t>
  </si>
  <si>
    <t>Zemējuma elektroda iedzīšana zemē, ieskaitot visus nepieciešamos darbus un materiālus</t>
  </si>
  <si>
    <t>Zemējuma elektroda spice, tips A Ø20</t>
  </si>
  <si>
    <t>Zemējuma elektrods, tips AØ20/1500</t>
  </si>
  <si>
    <t>Antikorozījas lentas uzklāšana, ieskaitot visus nepieciešamos darbus un materiālus</t>
  </si>
  <si>
    <t xml:space="preserve">Pretkorozījas lenta, abpusēji lipīga 50mm </t>
  </si>
  <si>
    <t>Termonosēdošas caurules montāža, ieskaitot visus nepieciešamos darbus un materiālus</t>
  </si>
  <si>
    <t xml:space="preserve">Termonosēdoša caurule 30x3,50 </t>
  </si>
  <si>
    <t>Kontrolmērijumu veikšana</t>
  </si>
  <si>
    <t>Rakšanas atļaujas saņemšana konkrēts objekts</t>
  </si>
  <si>
    <t>Brīdīnājuma plāksnes ar stiprinājumiem, montāža</t>
  </si>
  <si>
    <t>S. Pūliņa</t>
  </si>
  <si>
    <t>Darba samaksas likme (€/h)</t>
  </si>
  <si>
    <t>Pārbaudīja S. Pūliņa</t>
  </si>
  <si>
    <t>13-līgumc</t>
  </si>
  <si>
    <t>kg</t>
  </si>
  <si>
    <t>Papilddarbi</t>
  </si>
  <si>
    <t>03-līgumc</t>
  </si>
  <si>
    <t>22-līgumc</t>
  </si>
  <si>
    <t>Montāžas materiāli</t>
  </si>
  <si>
    <t>Nodošanas dokumentācija</t>
  </si>
  <si>
    <t>05-līgumc</t>
  </si>
  <si>
    <t>(Darba veids vai konstruktīvā elementa nosaukums)</t>
  </si>
  <si>
    <t>Būves nosaukums</t>
  </si>
  <si>
    <t>Objekta nosaukums</t>
  </si>
  <si>
    <t>Objekta adrese</t>
  </si>
  <si>
    <t xml:space="preserve">Tāme sastādīta </t>
  </si>
  <si>
    <t>Nr. p.k.</t>
  </si>
  <si>
    <t>Kods</t>
  </si>
  <si>
    <t>Darbu apraksts vai materiālu nosaukums</t>
  </si>
  <si>
    <t>Mērvienība</t>
  </si>
  <si>
    <t>Daudzums</t>
  </si>
  <si>
    <t>Vienības izmaksas</t>
  </si>
  <si>
    <t>Kopā uz visu apjomu</t>
  </si>
  <si>
    <t>Laika norma     (c/h)</t>
  </si>
  <si>
    <t>Darbietilpība (c/h)</t>
  </si>
  <si>
    <t>Kopā Lokālās tāmes izmaksa</t>
  </si>
  <si>
    <t>Materiālu, grunta apmaiņas un būvgružu transporta izdevumi</t>
  </si>
  <si>
    <t>Virsizdevumi</t>
  </si>
  <si>
    <t>tajā skaitā darba aizsardzība</t>
  </si>
  <si>
    <t>Peļņa</t>
  </si>
  <si>
    <t>Darba devēja sociālais nodoklis</t>
  </si>
  <si>
    <t>Kopā</t>
  </si>
  <si>
    <t>Sastādīja</t>
  </si>
  <si>
    <t>__________________</t>
  </si>
  <si>
    <t>paraksts</t>
  </si>
  <si>
    <t>paraksta atšifrējums</t>
  </si>
  <si>
    <t>datums</t>
  </si>
  <si>
    <t>Sertifikāa Nr. 20-4287</t>
  </si>
  <si>
    <t>Pārbaudīja</t>
  </si>
  <si>
    <t xml:space="preserve">Būves nosaukums </t>
  </si>
  <si>
    <t>Tāme sastādīta</t>
  </si>
  <si>
    <t>Kopsavilkuma aprēķins par darbu vai konstruktīvo elementu veidiem</t>
  </si>
  <si>
    <t>Par kopējo summu</t>
  </si>
  <si>
    <t>Kopējā darbietilpība</t>
  </si>
  <si>
    <t>Akmens vate Rockwool Frontrock Max E 150 mm  (λ=0.036W/mK)
Stiprināta ar mehāniskajiem stiprinājumiem</t>
  </si>
  <si>
    <t>Metāla lāsene virs nojumes jumta</t>
  </si>
  <si>
    <t>Skruvves,stiprinājumi piebūves karkasa stiprināšanai,pēc ražotāja norādījumiem (HILTI vai ekvivalents)</t>
  </si>
  <si>
    <t>Betons C20/25</t>
  </si>
  <si>
    <t>Metāla margas metinātas 20 mm diametrā</t>
  </si>
  <si>
    <t>Stiegras  diametra 10 mms.150x150 mm</t>
  </si>
  <si>
    <t>DURVJU AILES PAPLAŠINĀŠANA</t>
  </si>
  <si>
    <t>Pagaidu pārsedzes izveide UPE200 1600x300x140</t>
  </si>
  <si>
    <t>Vīņstieņi M16(8.8)s.400</t>
  </si>
  <si>
    <t>Vīņstieņi M16(8.8)s.300</t>
  </si>
  <si>
    <t>Tērauda ķīlis s.200</t>
  </si>
  <si>
    <t>Betons B25(C20/25)</t>
  </si>
  <si>
    <t>Tērauda siets100x100 stiegru diamets 6mm</t>
  </si>
  <si>
    <t>Vītņstienis M16(8.8)s.300</t>
  </si>
  <si>
    <t>Tērauda sloksne - 75x8 (piemetināts pie profiliem)s.350</t>
  </si>
  <si>
    <t>Durvju ailes paplašināšana(mūra sienas izkalšana)</t>
  </si>
  <si>
    <t>Cementa java M100</t>
  </si>
  <si>
    <r>
      <t>m3</t>
    </r>
  </si>
  <si>
    <t>METĀLA KONSTRUKCIJU PIEBŪVE</t>
  </si>
  <si>
    <t>Šūnu polikarbonāts bronzā 10 mm jumtiņš</t>
  </si>
  <si>
    <t>Veidņu uzstādīšana 0.3 m augstumā,demontāža</t>
  </si>
  <si>
    <t>N.p.k</t>
  </si>
  <si>
    <t>Kods, tāme Nr.</t>
  </si>
  <si>
    <t>Darba veids vai konstruktīvā elementa nosaukums</t>
  </si>
  <si>
    <t>Darbietilpība c/h</t>
  </si>
  <si>
    <t xml:space="preserve">Pārbaudīja </t>
  </si>
  <si>
    <t>Apstiprinu</t>
  </si>
  <si>
    <t>___________________________________</t>
  </si>
  <si>
    <t>Pasūtītāja būvniecības koptāme</t>
  </si>
  <si>
    <t xml:space="preserve">PVN </t>
  </si>
  <si>
    <t>Pavisam būvniecības izmaksas</t>
  </si>
  <si>
    <t xml:space="preserve">                   Kopā</t>
  </si>
  <si>
    <t>Ar būvniecību saistītie pārējie izdevumi</t>
  </si>
  <si>
    <t xml:space="preserve">Būves adrese   </t>
  </si>
  <si>
    <t>Pasūtījuma Nr.</t>
  </si>
  <si>
    <t>Tāmes izmaksa</t>
  </si>
  <si>
    <t>01-līgumc</t>
  </si>
  <si>
    <t>(pasūtītājs, paraksts un tā atšifrējums)</t>
  </si>
  <si>
    <t>kpl</t>
  </si>
  <si>
    <t>t m</t>
  </si>
  <si>
    <t>gb</t>
  </si>
  <si>
    <t>Z.V.</t>
  </si>
  <si>
    <t>Būvniecības koptāme</t>
  </si>
  <si>
    <r>
      <t>m</t>
    </r>
    <r>
      <rPr>
        <vertAlign val="superscript"/>
        <sz val="8"/>
        <rFont val="Arial"/>
        <family val="2"/>
      </rPr>
      <t>2</t>
    </r>
  </si>
  <si>
    <r>
      <t>m</t>
    </r>
    <r>
      <rPr>
        <vertAlign val="superscript"/>
        <sz val="8"/>
        <rFont val="Arial"/>
        <family val="2"/>
      </rPr>
      <t>3</t>
    </r>
  </si>
  <si>
    <t>31-līgumc</t>
  </si>
  <si>
    <r>
      <t xml:space="preserve">Tāmes izmaksa </t>
    </r>
    <r>
      <rPr>
        <b/>
        <sz val="11"/>
        <rFont val="Arial"/>
        <family val="2"/>
      </rPr>
      <t>€</t>
    </r>
  </si>
  <si>
    <t>Darba alga €</t>
  </si>
  <si>
    <t>Materiāli €</t>
  </si>
  <si>
    <t>Mehānismi €</t>
  </si>
  <si>
    <t>N. P. K</t>
  </si>
  <si>
    <t>Objekta izmaksas (€)</t>
  </si>
  <si>
    <t>Drošības zīmes</t>
  </si>
  <si>
    <t>EL</t>
  </si>
  <si>
    <t>tāmētājs A. Foigts</t>
  </si>
  <si>
    <t>DOP</t>
  </si>
  <si>
    <t xml:space="preserve">Kopā DOP Tiešās izmaksas </t>
  </si>
  <si>
    <t>Darba alga (€)</t>
  </si>
  <si>
    <t>Materiāli (€)</t>
  </si>
  <si>
    <t>Mehānismi (€)</t>
  </si>
  <si>
    <t>Kopā (€)</t>
  </si>
  <si>
    <t>Summa (€)</t>
  </si>
  <si>
    <t>V-1 REHAU Brillant Design durvju profilu sistēma domāta restaurējamām 
ēkām ar augstām siltuma izolācijas prasībām un jaunceļamām mājām 
ar zemu siltumenerģijas patēriņu. Četrkameru profili ar 70 mm 
iebūves dziļumu un apjomīgiem tērauda armējumiem garantē augstu
 konstrukcijas stabilitāti.
    Iebūves dziļums: 70 mm / Atdurblīvējums
    Kameru skaits : 4 kameras vērtnē, 5 kameras rāmī
    Divkontūru atdurblīvējumi durvju slieksnī 
    Zemais slieksnis, kas nekavē pārvietoties cilvēkiem ar kustību 
    traucējumiem,Uf-1.4Wm²K. Alumīnija lielais durvju rokturis C300. 
Durvis aprīkotas ar evakuācijas rokturi no vējtvera puse</t>
  </si>
  <si>
    <t>Apbetonējums ap akas vāku betons B25 W10 F100</t>
  </si>
  <si>
    <t>Izbrīvētās turpmāk neizmantojamās grunts iekraušana autopašizgāzējā un promvešana līdz Pasūtītāja norādītai atbērtnei</t>
  </si>
  <si>
    <t>Šķērsojumi:</t>
  </si>
  <si>
    <t>Cauruļvadu skalošana un tīrīšana</t>
  </si>
  <si>
    <t>Smilts cauruļvada pamatnei un apbērumam (blietēta) k&gt;1,0 m/dnn</t>
  </si>
  <si>
    <t>viet</t>
  </si>
  <si>
    <t xml:space="preserve">Kopā AR Tiešās izmaksas </t>
  </si>
  <si>
    <t>17-līgumc</t>
  </si>
  <si>
    <t>Būvdarbu vietas pagaidu nožogojuma ierīkošana</t>
  </si>
  <si>
    <t>Pagaidu nožogojuma divviru vārtu uzstādīšana, b=4,5 m</t>
  </si>
  <si>
    <t>Būvgružu konteinera noma, tajā skaitā konteineru apkalpošana</t>
  </si>
  <si>
    <t>Pagaidu elektropieslēguma ierīkošana</t>
  </si>
  <si>
    <t>Pagaidu elektrokabeļa montāža</t>
  </si>
  <si>
    <t>Būvobjekta izkārtnes izgatavošana un uzstādīšana</t>
  </si>
  <si>
    <t>Ugunsdrošibas stends</t>
  </si>
  <si>
    <t>Būvgružu savākšana</t>
  </si>
  <si>
    <t>Palīgmateriāli</t>
  </si>
  <si>
    <t>Lokālā tāme Nr. 1</t>
  </si>
  <si>
    <t>Lokālā tāme Nr. 2</t>
  </si>
  <si>
    <t>Lokālā tāme Nr. 3</t>
  </si>
  <si>
    <t>Lokālā tāme Nr. 4</t>
  </si>
  <si>
    <t>Lokālā tāme Nr. 5</t>
  </si>
  <si>
    <t>Paskaidrojuma raksts</t>
  </si>
  <si>
    <t>Būvprojekta realizācijas izmaksu apēķina izejas dati :</t>
  </si>
  <si>
    <t>Objekta  izbūves kopējā darbietilpība, c/h:</t>
  </si>
  <si>
    <t>Būvmateriālu un būvgružu transporta izmaksas no attiecīgo materiālu vērtības, izņemot pozīcijas, kur būvgružu izvešanas izdevumi norādīti atsevišķi.</t>
  </si>
  <si>
    <t>Paredzēts, ka būvdarbus veiks būvorganizācija</t>
  </si>
  <si>
    <t>virsizdevumi</t>
  </si>
  <si>
    <t>plānotā peļņa</t>
  </si>
  <si>
    <t>Šis būvniecības izmaksu aprēķins ir spēkā 3 mēnešus pēc nodošanas pasūtītājam brīža. Pēc minētā termiņa beigām būvniecības izmaksu aprēķina jāpārskata atbilstoši ekonomiskās situācijas izmaiņām valstī.</t>
  </si>
  <si>
    <t>1. Iekārtu, konstrukciju un materiālu kopsavilkuma būvdarbu apjomus skatīt kopā ar būvdarbu apjomu sarakstu, projekta dokumentāciju un grafisko daļu.</t>
  </si>
  <si>
    <t>2. Izstrādājot piedāvājumu, būvuzņēmējam rūpīgi jāpārskata projekts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</si>
  <si>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3. Materiālu komplektāciju veikt atbilstoši izstrādātājam projektam, ražotājfirmu un LR normatīvo aktu nosacījumiem.</t>
  </si>
  <si>
    <t>4. Projektā uzrādītos materiālus iespējams aizvietot ar līdzvērtīgiem, Latvijā sertificētiem attiecīgās nozares materiāliem.</t>
  </si>
  <si>
    <t>5. Visi dati iekārtu, konstrukciju un materiālu kopsavilkumā doti orientējoši tāmes sagatavošanai. Būvdarbu apjomi var tikt mainīti, saskaņojot  izmaiņas ar pasūtītāju, būvuzraugu un autoruzraugu.</t>
  </si>
  <si>
    <t>6. Visas atsauces uz iekārtu, materiālu un izstrādājumu izgatavotāju firmām, kuras norādītas
projektā, liecina tikai par šo izstrādājumu un iekārtu kvalitātes un apkalpošanas līmeni.
Norādīto iekārtu un materiālu nomaiņa ir iespējama ar citām tehniski analogām vai labākām</t>
  </si>
  <si>
    <t xml:space="preserve">      Lokālajās tāmēs ievērtētas būvmateriālu, darbaspēka un mehānismu izmaksas valstī  2012.gada sākumā, vadoties pēc Latvijas Ekonomikas ministrijas publicētajiem datiem. Kā izziņas materiāls atsevišķu darbu darbietilpības un mehānismu patēriņa izmaksu noteikšanai pielietots pēc Latvijas republikas Ekonomikas ministrijas pasūtījuma SIA “MV project” izdotais Būvdarbu izcenojumu katalogs 2011. gadam.  Būvobjekta izmaksas aprēķinātas tā, lai garantētu visu būvdarbu kvalitatīvu izpildi tehniskajā projektā paredzētajos apjomos un ar tehniskajā projektā norādītajiem būvmateriāliem uz tehniskā projekta izstrādes brīdi. Gadījumā, ja jebkādu no projektētāja neatkarīgu iemeslu dēļ pasūtītājs nevar nodrošināt attiecīgo būvobjekta daļu kvalitatīvai izbūvei nepieciešamo finansējumu, pieļaujams analogas kvalitātes lētāku būvmateriālu pielietojums, to iepriekš saskaņojot ar tehniskā projekta autoru būvniecības autoruzraudzības kārtībā.</t>
  </si>
  <si>
    <t>CCTV pārbaude cauruļvada slīpuma un stāvokļa noteikšanai pēc būvdarbu pabeigšanas</t>
  </si>
  <si>
    <t>Administratīvo/strādnieku sadzīves telpu/ inventāra noliktavas/ uzstādīšana/aizvākšana</t>
  </si>
  <si>
    <t>Sastatnes,  (garums dots 1 stāva līmenī)</t>
  </si>
  <si>
    <t>Mobīlās BIO tualetes uzstādīšana/novākšana</t>
  </si>
  <si>
    <t>Kabeļu renes montāža, ieskaitot visus nepieciešamos darbus un materiālus</t>
  </si>
  <si>
    <t>Kabeļa montāžas materiāli</t>
  </si>
  <si>
    <t>Trases nospraušana</t>
  </si>
  <si>
    <t>Tranšejas rakšana, aizbēršana ar blietēšanu</t>
  </si>
  <si>
    <t>Zemējuma vada montāža, ieskaitot visus nepieciešamos darbus un materiālus</t>
  </si>
  <si>
    <t>Zemējuma vads (dzelteni-zaļš) Cu 1x16mm</t>
  </si>
  <si>
    <t>Zemējuma vads (dzelteni-zaļš) Cu 1x6mm</t>
  </si>
  <si>
    <t>obj</t>
  </si>
  <si>
    <t>DURVIS</t>
  </si>
  <si>
    <t>AR</t>
  </si>
  <si>
    <r>
      <t>m</t>
    </r>
    <r>
      <rPr>
        <vertAlign val="superscript"/>
        <sz val="8"/>
        <rFont val="Arial"/>
        <family val="2"/>
      </rPr>
      <t>2</t>
    </r>
  </si>
  <si>
    <r>
      <t>m</t>
    </r>
    <r>
      <rPr>
        <vertAlign val="superscript"/>
        <sz val="8"/>
        <rFont val="Arial"/>
        <family val="2"/>
      </rPr>
      <t>3</t>
    </r>
  </si>
  <si>
    <t>Lokālā tāme Nr. 6</t>
  </si>
  <si>
    <t xml:space="preserve">Kopā LKT Tiešās izmaksas </t>
  </si>
  <si>
    <t>Būvprojekta vad.</t>
  </si>
  <si>
    <t>Deniss Mišeņins</t>
  </si>
  <si>
    <t>Nr.20-7184</t>
  </si>
  <si>
    <r>
      <t xml:space="preserve">Objekta  būvniecības kopējās izmaksas, ieskaitot 21% PVN,  </t>
    </r>
    <r>
      <rPr>
        <sz val="10"/>
        <rFont val="Arial"/>
        <family val="2"/>
      </rPr>
      <t>€</t>
    </r>
    <r>
      <rPr>
        <sz val="10"/>
        <rFont val="Arial"/>
        <family val="2"/>
      </rPr>
      <t>:</t>
    </r>
  </si>
  <si>
    <t>AVK</t>
  </si>
  <si>
    <t>APKURES IEKĀRTU UN MATERIĀLU SPECIFIKĀCIJA</t>
  </si>
  <si>
    <t>SISTĒMA A-1</t>
  </si>
  <si>
    <t>PURMO radiators komplektā ar iebūvētu termostata ventili, atgaisotāju, korķi un montāžas stiprinājumiem. C 22-300-1200</t>
  </si>
  <si>
    <t>PURMO radiators komplektā ar iebūvētu termostata ventili, atgaisotāju, korķi un montāžas stiprinājumiem. C 22-500-500</t>
  </si>
  <si>
    <t>PURMO radiators komplektā ar iebūvētu termostata ventili, atgaisotāju, korķi un montāžas stiprinājumiem. C 22-500-600</t>
  </si>
  <si>
    <t>PURMO radiators komplektā ar iebūvētu termostata ventili, atgaisotāju, korķi un montāžas stiprinājumiem. C 22-500-700</t>
  </si>
  <si>
    <t>PURMO radiators komplektā ar iebūvētu termostata ventili, atgaisotāju, korķi un montāžas stiprinājumiem. C 22-500-800</t>
  </si>
  <si>
    <t>PURMO radiators komplektā ar iebūvētu termostata ventili, atgaisotāju, korķi un montāžas stiprinājumiem. C 22-500-900</t>
  </si>
  <si>
    <t>PURMO radiators komplektā ar iebūvētu termostata ventili, atgaisotāju, korķi un montāžas stiprinājumiem. C 22-500-1000</t>
  </si>
  <si>
    <t>PURMO radiators komplektā ar iebūvētu termostata ventili, atgaisotāju, korķi un montāžas stiprinājumiem. C 22-500-1100</t>
  </si>
  <si>
    <t>PURMO radiators komplektā ar iebūvētu termostata ventili, atgaisotāju, korķi un montāžas stiprinājumiem. C 22-500-1200</t>
  </si>
  <si>
    <t>PURMO radiators komplektā ar iebūvētu termostata ventili, atgaisotāju, korķi un montāžas stiprinājumiem. C 33-500-1600</t>
  </si>
  <si>
    <t>PURMO radiators komplektā ar iebūvētu termostata ventili, atgaisotāju, korķi un montāžas stiprinājumiem. C 33-600-1200</t>
  </si>
  <si>
    <t>Regulēšanas vārsts radiatoru termoregulatoriem Danfoss</t>
  </si>
  <si>
    <t>Termostata ventiļa galva RTD 3130 Danfoss</t>
  </si>
  <si>
    <t>Radiatora leņķveida noslēgvārsts RLV Danfoss</t>
  </si>
  <si>
    <t>Daudslāņu kompozitas cauruļvadi Ø16 Uponor</t>
  </si>
  <si>
    <t>Daudslāņu kompozitas cauruļvadi Ø20 Uponor</t>
  </si>
  <si>
    <t>Daudslāņu kompozitas cauruļvadi Ø25 Uponor</t>
  </si>
  <si>
    <t>Daudslāņu kompozitas cauruļvadi Ø32 Uponor</t>
  </si>
  <si>
    <t>Daudslāņu kompozitas cauruļvadi Ø40 Uponor</t>
  </si>
  <si>
    <t>Daudslāņu kompozitas cauruļvadi Ø50 Uponor</t>
  </si>
  <si>
    <t>Daudslāņu kompozitas cauruļvadi Ø63 Uponor</t>
  </si>
  <si>
    <t>Balansējošais vārsts STAD-15 TA Uponor</t>
  </si>
  <si>
    <t>Balansējošais vārsts STAD-20 TA</t>
  </si>
  <si>
    <t>Balansējošais vārsts STAD-25 TA</t>
  </si>
  <si>
    <t>Lodveida vārsts DN20</t>
  </si>
  <si>
    <t>Taisnstūra metāla kollonna 100x80x4 mm</t>
  </si>
  <si>
    <t>Jumta konstrukcijas ribas 100x50x4 mm</t>
  </si>
  <si>
    <t>Stiegra ∅ 10 mm s.200</t>
  </si>
  <si>
    <t>Metāla kolonna 100x100x5</t>
  </si>
  <si>
    <t>Metāla jumta karkasa sija 200x100x5</t>
  </si>
  <si>
    <t>Metāla plāksne 300x100x10</t>
  </si>
  <si>
    <t>Metāla skruvves ∅120</t>
  </si>
  <si>
    <t>Vītņstieņi ∅ 12 hilti HY-170  L-540 mm</t>
  </si>
  <si>
    <t>Veidņu demontāža</t>
  </si>
  <si>
    <t>kg.</t>
  </si>
  <si>
    <t>Lodveida vārsts DN25</t>
  </si>
  <si>
    <t>Lodveida vārsts DN32</t>
  </si>
  <si>
    <t>iztukšošanas ventilis DN15</t>
  </si>
  <si>
    <t>Daudslāņu kompozitas cauruļvadu fasondaļu komplekts</t>
  </si>
  <si>
    <t>Cauruļvadu stiprinājumi un balsti</t>
  </si>
  <si>
    <t>Ugunsdrošas manžetes caurulem</t>
  </si>
  <si>
    <t>Aizsargčaulas caurulem</t>
  </si>
  <si>
    <t>Montāžas komplekts</t>
  </si>
  <si>
    <t>VENTILĀCIJAS IEKĀRTU UN MATERIĀLU SPECIFIKĀCIJA</t>
  </si>
  <si>
    <t>Sistēma PN-1</t>
  </si>
  <si>
    <t>Ventilācijas agregāta elektroinstalācija</t>
  </si>
  <si>
    <t>Agregāta vibroizolātori</t>
  </si>
  <si>
    <t>"Paroc" akmens vates 50 mm siltumizolācija</t>
  </si>
  <si>
    <t>Gaisa vadu fasondaļas</t>
  </si>
  <si>
    <t>Tīrišanas luka</t>
  </si>
  <si>
    <t>Sistēma N-2</t>
  </si>
  <si>
    <r>
      <t xml:space="preserve">Gaisa apstrādes agregāts "Lemmens" HR Global Eco 6000 komplekta ar automātiku </t>
    </r>
    <r>
      <rPr>
        <sz val="8"/>
        <color indexed="8"/>
        <rFont val="Arial"/>
        <family val="2"/>
      </rPr>
      <t>sk. pielik.</t>
    </r>
  </si>
  <si>
    <t xml:space="preserve">Gaisa vadi no cinkotā skārda 0.5mm Bic Ø100biezums                                                                                                                              </t>
  </si>
  <si>
    <t>Lietus ūdeņu kanalizācijas aka ø560/500 ar 40,0 t vāku (2,5-3m dziļumā ) bruģa segumā</t>
  </si>
  <si>
    <t>Lietus ūdeņu kanalizācijas aka ø560/500 ar 40,0 t vāku (2,5-3,0 m dziļumā ) zālāja segumā</t>
  </si>
  <si>
    <t xml:space="preserve">Gaisa vadi no cinkotā skārda 0.5mm Bic Ø160biezums                                                                                                                              </t>
  </si>
  <si>
    <t xml:space="preserve">Gaisa vadi no cinkotā skārda 0.5mm Bic Ø200biezums                                                                                                                              </t>
  </si>
  <si>
    <t xml:space="preserve">Gaisa vadi no cinkotā skārda 0.5mm Bic Ø250biezums                                                                                                                              </t>
  </si>
  <si>
    <t xml:space="preserve">Gaisa vadi no cinkotā skārda 0.5mm Bic Ø315biezums                                                                                                                              </t>
  </si>
  <si>
    <t xml:space="preserve">Gaisa vadi no cinkotā skārda 0.5mm Bic Ø400biezums                                                                                                                              </t>
  </si>
  <si>
    <t xml:space="preserve">Gaisa vadi no cinkotā skārda 0.5mm Bic 600x500biezums                                                                                                                              </t>
  </si>
  <si>
    <t xml:space="preserve">Gaisa vadi no cinkotā skārda 0.5mm Bic 1200x500biezums                                                                                                                              </t>
  </si>
  <si>
    <t>Ārēja reste RIS-1200x800 Flakt</t>
  </si>
  <si>
    <t>Regulējama reste WTS/OD,IF400x150 Halton</t>
  </si>
  <si>
    <t>Gaisa sadalītājs ULA-100 Halton</t>
  </si>
  <si>
    <t>Plūsmas regulējošais vārsts SK-100 VTprincips</t>
  </si>
  <si>
    <t>Plūsmas regulējošais vārsts SK-160 VTprincips</t>
  </si>
  <si>
    <t>Plūsmas regulējošais vārsts SK-400 VTprincips</t>
  </si>
  <si>
    <r>
      <t>Ugunsdrošas vārsts</t>
    </r>
    <r>
      <rPr>
        <sz val="8"/>
        <color indexed="8"/>
        <rFont val="Arial"/>
        <family val="2"/>
      </rPr>
      <t xml:space="preserve"> UVA60-315 Amalva</t>
    </r>
  </si>
  <si>
    <t>Ugunsdrošs elektrokabelis vadības blokam3x1.5 E30</t>
  </si>
  <si>
    <t>Trokšņa slāpētājs BAKR-1250x1200x500 Flakt</t>
  </si>
  <si>
    <t xml:space="preserve">Gaisa vadi no cinkotā skārda 0.5mm Bic Ø125biezums                                                                                                                              </t>
  </si>
  <si>
    <t>Plūsmas regulējošais vārsts SK 100 VTprincips</t>
  </si>
  <si>
    <r>
      <t>Ugunsdrošas vārsts</t>
    </r>
    <r>
      <rPr>
        <sz val="8"/>
        <color indexed="8"/>
        <rFont val="Arial"/>
        <family val="2"/>
      </rPr>
      <t xml:space="preserve"> UVA60-125</t>
    </r>
    <r>
      <rPr>
        <sz val="8"/>
        <rFont val="Arial"/>
        <family val="2"/>
      </rPr>
      <t xml:space="preserve"> Amalva</t>
    </r>
  </si>
  <si>
    <r>
      <t>Ugunsdrošas vārsts</t>
    </r>
    <r>
      <rPr>
        <sz val="8"/>
        <color indexed="8"/>
        <rFont val="Arial"/>
        <family val="2"/>
      </rPr>
      <t xml:space="preserve"> UVA60-160</t>
    </r>
    <r>
      <rPr>
        <sz val="8"/>
        <rFont val="Arial"/>
        <family val="2"/>
      </rPr>
      <t xml:space="preserve"> Amalva</t>
    </r>
  </si>
  <si>
    <t>Jumtiņš AHJ-160 Amalva</t>
  </si>
  <si>
    <t>Kanāla ventilātors L=350 m3/h KD 160 XL</t>
  </si>
  <si>
    <t>23-līgumc</t>
  </si>
  <si>
    <t>Griestu skaļruņa (1,5W; 3W; 6W) montāža LBC-3950/01</t>
  </si>
  <si>
    <t>Griestu skaļrunis (1,5W; 3W; 6W) LBC-3950/01</t>
  </si>
  <si>
    <t>Sienas skaļruņa (1,5W; 3W; 6W) montāža LB1-UM06E-1</t>
  </si>
  <si>
    <t>Sienas skaļrunis (1,5W; 3W; 6W) LB1-UM06E-1</t>
  </si>
  <si>
    <t>Sienas skaļruņa (15W) montāža LB2-UC15-D</t>
  </si>
  <si>
    <t>Sienas skaļrunis (15W) LB2-UC15-D</t>
  </si>
  <si>
    <t>Keramiskā klemmes ar drošinātāju montāža LBC 1256/00</t>
  </si>
  <si>
    <t>Keramiskā klemme ar drošinātāju LBC 1256/00</t>
  </si>
  <si>
    <t>Kontroliera ar pastiprinātāju 240W montāža LBB1990/00</t>
  </si>
  <si>
    <t>Kontrolieris ar pastiprinātāju 240W LBB1990/00</t>
  </si>
  <si>
    <t>Komutātora montāža LBB1992/00</t>
  </si>
  <si>
    <t>Komutātors LBB1992/00</t>
  </si>
  <si>
    <t>PLENA jaudas pastiprinātāja 120W montāža LBB1930/20</t>
  </si>
  <si>
    <t>PLENA jaudas pastiprinātājs 120W LBB1930/20</t>
  </si>
  <si>
    <t>PLENA jaudas pastiprinātāja 240W montāža LBB1935/20</t>
  </si>
  <si>
    <t>PLENA jaudas pastiprinātājs 240W LBB1935/20</t>
  </si>
  <si>
    <t>Baterijas lādētāja montāža PLN-24CH10</t>
  </si>
  <si>
    <t>Baterijas lādētājs PLN-24CH10</t>
  </si>
  <si>
    <t>Akumulatoru bloka montāža</t>
  </si>
  <si>
    <t>Akumulatoru bloks2x24Ah 12V</t>
  </si>
  <si>
    <t>Akumulatoru bloks1x24Ah 12V</t>
  </si>
  <si>
    <t>Statīva 19” 22U montāža</t>
  </si>
  <si>
    <t>Statīvs 19” 22U ar komponentēm (rozešu, ventilātoru bloks utt) RAL9004</t>
  </si>
  <si>
    <t>19" iekārtu statīva moduļu stiprinājumu montāža</t>
  </si>
  <si>
    <t>19" iekārtu statīva moduļu stiprinājumi</t>
  </si>
  <si>
    <t>Nosedzes (1U) montāža</t>
  </si>
  <si>
    <t>Nosedze (1U)</t>
  </si>
  <si>
    <t>Mikrafona konsoles montāža LBB1956/00</t>
  </si>
  <si>
    <t>Mikrafona konsole LBB1956/00</t>
  </si>
  <si>
    <t>Kabeļa (ekranēts)  montāža5.Cat STP 4x2x0,5</t>
  </si>
  <si>
    <t>Kabelis (ekranēts) 5.Cat STP 4x2x0,5</t>
  </si>
  <si>
    <t>Kabeļa E30 (ekranēts) montāža(E30) 2x1,0+E</t>
  </si>
  <si>
    <t>Kabelis E30 (ekranēts) (E30) 2x1,0+E</t>
  </si>
  <si>
    <t>Elektroapgādes kabeļa montāža(E30) 3x2.5</t>
  </si>
  <si>
    <t>Elektroapgādes kabelis E30(N)HXH-J 3x2.5</t>
  </si>
  <si>
    <t>HSM ugunsizturīgs maisījuma montāža HSM</t>
  </si>
  <si>
    <t>PVC aizsargcaurules D20 montāža</t>
  </si>
  <si>
    <t>PVC aizsargcaurule D20</t>
  </si>
  <si>
    <t>Kabeļu penaļa montāža</t>
  </si>
  <si>
    <t>Sistēmas programmēšana, testēšana, palaišana</t>
  </si>
  <si>
    <t>Darba vietas sakopšana</t>
  </si>
  <si>
    <r>
      <t>HSM ugunsizturīgs maisījums</t>
    </r>
    <r>
      <rPr>
        <sz val="8"/>
        <rFont val="Arial"/>
        <family val="2"/>
      </rPr>
      <t xml:space="preserve"> HSM</t>
    </r>
  </si>
  <si>
    <t>Kabeļu penālis 40x15 balta krāsa t° -5 +60</t>
  </si>
  <si>
    <t>Kabeļu penālis 25x15 balta krāsa t° -5 +60</t>
  </si>
  <si>
    <t>Izziņošanas sistēma</t>
  </si>
  <si>
    <t>Būvlaukuma apgaismojuma ierīkošana (prožektori/ gaismekļi 15 gab.)</t>
  </si>
  <si>
    <t xml:space="preserve">SIENAS </t>
  </si>
  <si>
    <t>SIENA S-1</t>
  </si>
  <si>
    <t>Minerālais dekoratīvais  apmetums Sakret MRP-E( ar faktūru lietutiņš)</t>
  </si>
  <si>
    <t>Cietā fasādes akmensvate Rockwool frontrock MAX E 150 mm (λ=0.036 W/mK)</t>
  </si>
  <si>
    <t>Ar javu iestrādāts armēšanas siets  ar SAKRET logo vai ekvivalents 3mm</t>
  </si>
  <si>
    <t>Sienu gruntēšana GRUNTS SAKRERT KS G vai ekvivalentu (ar kvarca piedevu)</t>
  </si>
  <si>
    <t>l</t>
  </si>
  <si>
    <t>Siltumizolācijas līmjava - 5mm</t>
  </si>
  <si>
    <t>Fasādes krāsojums ar krāsas toni Oase 90 no kataloga CAPAROL krāsot divās kārtās</t>
  </si>
  <si>
    <t xml:space="preserve">„Allažu pamatskolas atjaunošana (energoefektivitātes paaugstināšanai). </t>
  </si>
  <si>
    <t xml:space="preserve">"Allažu pamatskolas atjaunošana (energoefektivitātes paaugstināšanai). </t>
  </si>
</sst>
</file>

<file path=xl/styles.xml><?xml version="1.0" encoding="utf-8"?>
<styleSheet xmlns="http://schemas.openxmlformats.org/spreadsheetml/2006/main">
  <numFmts count="5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0;[Red]0.00"/>
    <numFmt numFmtId="187" formatCode="yyyy\.mm\.dd\.;@"/>
    <numFmt numFmtId="188" formatCode="[$-426]dddd\,\ yyyy&quot;. gada &quot;d\.\ mmmm"/>
    <numFmt numFmtId="189" formatCode="0;[Red]0"/>
    <numFmt numFmtId="190" formatCode="[$-426]dddd\,\ yyyy&quot;. gada &quot;d\.\ mmmm;@"/>
    <numFmt numFmtId="191" formatCode="&quot;Ls&quot;\ #,##0.00;[Red]&quot;Ls&quot;\ #,##0.00"/>
    <numFmt numFmtId="192" formatCode="0.000;[Red]0.000"/>
    <numFmt numFmtId="193" formatCode="0.00000;[Red]0.00000"/>
    <numFmt numFmtId="194" formatCode="0.0000;[Red]0.0000"/>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000"/>
    <numFmt numFmtId="201" formatCode="0.0"/>
    <numFmt numFmtId="202" formatCode="#,##0.000"/>
    <numFmt numFmtId="203" formatCode="#,##0.00_ ;\-#,##0.00\ "/>
    <numFmt numFmtId="204" formatCode="#,##0.00;[Red]#,##0.00"/>
    <numFmt numFmtId="205" formatCode="_-* #,##0.00\ _L_s_-;\-* #,##0.00\ _L_s_-;_-* \-??\ _L_s_-;_-@_-"/>
    <numFmt numFmtId="206" formatCode="\ #,##0.00&quot;      &quot;;\-#,##0.00&quot;      &quot;;&quot; -&quot;#&quot;      &quot;;@\ "/>
    <numFmt numFmtId="207" formatCode="_-* #,##0.00\ _L_s_-;\-* #,##0.00\ _L_s_-;_-* &quot;-&quot;??\ _L_s_-;_-@_-"/>
    <numFmt numFmtId="208" formatCode="#,##0.00[$Ls-426];[Red]\-#,##0.00[$Ls-426]"/>
    <numFmt numFmtId="209" formatCode="_(* #,##0.000_);_(* \(#,##0.000\);_(* &quot;-&quot;??_);_(@_)"/>
    <numFmt numFmtId="210" formatCode="0.0;[Red]0.0"/>
    <numFmt numFmtId="211" formatCode="#,##0.00&quot;Ls&quot;;[Red]\-#,##0.00&quot;Ls&quot;"/>
    <numFmt numFmtId="212" formatCode="_-* #,##0.00_-;\-* #,##0.00_-;_-* \-??_-;_-@_-"/>
    <numFmt numFmtId="213" formatCode="0.00_ ;\-0.00\ "/>
  </numFmts>
  <fonts count="101">
    <font>
      <sz val="10"/>
      <name val="Arial"/>
      <family val="0"/>
    </font>
    <font>
      <sz val="10"/>
      <name val="Helv"/>
      <family val="0"/>
    </font>
    <font>
      <b/>
      <sz val="12"/>
      <name val="Arial"/>
      <family val="2"/>
    </font>
    <font>
      <b/>
      <i/>
      <sz val="12"/>
      <name val="Arial"/>
      <family val="2"/>
    </font>
    <font>
      <sz val="8"/>
      <name val="Arial"/>
      <family val="2"/>
    </font>
    <font>
      <b/>
      <i/>
      <sz val="10"/>
      <name val="Arial"/>
      <family val="2"/>
    </font>
    <font>
      <b/>
      <i/>
      <u val="single"/>
      <sz val="12"/>
      <name val="Time New Roman"/>
      <family val="0"/>
    </font>
    <font>
      <i/>
      <sz val="11"/>
      <name val="Arial"/>
      <family val="2"/>
    </font>
    <font>
      <b/>
      <i/>
      <sz val="11"/>
      <name val="Arial"/>
      <family val="2"/>
    </font>
    <font>
      <i/>
      <sz val="10"/>
      <name val="Arial"/>
      <family val="2"/>
    </font>
    <font>
      <u val="single"/>
      <sz val="10"/>
      <color indexed="12"/>
      <name val="Arial"/>
      <family val="2"/>
    </font>
    <font>
      <u val="single"/>
      <sz val="10"/>
      <color indexed="36"/>
      <name val="Arial"/>
      <family val="2"/>
    </font>
    <font>
      <sz val="14"/>
      <name val="Arial"/>
      <family val="2"/>
    </font>
    <font>
      <i/>
      <sz val="12"/>
      <name val="Arial"/>
      <family val="2"/>
    </font>
    <font>
      <b/>
      <sz val="10"/>
      <name val="Arial"/>
      <family val="2"/>
    </font>
    <font>
      <sz val="10"/>
      <color indexed="8"/>
      <name val="Arial1"/>
      <family val="0"/>
    </font>
    <font>
      <sz val="11"/>
      <color indexed="8"/>
      <name val="Calibri"/>
      <family val="2"/>
    </font>
    <font>
      <sz val="11"/>
      <color indexed="8"/>
      <name val="Arial"/>
      <family val="2"/>
    </font>
    <font>
      <b/>
      <i/>
      <sz val="9"/>
      <name val="Arial"/>
      <family val="2"/>
    </font>
    <font>
      <b/>
      <sz val="11"/>
      <name val="Arial"/>
      <family val="2"/>
    </font>
    <font>
      <vertAlign val="superscript"/>
      <sz val="8"/>
      <name val="Arial"/>
      <family val="2"/>
    </font>
    <font>
      <i/>
      <sz val="9"/>
      <name val="Arial"/>
      <family val="2"/>
    </font>
    <font>
      <b/>
      <sz val="15"/>
      <color indexed="56"/>
      <name val="Calibri"/>
      <family val="2"/>
    </font>
    <font>
      <b/>
      <sz val="13"/>
      <color indexed="56"/>
      <name val="Calibri"/>
      <family val="2"/>
    </font>
    <font>
      <b/>
      <sz val="11"/>
      <color indexed="56"/>
      <name val="Calibri"/>
      <family val="2"/>
    </font>
    <font>
      <sz val="9"/>
      <color indexed="8"/>
      <name val="Calibri"/>
      <family val="2"/>
    </font>
    <font>
      <b/>
      <sz val="18"/>
      <color indexed="56"/>
      <name val="Cambria"/>
      <family val="2"/>
    </font>
    <font>
      <sz val="11"/>
      <color indexed="8"/>
      <name val="Arial1"/>
      <family val="0"/>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2"/>
      <color indexed="8"/>
      <name val="Arial"/>
      <family val="2"/>
    </font>
    <font>
      <b/>
      <sz val="15"/>
      <color indexed="62"/>
      <name val="Calibri"/>
      <family val="2"/>
    </font>
    <font>
      <b/>
      <i/>
      <sz val="16"/>
      <color indexed="8"/>
      <name val="Arial1"/>
      <family val="0"/>
    </font>
    <font>
      <b/>
      <sz val="13"/>
      <color indexed="62"/>
      <name val="Calibri"/>
      <family val="2"/>
    </font>
    <font>
      <b/>
      <sz val="11"/>
      <color indexed="62"/>
      <name val="Calibri"/>
      <family val="2"/>
    </font>
    <font>
      <sz val="10"/>
      <color indexed="8"/>
      <name val="Arial2"/>
      <family val="0"/>
    </font>
    <font>
      <b/>
      <i/>
      <u val="single"/>
      <sz val="11"/>
      <color indexed="8"/>
      <name val="Arial1"/>
      <family val="0"/>
    </font>
    <font>
      <sz val="12"/>
      <name val="Arial"/>
      <family val="2"/>
    </font>
    <font>
      <sz val="7"/>
      <name val="Arial"/>
      <family val="2"/>
    </font>
    <font>
      <sz val="11"/>
      <name val="Arial"/>
      <family val="2"/>
    </font>
    <font>
      <sz val="10"/>
      <name val="Arial Cyr"/>
      <family val="2"/>
    </font>
    <font>
      <b/>
      <sz val="9"/>
      <name val="Arial"/>
      <family val="2"/>
    </font>
    <font>
      <b/>
      <i/>
      <u val="single"/>
      <sz val="12"/>
      <name val="Arial"/>
      <family val="2"/>
    </font>
    <font>
      <b/>
      <sz val="8"/>
      <name val="Arial"/>
      <family val="2"/>
    </font>
    <font>
      <u val="single"/>
      <sz val="8"/>
      <name val="Arial"/>
      <family val="2"/>
    </font>
    <font>
      <b/>
      <i/>
      <sz val="8"/>
      <name val="Arial"/>
      <family val="2"/>
    </font>
    <font>
      <sz val="8"/>
      <color indexed="8"/>
      <name val="Arial"/>
      <family val="2"/>
    </font>
    <font>
      <sz val="8"/>
      <name val="Swiss TL"/>
      <family val="2"/>
    </font>
    <font>
      <sz val="8"/>
      <color indexed="10"/>
      <name val="Arial"/>
      <family val="2"/>
    </font>
    <font>
      <i/>
      <sz val="9"/>
      <color indexed="8"/>
      <name val="Arial"/>
      <family val="2"/>
    </font>
    <font>
      <b/>
      <i/>
      <sz val="9"/>
      <color indexed="8"/>
      <name val="Arial"/>
      <family val="2"/>
    </font>
    <font>
      <sz val="9"/>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0"/>
      <color indexed="8"/>
      <name val="Calibri"/>
      <family val="2"/>
    </font>
    <font>
      <sz val="10"/>
      <color indexed="10"/>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sz val="9"/>
      <color theme="1"/>
      <name val="Calibri"/>
      <family val="2"/>
    </font>
    <font>
      <sz val="11"/>
      <color theme="1"/>
      <name val="Calibri"/>
      <family val="2"/>
    </font>
    <font>
      <sz val="10"/>
      <color theme="1"/>
      <name val="Arial"/>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79">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3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5"/>
        <bgColor indexed="64"/>
      </patternFill>
    </fill>
    <fill>
      <patternFill patternType="solid">
        <fgColor indexed="47"/>
        <bgColor indexed="64"/>
      </patternFill>
    </fill>
    <fill>
      <patternFill patternType="solid">
        <fgColor indexed="47"/>
        <bgColor indexed="64"/>
      </patternFill>
    </fill>
    <fill>
      <patternFill patternType="solid">
        <fgColor indexed="42"/>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46"/>
        <bgColor indexed="64"/>
      </patternFill>
    </fill>
    <fill>
      <patternFill patternType="solid">
        <fgColor indexed="46"/>
        <bgColor indexed="64"/>
      </patternFill>
    </fill>
    <fill>
      <patternFill patternType="solid">
        <fgColor indexed="2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theme="4" tint="0.5999900102615356"/>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43"/>
        <bgColor indexed="64"/>
      </patternFill>
    </fill>
    <fill>
      <patternFill patternType="solid">
        <fgColor indexed="11"/>
        <bgColor indexed="64"/>
      </patternFill>
    </fill>
    <fill>
      <patternFill patternType="solid">
        <fgColor indexed="22"/>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theme="4" tint="0.39998000860214233"/>
        <bgColor indexed="64"/>
      </patternFill>
    </fill>
    <fill>
      <patternFill patternType="solid">
        <fgColor indexed="30"/>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57"/>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53"/>
        <bgColor indexed="64"/>
      </patternFill>
    </fill>
    <fill>
      <patternFill patternType="solid">
        <fgColor theme="6"/>
        <bgColor indexed="64"/>
      </patternFill>
    </fill>
    <fill>
      <patternFill patternType="solid">
        <fgColor indexed="55"/>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hair"/>
      <right style="hair"/>
      <top style="hair"/>
      <bottom style="hair"/>
    </border>
    <border>
      <left style="hair"/>
      <right style="hair"/>
      <top style="hair"/>
      <bottom>
        <color indexed="63"/>
      </bottom>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hair"/>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thin">
        <color indexed="8"/>
      </bottom>
    </border>
  </borders>
  <cellStyleXfs count="12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0" borderId="0">
      <alignment vertical="top"/>
      <protection/>
    </xf>
    <xf numFmtId="0" fontId="45" fillId="0" borderId="0">
      <alignment vertical="top"/>
      <protection/>
    </xf>
    <xf numFmtId="0" fontId="29" fillId="2" borderId="0" applyNumberFormat="0" applyBorder="0" applyProtection="0">
      <alignment vertical="center" wrapText="1"/>
    </xf>
    <xf numFmtId="0" fontId="29" fillId="2" borderId="0" applyNumberFormat="0" applyBorder="0" applyAlignment="0" applyProtection="0"/>
    <xf numFmtId="0" fontId="29" fillId="3" borderId="0" applyNumberFormat="0" applyBorder="0" applyProtection="0">
      <alignment vertical="center" wrapText="1"/>
    </xf>
    <xf numFmtId="0" fontId="29" fillId="3" borderId="0" applyNumberFormat="0" applyBorder="0" applyAlignment="0" applyProtection="0"/>
    <xf numFmtId="0" fontId="81"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Protection="0">
      <alignment vertical="center" wrapText="1"/>
    </xf>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Protection="0">
      <alignment vertical="center" wrapText="1"/>
    </xf>
    <xf numFmtId="0" fontId="16" fillId="7" borderId="0" applyNumberFormat="0" applyBorder="0" applyAlignment="0" applyProtection="0"/>
    <xf numFmtId="0" fontId="16" fillId="4" borderId="0" applyNumberFormat="0" applyBorder="0" applyAlignment="0" applyProtection="0"/>
    <xf numFmtId="0" fontId="16" fillId="8"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5" borderId="0" applyNumberFormat="0" applyBorder="0" applyProtection="0">
      <alignment vertical="center" wrapText="1"/>
    </xf>
    <xf numFmtId="0" fontId="16" fillId="5" borderId="0" applyNumberFormat="0" applyBorder="0" applyAlignment="0" applyProtection="0"/>
    <xf numFmtId="0" fontId="16" fillId="5" borderId="0" applyNumberFormat="0" applyBorder="0" applyAlignment="0" applyProtection="0"/>
    <xf numFmtId="0" fontId="81"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0" borderId="0" applyNumberFormat="0" applyBorder="0" applyProtection="0">
      <alignment vertical="center" wrapText="1"/>
    </xf>
    <xf numFmtId="0" fontId="16" fillId="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0" borderId="0" applyNumberFormat="0" applyBorder="0" applyProtection="0">
      <alignment vertical="center" wrapText="1"/>
    </xf>
    <xf numFmtId="0" fontId="16" fillId="9" borderId="0" applyNumberFormat="0" applyBorder="0" applyAlignment="0" applyProtection="0"/>
    <xf numFmtId="0" fontId="16" fillId="12" borderId="0" applyNumberFormat="0" applyBorder="0" applyAlignment="0" applyProtection="0"/>
    <xf numFmtId="0" fontId="81"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4" borderId="0" applyNumberFormat="0" applyBorder="0" applyProtection="0">
      <alignment vertical="center" wrapText="1"/>
    </xf>
    <xf numFmtId="0" fontId="16" fillId="13"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4" borderId="0" applyNumberFormat="0" applyBorder="0" applyProtection="0">
      <alignment vertical="center" wrapText="1"/>
    </xf>
    <xf numFmtId="0" fontId="16" fillId="13" borderId="0" applyNumberFormat="0" applyBorder="0" applyAlignment="0" applyProtection="0"/>
    <xf numFmtId="0" fontId="16" fillId="16" borderId="0" applyNumberFormat="0" applyBorder="0" applyAlignment="0" applyProtection="0"/>
    <xf numFmtId="0" fontId="81"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Protection="0">
      <alignment vertical="center" wrapText="1"/>
    </xf>
    <xf numFmtId="0" fontId="16" fillId="1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9"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Protection="0">
      <alignment vertical="center" wrapText="1"/>
    </xf>
    <xf numFmtId="0" fontId="16" fillId="19"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19" borderId="0" applyNumberFormat="0" applyBorder="0" applyProtection="0">
      <alignment vertical="center" wrapText="1"/>
    </xf>
    <xf numFmtId="0" fontId="16" fillId="18" borderId="0" applyNumberFormat="0" applyBorder="0" applyAlignment="0" applyProtection="0"/>
    <xf numFmtId="0" fontId="16" fillId="18" borderId="0" applyNumberFormat="0" applyBorder="0" applyAlignment="0" applyProtection="0"/>
    <xf numFmtId="0" fontId="81"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Protection="0">
      <alignment vertical="center" wrapText="1"/>
    </xf>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8" borderId="0" applyNumberFormat="0" applyBorder="0" applyAlignment="0" applyProtection="0"/>
    <xf numFmtId="0" fontId="16" fillId="22" borderId="0" applyNumberFormat="0" applyBorder="0" applyAlignment="0" applyProtection="0"/>
    <xf numFmtId="0" fontId="16" fillId="22" borderId="0" applyNumberFormat="0" applyBorder="0" applyProtection="0">
      <alignment vertical="center" wrapText="1"/>
    </xf>
    <xf numFmtId="0" fontId="16" fillId="23" borderId="0" applyNumberFormat="0" applyBorder="0" applyAlignment="0" applyProtection="0"/>
    <xf numFmtId="0" fontId="16" fillId="8" borderId="0" applyNumberFormat="0" applyBorder="0" applyAlignment="0" applyProtection="0"/>
    <xf numFmtId="0" fontId="16" fillId="4" borderId="0" applyNumberFormat="0" applyBorder="0" applyAlignment="0" applyProtection="0"/>
    <xf numFmtId="0" fontId="16" fillId="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Protection="0">
      <alignment vertical="center" wrapText="1"/>
    </xf>
    <xf numFmtId="0" fontId="16" fillId="22" borderId="0" applyNumberFormat="0" applyBorder="0" applyAlignment="0" applyProtection="0"/>
    <xf numFmtId="0" fontId="16" fillId="22" borderId="0" applyNumberFormat="0" applyBorder="0" applyAlignment="0" applyProtection="0"/>
    <xf numFmtId="0" fontId="81" fillId="2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Protection="0">
      <alignment vertical="center" wrapText="1"/>
    </xf>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16" fillId="11" borderId="0" applyNumberFormat="0" applyBorder="0" applyProtection="0">
      <alignment vertical="center" wrapText="1"/>
    </xf>
    <xf numFmtId="0" fontId="16" fillId="25"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Protection="0">
      <alignment vertical="center" wrapText="1"/>
    </xf>
    <xf numFmtId="0" fontId="16" fillId="11" borderId="0" applyNumberFormat="0" applyBorder="0" applyAlignment="0" applyProtection="0"/>
    <xf numFmtId="0" fontId="16" fillId="11" borderId="0" applyNumberFormat="0" applyBorder="0" applyAlignment="0" applyProtection="0"/>
    <xf numFmtId="0" fontId="16" fillId="5" borderId="0" applyNumberFormat="0" applyBorder="0" applyProtection="0">
      <alignment vertical="center" wrapText="1"/>
    </xf>
    <xf numFmtId="0" fontId="16" fillId="4" borderId="0" applyNumberFormat="0" applyBorder="0" applyAlignment="0" applyProtection="0"/>
    <xf numFmtId="0" fontId="16" fillId="10" borderId="0" applyNumberFormat="0" applyBorder="0" applyProtection="0">
      <alignment vertical="center" wrapText="1"/>
    </xf>
    <xf numFmtId="0" fontId="16" fillId="9" borderId="0" applyNumberFormat="0" applyBorder="0" applyAlignment="0" applyProtection="0"/>
    <xf numFmtId="0" fontId="16" fillId="14" borderId="0" applyNumberFormat="0" applyBorder="0" applyProtection="0">
      <alignment vertical="center" wrapText="1"/>
    </xf>
    <xf numFmtId="0" fontId="16" fillId="13" borderId="0" applyNumberFormat="0" applyBorder="0" applyAlignment="0" applyProtection="0"/>
    <xf numFmtId="0" fontId="16" fillId="19" borderId="0" applyNumberFormat="0" applyBorder="0" applyProtection="0">
      <alignment vertical="center" wrapText="1"/>
    </xf>
    <xf numFmtId="0" fontId="16" fillId="17" borderId="0" applyNumberFormat="0" applyBorder="0" applyAlignment="0" applyProtection="0"/>
    <xf numFmtId="0" fontId="16" fillId="22" borderId="0" applyNumberFormat="0" applyBorder="0" applyProtection="0">
      <alignment vertical="center" wrapText="1"/>
    </xf>
    <xf numFmtId="0" fontId="16" fillId="8" borderId="0" applyNumberFormat="0" applyBorder="0" applyAlignment="0" applyProtection="0"/>
    <xf numFmtId="0" fontId="16" fillId="11" borderId="0" applyNumberFormat="0" applyBorder="0" applyProtection="0">
      <alignment vertical="center" wrapText="1"/>
    </xf>
    <xf numFmtId="0" fontId="16" fillId="12"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11" borderId="0" applyNumberFormat="0" applyBorder="0" applyAlignment="0" applyProtection="0"/>
    <xf numFmtId="0" fontId="16" fillId="5" borderId="0" applyNumberFormat="0" applyBorder="0" applyProtection="0">
      <alignment vertical="center" wrapText="1"/>
    </xf>
    <xf numFmtId="0" fontId="16" fillId="5" borderId="0" applyNumberFormat="0" applyBorder="0" applyAlignment="0" applyProtection="0"/>
    <xf numFmtId="0" fontId="16" fillId="10" borderId="0" applyNumberFormat="0" applyBorder="0" applyProtection="0">
      <alignment vertical="center" wrapText="1"/>
    </xf>
    <xf numFmtId="0" fontId="16" fillId="10" borderId="0" applyNumberFormat="0" applyBorder="0" applyAlignment="0" applyProtection="0"/>
    <xf numFmtId="0" fontId="16" fillId="14" borderId="0" applyNumberFormat="0" applyBorder="0" applyProtection="0">
      <alignment vertical="center" wrapText="1"/>
    </xf>
    <xf numFmtId="0" fontId="16" fillId="14" borderId="0" applyNumberFormat="0" applyBorder="0" applyAlignment="0" applyProtection="0"/>
    <xf numFmtId="0" fontId="16" fillId="19" borderId="0" applyNumberFormat="0" applyBorder="0" applyProtection="0">
      <alignment vertical="center" wrapText="1"/>
    </xf>
    <xf numFmtId="0" fontId="16" fillId="19" borderId="0" applyNumberFormat="0" applyBorder="0" applyAlignment="0" applyProtection="0"/>
    <xf numFmtId="0" fontId="16" fillId="22" borderId="0" applyNumberFormat="0" applyBorder="0" applyProtection="0">
      <alignment vertical="center" wrapText="1"/>
    </xf>
    <xf numFmtId="0" fontId="16" fillId="22" borderId="0" applyNumberFormat="0" applyBorder="0" applyAlignment="0" applyProtection="0"/>
    <xf numFmtId="0" fontId="16" fillId="11" borderId="0" applyNumberFormat="0" applyBorder="0" applyProtection="0">
      <alignment vertical="center" wrapText="1"/>
    </xf>
    <xf numFmtId="0" fontId="16" fillId="11" borderId="0" applyNumberFormat="0" applyBorder="0" applyAlignment="0" applyProtection="0"/>
    <xf numFmtId="0" fontId="29" fillId="26" borderId="0" applyNumberFormat="0" applyBorder="0" applyProtection="0">
      <alignment vertical="center" wrapText="1"/>
    </xf>
    <xf numFmtId="0" fontId="29" fillId="26" borderId="0" applyNumberFormat="0" applyBorder="0" applyAlignment="0" applyProtection="0"/>
    <xf numFmtId="0" fontId="29" fillId="27" borderId="0" applyNumberFormat="0" applyBorder="0" applyProtection="0">
      <alignment vertical="center" wrapText="1"/>
    </xf>
    <xf numFmtId="0" fontId="29" fillId="27" borderId="0" applyNumberFormat="0" applyBorder="0" applyAlignment="0" applyProtection="0"/>
    <xf numFmtId="0" fontId="81"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0" borderId="0" applyNumberFormat="0" applyBorder="0" applyProtection="0">
      <alignment vertical="center" wrapText="1"/>
    </xf>
    <xf numFmtId="0" fontId="16" fillId="29"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0" borderId="0" applyNumberFormat="0" applyBorder="0" applyProtection="0">
      <alignment vertical="center" wrapText="1"/>
    </xf>
    <xf numFmtId="0" fontId="16" fillId="29" borderId="0" applyNumberFormat="0" applyBorder="0" applyAlignment="0" applyProtection="0"/>
    <xf numFmtId="0" fontId="16" fillId="29" borderId="0" applyNumberFormat="0" applyBorder="0" applyAlignment="0" applyProtection="0"/>
    <xf numFmtId="0" fontId="81"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Protection="0">
      <alignment vertical="center" wrapText="1"/>
    </xf>
    <xf numFmtId="0" fontId="1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Protection="0">
      <alignment vertical="center" wrapText="1"/>
    </xf>
    <xf numFmtId="0" fontId="16" fillId="33" borderId="0" applyNumberFormat="0" applyBorder="0" applyAlignment="0" applyProtection="0"/>
    <xf numFmtId="0" fontId="16" fillId="12" borderId="0" applyNumberFormat="0" applyBorder="0" applyAlignment="0" applyProtection="0"/>
    <xf numFmtId="0" fontId="81"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Protection="0">
      <alignment vertical="center" wrapText="1"/>
    </xf>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Protection="0">
      <alignment vertical="center" wrapText="1"/>
    </xf>
    <xf numFmtId="0" fontId="16" fillId="38" borderId="0" applyNumberFormat="0" applyBorder="0" applyAlignment="0" applyProtection="0"/>
    <xf numFmtId="0" fontId="16" fillId="35" borderId="0" applyNumberFormat="0" applyBorder="0" applyAlignment="0" applyProtection="0"/>
    <xf numFmtId="0" fontId="16" fillId="39"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6" borderId="0" applyNumberFormat="0" applyBorder="0" applyAlignment="0" applyProtection="0"/>
    <xf numFmtId="0" fontId="16" fillId="36" borderId="0" applyNumberFormat="0" applyBorder="0" applyProtection="0">
      <alignment vertical="center" wrapText="1"/>
    </xf>
    <xf numFmtId="0" fontId="16" fillId="36" borderId="0" applyNumberFormat="0" applyBorder="0" applyAlignment="0" applyProtection="0"/>
    <xf numFmtId="0" fontId="16" fillId="36" borderId="0" applyNumberFormat="0" applyBorder="0" applyAlignment="0" applyProtection="0"/>
    <xf numFmtId="0" fontId="81" fillId="40"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Protection="0">
      <alignment vertical="center" wrapText="1"/>
    </xf>
    <xf numFmtId="0" fontId="16" fillId="18"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19"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Protection="0">
      <alignment vertical="center" wrapText="1"/>
    </xf>
    <xf numFmtId="0" fontId="16" fillId="19" borderId="0" applyNumberFormat="0" applyBorder="0" applyAlignment="0" applyProtection="0"/>
    <xf numFmtId="0" fontId="16" fillId="17" borderId="0" applyNumberFormat="0" applyBorder="0" applyAlignment="0" applyProtection="0"/>
    <xf numFmtId="0" fontId="16" fillId="41"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18"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18"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18"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18" borderId="0" applyNumberFormat="0" applyBorder="0" applyAlignment="0" applyProtection="0"/>
    <xf numFmtId="0" fontId="16" fillId="19" borderId="0" applyNumberFormat="0" applyBorder="0" applyProtection="0">
      <alignment vertical="center" wrapText="1"/>
    </xf>
    <xf numFmtId="0" fontId="16" fillId="18" borderId="0" applyNumberFormat="0" applyBorder="0" applyAlignment="0" applyProtection="0"/>
    <xf numFmtId="0" fontId="16" fillId="18" borderId="0" applyNumberFormat="0" applyBorder="0" applyAlignment="0" applyProtection="0"/>
    <xf numFmtId="0" fontId="81" fillId="42"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Protection="0">
      <alignment vertical="center" wrapText="1"/>
    </xf>
    <xf numFmtId="0" fontId="16" fillId="29"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Protection="0">
      <alignment vertical="center" wrapText="1"/>
    </xf>
    <xf numFmtId="0" fontId="16" fillId="29" borderId="0" applyNumberFormat="0" applyBorder="0" applyAlignment="0" applyProtection="0"/>
    <xf numFmtId="0" fontId="16" fillId="29" borderId="0" applyNumberFormat="0" applyBorder="0" applyAlignment="0" applyProtection="0"/>
    <xf numFmtId="0" fontId="81" fillId="43"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45" borderId="0" applyNumberFormat="0" applyBorder="0" applyProtection="0">
      <alignment vertical="center" wrapText="1"/>
    </xf>
    <xf numFmtId="0" fontId="16" fillId="4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45" borderId="0" applyNumberFormat="0" applyBorder="0" applyProtection="0">
      <alignment vertical="center" wrapText="1"/>
    </xf>
    <xf numFmtId="0" fontId="16" fillId="44" borderId="0" applyNumberFormat="0" applyBorder="0" applyAlignment="0" applyProtection="0"/>
    <xf numFmtId="0" fontId="16" fillId="41" borderId="0" applyNumberFormat="0" applyBorder="0" applyAlignment="0" applyProtection="0"/>
    <xf numFmtId="0" fontId="16" fillId="30" borderId="0" applyNumberFormat="0" applyBorder="0" applyProtection="0">
      <alignment vertical="center" wrapText="1"/>
    </xf>
    <xf numFmtId="0" fontId="16" fillId="29" borderId="0" applyNumberFormat="0" applyBorder="0" applyAlignment="0" applyProtection="0"/>
    <xf numFmtId="0" fontId="16" fillId="34" borderId="0" applyNumberFormat="0" applyBorder="0" applyProtection="0">
      <alignment vertical="center" wrapText="1"/>
    </xf>
    <xf numFmtId="0" fontId="16" fillId="33" borderId="0" applyNumberFormat="0" applyBorder="0" applyAlignment="0" applyProtection="0"/>
    <xf numFmtId="0" fontId="16" fillId="36" borderId="0" applyNumberFormat="0" applyBorder="0" applyProtection="0">
      <alignment vertical="center" wrapText="1"/>
    </xf>
    <xf numFmtId="0" fontId="16" fillId="35" borderId="0" applyNumberFormat="0" applyBorder="0" applyAlignment="0" applyProtection="0"/>
    <xf numFmtId="0" fontId="16" fillId="19" borderId="0" applyNumberFormat="0" applyBorder="0" applyProtection="0">
      <alignment vertical="center" wrapText="1"/>
    </xf>
    <xf numFmtId="0" fontId="16" fillId="17" borderId="0" applyNumberFormat="0" applyBorder="0" applyAlignment="0" applyProtection="0"/>
    <xf numFmtId="0" fontId="16" fillId="30" borderId="0" applyNumberFormat="0" applyBorder="0" applyProtection="0">
      <alignment vertical="center" wrapText="1"/>
    </xf>
    <xf numFmtId="0" fontId="16" fillId="29" borderId="0" applyNumberFormat="0" applyBorder="0" applyAlignment="0" applyProtection="0"/>
    <xf numFmtId="0" fontId="16" fillId="45" borderId="0" applyNumberFormat="0" applyBorder="0" applyProtection="0">
      <alignment vertical="center" wrapText="1"/>
    </xf>
    <xf numFmtId="0" fontId="16" fillId="44"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6" borderId="0" applyNumberFormat="0" applyBorder="0" applyAlignment="0" applyProtection="0"/>
    <xf numFmtId="0" fontId="16" fillId="19" borderId="0" applyNumberFormat="0" applyBorder="0" applyAlignment="0" applyProtection="0"/>
    <xf numFmtId="0" fontId="16" fillId="30" borderId="0" applyNumberFormat="0" applyBorder="0" applyAlignment="0" applyProtection="0"/>
    <xf numFmtId="0" fontId="16" fillId="45" borderId="0" applyNumberFormat="0" applyBorder="0" applyAlignment="0" applyProtection="0"/>
    <xf numFmtId="0" fontId="16" fillId="30" borderId="0" applyNumberFormat="0" applyBorder="0" applyProtection="0">
      <alignment vertical="center" wrapText="1"/>
    </xf>
    <xf numFmtId="0" fontId="16" fillId="30" borderId="0" applyNumberFormat="0" applyBorder="0" applyAlignment="0" applyProtection="0"/>
    <xf numFmtId="0" fontId="16" fillId="34" borderId="0" applyNumberFormat="0" applyBorder="0" applyProtection="0">
      <alignment vertical="center" wrapText="1"/>
    </xf>
    <xf numFmtId="0" fontId="16" fillId="34" borderId="0" applyNumberFormat="0" applyBorder="0" applyAlignment="0" applyProtection="0"/>
    <xf numFmtId="0" fontId="16" fillId="36" borderId="0" applyNumberFormat="0" applyBorder="0" applyProtection="0">
      <alignment vertical="center" wrapText="1"/>
    </xf>
    <xf numFmtId="0" fontId="16" fillId="36" borderId="0" applyNumberFormat="0" applyBorder="0" applyAlignment="0" applyProtection="0"/>
    <xf numFmtId="0" fontId="16" fillId="19" borderId="0" applyNumberFormat="0" applyBorder="0" applyProtection="0">
      <alignment vertical="center" wrapText="1"/>
    </xf>
    <xf numFmtId="0" fontId="16" fillId="19" borderId="0" applyNumberFormat="0" applyBorder="0" applyAlignment="0" applyProtection="0"/>
    <xf numFmtId="0" fontId="16" fillId="30" borderId="0" applyNumberFormat="0" applyBorder="0" applyProtection="0">
      <alignment vertical="center" wrapText="1"/>
    </xf>
    <xf numFmtId="0" fontId="16" fillId="30" borderId="0" applyNumberFormat="0" applyBorder="0" applyAlignment="0" applyProtection="0"/>
    <xf numFmtId="0" fontId="16" fillId="45" borderId="0" applyNumberFormat="0" applyBorder="0" applyProtection="0">
      <alignment vertical="center" wrapText="1"/>
    </xf>
    <xf numFmtId="0" fontId="16" fillId="45" borderId="0" applyNumberFormat="0" applyBorder="0" applyAlignment="0" applyProtection="0"/>
    <xf numFmtId="0" fontId="29" fillId="46" borderId="0" applyNumberFormat="0" applyBorder="0" applyProtection="0">
      <alignment vertical="center" wrapText="1"/>
    </xf>
    <xf numFmtId="0" fontId="29" fillId="46" borderId="0" applyNumberFormat="0" applyBorder="0" applyAlignment="0" applyProtection="0"/>
    <xf numFmtId="0" fontId="29" fillId="47" borderId="0" applyNumberFormat="0" applyBorder="0" applyProtection="0">
      <alignment vertical="center" wrapText="1"/>
    </xf>
    <xf numFmtId="0" fontId="29" fillId="47" borderId="0" applyNumberFormat="0" applyBorder="0" applyAlignment="0" applyProtection="0"/>
    <xf numFmtId="0" fontId="82" fillId="48"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50" borderId="0" applyNumberFormat="0" applyBorder="0" applyProtection="0">
      <alignment vertical="center" wrapText="1"/>
    </xf>
    <xf numFmtId="0" fontId="29" fillId="49"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50" borderId="0" applyNumberFormat="0" applyBorder="0" applyProtection="0">
      <alignment vertical="center" wrapText="1"/>
    </xf>
    <xf numFmtId="0" fontId="29" fillId="49" borderId="0" applyNumberFormat="0" applyBorder="0" applyAlignment="0" applyProtection="0"/>
    <xf numFmtId="0" fontId="29" fillId="29" borderId="0" applyNumberFormat="0" applyBorder="0" applyAlignment="0" applyProtection="0"/>
    <xf numFmtId="0" fontId="82" fillId="51"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Protection="0">
      <alignment vertical="center" wrapText="1"/>
    </xf>
    <xf numFmtId="0" fontId="29" fillId="3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Protection="0">
      <alignment vertical="center" wrapText="1"/>
    </xf>
    <xf numFmtId="0" fontId="29" fillId="33" borderId="0" applyNumberFormat="0" applyBorder="0" applyAlignment="0" applyProtection="0"/>
    <xf numFmtId="0" fontId="29" fillId="12" borderId="0" applyNumberFormat="0" applyBorder="0" applyAlignment="0" applyProtection="0"/>
    <xf numFmtId="0" fontId="82" fillId="3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Protection="0">
      <alignment vertical="center" wrapText="1"/>
    </xf>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6" borderId="0" applyNumberFormat="0" applyBorder="0" applyProtection="0">
      <alignment vertical="center" wrapText="1"/>
    </xf>
    <xf numFmtId="0" fontId="29" fillId="38" borderId="0" applyNumberFormat="0" applyBorder="0" applyAlignment="0" applyProtection="0"/>
    <xf numFmtId="0" fontId="29" fillId="35" borderId="0" applyNumberFormat="0" applyBorder="0" applyAlignment="0" applyProtection="0"/>
    <xf numFmtId="0" fontId="29" fillId="39"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6" borderId="0" applyNumberFormat="0" applyBorder="0" applyProtection="0">
      <alignment vertical="center" wrapText="1"/>
    </xf>
    <xf numFmtId="0" fontId="29" fillId="36" borderId="0" applyNumberFormat="0" applyBorder="0" applyAlignment="0" applyProtection="0"/>
    <xf numFmtId="0" fontId="29" fillId="36" borderId="0" applyNumberFormat="0" applyBorder="0" applyAlignment="0" applyProtection="0"/>
    <xf numFmtId="0" fontId="82" fillId="52" borderId="0" applyNumberFormat="0" applyBorder="0" applyAlignment="0" applyProtection="0"/>
    <xf numFmtId="0" fontId="29" fillId="52"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27" borderId="0" applyNumberFormat="0" applyBorder="0" applyProtection="0">
      <alignment vertical="center" wrapText="1"/>
    </xf>
    <xf numFmtId="0" fontId="29" fillId="52"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27" borderId="0" applyNumberFormat="0" applyBorder="0" applyProtection="0">
      <alignment vertical="center" wrapText="1"/>
    </xf>
    <xf numFmtId="0" fontId="29" fillId="52" borderId="0" applyNumberFormat="0" applyBorder="0" applyAlignment="0" applyProtection="0"/>
    <xf numFmtId="0" fontId="29" fillId="41" borderId="0" applyNumberFormat="0" applyBorder="0" applyAlignment="0" applyProtection="0"/>
    <xf numFmtId="0" fontId="82" fillId="53" borderId="0" applyNumberFormat="0" applyBorder="0" applyAlignment="0" applyProtection="0"/>
    <xf numFmtId="0" fontId="29" fillId="54"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Protection="0">
      <alignment vertical="center" wrapText="1"/>
    </xf>
    <xf numFmtId="0" fontId="29" fillId="54"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Protection="0">
      <alignment vertical="center" wrapText="1"/>
    </xf>
    <xf numFmtId="0" fontId="29" fillId="54" borderId="0" applyNumberFormat="0" applyBorder="0" applyAlignment="0" applyProtection="0"/>
    <xf numFmtId="0" fontId="29" fillId="54" borderId="0" applyNumberFormat="0" applyBorder="0" applyAlignment="0" applyProtection="0"/>
    <xf numFmtId="0" fontId="82" fillId="55"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56" borderId="0" applyNumberFormat="0" applyBorder="0" applyProtection="0">
      <alignment vertical="center" wrapText="1"/>
    </xf>
    <xf numFmtId="0" fontId="29" fillId="55"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56" borderId="0" applyNumberFormat="0" applyBorder="0" applyProtection="0">
      <alignment vertical="center" wrapText="1"/>
    </xf>
    <xf numFmtId="0" fontId="29" fillId="55" borderId="0" applyNumberFormat="0" applyBorder="0" applyAlignment="0" applyProtection="0"/>
    <xf numFmtId="0" fontId="29" fillId="57" borderId="0" applyNumberFormat="0" applyBorder="0" applyAlignment="0" applyProtection="0"/>
    <xf numFmtId="0" fontId="29" fillId="50" borderId="0" applyNumberFormat="0" applyBorder="0" applyProtection="0">
      <alignment vertical="center" wrapText="1"/>
    </xf>
    <xf numFmtId="0" fontId="29" fillId="49" borderId="0" applyNumberFormat="0" applyBorder="0" applyAlignment="0" applyProtection="0"/>
    <xf numFmtId="0" fontId="29" fillId="34" borderId="0" applyNumberFormat="0" applyBorder="0" applyProtection="0">
      <alignment vertical="center" wrapText="1"/>
    </xf>
    <xf numFmtId="0" fontId="29" fillId="33" borderId="0" applyNumberFormat="0" applyBorder="0" applyAlignment="0" applyProtection="0"/>
    <xf numFmtId="0" fontId="29" fillId="36" borderId="0" applyNumberFormat="0" applyBorder="0" applyProtection="0">
      <alignment vertical="center" wrapText="1"/>
    </xf>
    <xf numFmtId="0" fontId="29" fillId="35" borderId="0" applyNumberFormat="0" applyBorder="0" applyAlignment="0" applyProtection="0"/>
    <xf numFmtId="0" fontId="29" fillId="27" borderId="0" applyNumberFormat="0" applyBorder="0" applyProtection="0">
      <alignment vertical="center" wrapText="1"/>
    </xf>
    <xf numFmtId="0" fontId="29" fillId="52" borderId="0" applyNumberFormat="0" applyBorder="0" applyAlignment="0" applyProtection="0"/>
    <xf numFmtId="0" fontId="29" fillId="46" borderId="0" applyNumberFormat="0" applyBorder="0" applyProtection="0">
      <alignment vertical="center" wrapText="1"/>
    </xf>
    <xf numFmtId="0" fontId="29" fillId="54" borderId="0" applyNumberFormat="0" applyBorder="0" applyAlignment="0" applyProtection="0"/>
    <xf numFmtId="0" fontId="29" fillId="56" borderId="0" applyNumberFormat="0" applyBorder="0" applyProtection="0">
      <alignment vertical="center" wrapText="1"/>
    </xf>
    <xf numFmtId="0" fontId="29" fillId="55" borderId="0" applyNumberFormat="0" applyBorder="0" applyAlignment="0" applyProtection="0"/>
    <xf numFmtId="0" fontId="29" fillId="50" borderId="0" applyNumberFormat="0" applyBorder="0" applyAlignment="0" applyProtection="0"/>
    <xf numFmtId="0" fontId="29" fillId="34" borderId="0" applyNumberFormat="0" applyBorder="0" applyAlignment="0" applyProtection="0"/>
    <xf numFmtId="0" fontId="29" fillId="36" borderId="0" applyNumberFormat="0" applyBorder="0" applyAlignment="0" applyProtection="0"/>
    <xf numFmtId="0" fontId="29" fillId="27" borderId="0" applyNumberFormat="0" applyBorder="0" applyAlignment="0" applyProtection="0"/>
    <xf numFmtId="0" fontId="29" fillId="46" borderId="0" applyNumberFormat="0" applyBorder="0" applyAlignment="0" applyProtection="0"/>
    <xf numFmtId="0" fontId="29" fillId="56" borderId="0" applyNumberFormat="0" applyBorder="0" applyAlignment="0" applyProtection="0"/>
    <xf numFmtId="0" fontId="29" fillId="50" borderId="0" applyNumberFormat="0" applyBorder="0" applyProtection="0">
      <alignment vertical="center" wrapText="1"/>
    </xf>
    <xf numFmtId="0" fontId="29" fillId="50" borderId="0" applyNumberFormat="0" applyBorder="0" applyAlignment="0" applyProtection="0"/>
    <xf numFmtId="0" fontId="29" fillId="34" borderId="0" applyNumberFormat="0" applyBorder="0" applyProtection="0">
      <alignment vertical="center" wrapText="1"/>
    </xf>
    <xf numFmtId="0" fontId="29" fillId="34" borderId="0" applyNumberFormat="0" applyBorder="0" applyAlignment="0" applyProtection="0"/>
    <xf numFmtId="0" fontId="29" fillId="36" borderId="0" applyNumberFormat="0" applyBorder="0" applyProtection="0">
      <alignment vertical="center" wrapText="1"/>
    </xf>
    <xf numFmtId="0" fontId="29" fillId="36" borderId="0" applyNumberFormat="0" applyBorder="0" applyAlignment="0" applyProtection="0"/>
    <xf numFmtId="0" fontId="29" fillId="27" borderId="0" applyNumberFormat="0" applyBorder="0" applyProtection="0">
      <alignment vertical="center" wrapText="1"/>
    </xf>
    <xf numFmtId="0" fontId="29" fillId="27" borderId="0" applyNumberFormat="0" applyBorder="0" applyAlignment="0" applyProtection="0"/>
    <xf numFmtId="0" fontId="29" fillId="46" borderId="0" applyNumberFormat="0" applyBorder="0" applyProtection="0">
      <alignment vertical="center" wrapText="1"/>
    </xf>
    <xf numFmtId="0" fontId="29" fillId="46" borderId="0" applyNumberFormat="0" applyBorder="0" applyAlignment="0" applyProtection="0"/>
    <xf numFmtId="0" fontId="29" fillId="56" borderId="0" applyNumberFormat="0" applyBorder="0" applyProtection="0">
      <alignment vertical="center" wrapText="1"/>
    </xf>
    <xf numFmtId="0" fontId="29" fillId="56" borderId="0" applyNumberFormat="0" applyBorder="0" applyAlignment="0" applyProtection="0"/>
    <xf numFmtId="0" fontId="82" fillId="58" borderId="0" applyNumberFormat="0" applyBorder="0" applyAlignment="0" applyProtection="0"/>
    <xf numFmtId="0" fontId="29" fillId="59"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Protection="0">
      <alignment vertical="center" wrapText="1"/>
    </xf>
    <xf numFmtId="0" fontId="29" fillId="59"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Protection="0">
      <alignment vertical="center" wrapText="1"/>
    </xf>
    <xf numFmtId="0" fontId="29" fillId="59" borderId="0" applyNumberFormat="0" applyBorder="0" applyAlignment="0" applyProtection="0"/>
    <xf numFmtId="0" fontId="29" fillId="54" borderId="0" applyNumberFormat="0" applyBorder="0" applyAlignment="0" applyProtection="0"/>
    <xf numFmtId="0" fontId="82" fillId="60" borderId="0" applyNumberFormat="0" applyBorder="0" applyAlignment="0" applyProtection="0"/>
    <xf numFmtId="0" fontId="29" fillId="61"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Protection="0">
      <alignment vertical="center" wrapText="1"/>
    </xf>
    <xf numFmtId="0" fontId="29" fillId="61"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Protection="0">
      <alignment vertical="center" wrapText="1"/>
    </xf>
    <xf numFmtId="0" fontId="29" fillId="61" borderId="0" applyNumberFormat="0" applyBorder="0" applyAlignment="0" applyProtection="0"/>
    <xf numFmtId="0" fontId="29" fillId="62" borderId="0" applyNumberFormat="0" applyBorder="0" applyAlignment="0" applyProtection="0"/>
    <xf numFmtId="0" fontId="82" fillId="63" borderId="0" applyNumberFormat="0" applyBorder="0" applyAlignment="0" applyProtection="0"/>
    <xf numFmtId="0" fontId="29" fillId="57"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Protection="0">
      <alignment vertical="center" wrapText="1"/>
    </xf>
    <xf numFmtId="0" fontId="29" fillId="57"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Protection="0">
      <alignment vertical="center" wrapText="1"/>
    </xf>
    <xf numFmtId="0" fontId="29" fillId="57" borderId="0" applyNumberFormat="0" applyBorder="0" applyAlignment="0" applyProtection="0"/>
    <xf numFmtId="0" fontId="29" fillId="64" borderId="0" applyNumberFormat="0" applyBorder="0" applyAlignment="0" applyProtection="0"/>
    <xf numFmtId="0" fontId="82" fillId="65" borderId="0" applyNumberFormat="0" applyBorder="0" applyAlignment="0" applyProtection="0"/>
    <xf numFmtId="0" fontId="29" fillId="52"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Protection="0">
      <alignment vertical="center" wrapText="1"/>
    </xf>
    <xf numFmtId="0" fontId="29" fillId="52"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Protection="0">
      <alignment vertical="center" wrapText="1"/>
    </xf>
    <xf numFmtId="0" fontId="29" fillId="52" borderId="0" applyNumberFormat="0" applyBorder="0" applyAlignment="0" applyProtection="0"/>
    <xf numFmtId="0" fontId="29" fillId="44" borderId="0" applyNumberFormat="0" applyBorder="0" applyAlignment="0" applyProtection="0"/>
    <xf numFmtId="0" fontId="82" fillId="66" borderId="0" applyNumberFormat="0" applyBorder="0" applyAlignment="0" applyProtection="0"/>
    <xf numFmtId="0" fontId="29" fillId="54"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Protection="0">
      <alignment vertical="center" wrapText="1"/>
    </xf>
    <xf numFmtId="0" fontId="29" fillId="54"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Protection="0">
      <alignment vertical="center" wrapText="1"/>
    </xf>
    <xf numFmtId="0" fontId="29" fillId="54" borderId="0" applyNumberFormat="0" applyBorder="0" applyAlignment="0" applyProtection="0"/>
    <xf numFmtId="0" fontId="29" fillId="59" borderId="0" applyNumberFormat="0" applyBorder="0" applyAlignment="0" applyProtection="0"/>
    <xf numFmtId="0" fontId="82" fillId="67" borderId="0" applyNumberFormat="0" applyBorder="0" applyAlignment="0" applyProtection="0"/>
    <xf numFmtId="0" fontId="29" fillId="62"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Protection="0">
      <alignment vertical="center" wrapText="1"/>
    </xf>
    <xf numFmtId="0" fontId="29" fillId="62"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Protection="0">
      <alignment vertical="center" wrapText="1"/>
    </xf>
    <xf numFmtId="0" fontId="29" fillId="62" borderId="0" applyNumberFormat="0" applyBorder="0" applyAlignment="0" applyProtection="0"/>
    <xf numFmtId="0" fontId="29" fillId="57" borderId="0" applyNumberFormat="0" applyBorder="0" applyAlignment="0" applyProtection="0"/>
    <xf numFmtId="0" fontId="31" fillId="31" borderId="1" applyNumberFormat="0" applyProtection="0">
      <alignment vertical="center" wrapText="1"/>
    </xf>
    <xf numFmtId="0" fontId="31" fillId="31" borderId="1" applyNumberFormat="0" applyAlignment="0" applyProtection="0"/>
    <xf numFmtId="0" fontId="31" fillId="31" borderId="1" applyNumberFormat="0" applyAlignment="0" applyProtection="0"/>
    <xf numFmtId="205" fontId="0" fillId="0" borderId="0" applyFill="0" applyBorder="0" applyAlignment="0" applyProtection="0"/>
    <xf numFmtId="0" fontId="83" fillId="6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Protection="0">
      <alignment vertical="center" wrapText="1"/>
    </xf>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Protection="0">
      <alignment vertical="center" wrapText="1"/>
    </xf>
    <xf numFmtId="0" fontId="30" fillId="9" borderId="0" applyNumberFormat="0" applyBorder="0" applyAlignment="0" applyProtection="0"/>
    <xf numFmtId="0" fontId="30" fillId="9" borderId="0" applyNumberFormat="0" applyBorder="0" applyAlignment="0" applyProtection="0"/>
    <xf numFmtId="0" fontId="44" fillId="0" borderId="0" applyNumberFormat="0" applyFill="0" applyBorder="0" applyProtection="0">
      <alignment vertical="center" wrapText="1"/>
    </xf>
    <xf numFmtId="0" fontId="44" fillId="0" borderId="0" applyNumberFormat="0" applyFill="0" applyBorder="0" applyAlignment="0" applyProtection="0"/>
    <xf numFmtId="0" fontId="84" fillId="69" borderId="2" applyNumberFormat="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31" borderId="1" applyNumberFormat="0" applyProtection="0">
      <alignment vertical="center" wrapText="1"/>
    </xf>
    <xf numFmtId="0" fontId="31" fillId="70" borderId="1" applyNumberFormat="0" applyAlignment="0" applyProtection="0"/>
    <xf numFmtId="0" fontId="31" fillId="31" borderId="1" applyNumberFormat="0" applyAlignment="0" applyProtection="0"/>
    <xf numFmtId="0" fontId="31" fillId="31" borderId="1" applyNumberFormat="0" applyAlignment="0" applyProtection="0"/>
    <xf numFmtId="0" fontId="31" fillId="39" borderId="1" applyNumberFormat="0" applyAlignment="0" applyProtection="0"/>
    <xf numFmtId="0" fontId="31" fillId="70" borderId="1" applyNumberFormat="0" applyAlignment="0" applyProtection="0"/>
    <xf numFmtId="0" fontId="31" fillId="31" borderId="1" applyNumberFormat="0" applyProtection="0">
      <alignment vertical="center" wrapText="1"/>
    </xf>
    <xf numFmtId="0" fontId="31" fillId="71" borderId="1" applyNumberFormat="0" applyAlignment="0" applyProtection="0"/>
    <xf numFmtId="0" fontId="31" fillId="39" borderId="1" applyNumberFormat="0" applyAlignment="0" applyProtection="0"/>
    <xf numFmtId="0" fontId="31" fillId="39" borderId="1" applyNumberFormat="0" applyAlignment="0" applyProtection="0"/>
    <xf numFmtId="0" fontId="31" fillId="39" borderId="1" applyNumberFormat="0" applyAlignment="0" applyProtection="0"/>
    <xf numFmtId="0" fontId="31" fillId="70" borderId="1" applyNumberFormat="0" applyAlignment="0" applyProtection="0"/>
    <xf numFmtId="0" fontId="31" fillId="31" borderId="1" applyNumberFormat="0" applyAlignment="0" applyProtection="0"/>
    <xf numFmtId="0" fontId="31" fillId="31" borderId="1" applyNumberFormat="0" applyAlignment="0" applyProtection="0"/>
    <xf numFmtId="0" fontId="31" fillId="70" borderId="1" applyNumberFormat="0" applyAlignment="0" applyProtection="0"/>
    <xf numFmtId="0" fontId="31" fillId="31" borderId="1" applyNumberFormat="0" applyAlignment="0" applyProtection="0"/>
    <xf numFmtId="0" fontId="31" fillId="31" borderId="1" applyNumberFormat="0" applyAlignment="0" applyProtection="0"/>
    <xf numFmtId="0" fontId="31" fillId="70" borderId="1" applyNumberFormat="0" applyAlignment="0" applyProtection="0"/>
    <xf numFmtId="0" fontId="31" fillId="31" borderId="1" applyNumberFormat="0" applyAlignment="0" applyProtection="0"/>
    <xf numFmtId="0" fontId="31" fillId="31" borderId="1" applyNumberFormat="0" applyAlignment="0" applyProtection="0"/>
    <xf numFmtId="0" fontId="31" fillId="70" borderId="1" applyNumberFormat="0" applyAlignment="0" applyProtection="0"/>
    <xf numFmtId="0" fontId="31" fillId="31" borderId="1" applyNumberFormat="0" applyAlignment="0" applyProtection="0"/>
    <xf numFmtId="0" fontId="31" fillId="31" borderId="1" applyNumberFormat="0" applyAlignment="0" applyProtection="0"/>
    <xf numFmtId="0" fontId="31" fillId="70" borderId="1" applyNumberFormat="0" applyAlignment="0" applyProtection="0"/>
    <xf numFmtId="0" fontId="31" fillId="31" borderId="1" applyNumberFormat="0" applyProtection="0">
      <alignment vertical="center" wrapText="1"/>
    </xf>
    <xf numFmtId="0" fontId="31" fillId="70" borderId="1" applyNumberFormat="0" applyAlignment="0" applyProtection="0"/>
    <xf numFmtId="0" fontId="31" fillId="70" borderId="1" applyNumberFormat="0" applyAlignment="0" applyProtection="0"/>
    <xf numFmtId="0" fontId="85" fillId="72" borderId="3" applyNumberFormat="0" applyAlignment="0" applyProtection="0"/>
    <xf numFmtId="0" fontId="32" fillId="64" borderId="4" applyNumberFormat="0" applyAlignment="0" applyProtection="0"/>
    <xf numFmtId="0" fontId="32" fillId="73" borderId="4" applyNumberFormat="0" applyAlignment="0" applyProtection="0"/>
    <xf numFmtId="0" fontId="32" fillId="73" borderId="4" applyNumberFormat="0" applyAlignment="0" applyProtection="0"/>
    <xf numFmtId="0" fontId="32" fillId="73" borderId="4" applyNumberFormat="0" applyAlignment="0" applyProtection="0"/>
    <xf numFmtId="0" fontId="32" fillId="73" borderId="4" applyNumberFormat="0" applyProtection="0">
      <alignment vertical="center" wrapText="1"/>
    </xf>
    <xf numFmtId="0" fontId="32" fillId="64" borderId="4" applyNumberFormat="0" applyAlignment="0" applyProtection="0"/>
    <xf numFmtId="0" fontId="32" fillId="73" borderId="4" applyNumberFormat="0" applyAlignment="0" applyProtection="0"/>
    <xf numFmtId="0" fontId="32" fillId="73" borderId="4" applyNumberFormat="0" applyAlignment="0" applyProtection="0"/>
    <xf numFmtId="0" fontId="32" fillId="73" borderId="4" applyNumberFormat="0" applyAlignment="0" applyProtection="0"/>
    <xf numFmtId="0" fontId="32" fillId="73" borderId="4" applyNumberFormat="0" applyAlignment="0" applyProtection="0"/>
    <xf numFmtId="0" fontId="32" fillId="73" borderId="4" applyNumberFormat="0" applyProtection="0">
      <alignment vertical="center" wrapText="1"/>
    </xf>
    <xf numFmtId="0" fontId="32" fillId="64" borderId="4" applyNumberFormat="0" applyAlignment="0" applyProtection="0"/>
    <xf numFmtId="0" fontId="32" fillId="64"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206" fontId="16" fillId="0" borderId="0" applyFill="0" applyBorder="0" applyAlignment="0" applyProtection="0"/>
    <xf numFmtId="205" fontId="16" fillId="0" borderId="0" applyFill="0" applyBorder="0" applyAlignment="0" applyProtection="0"/>
    <xf numFmtId="43" fontId="0" fillId="0" borderId="0" applyFont="0" applyFill="0" applyBorder="0" applyAlignment="0" applyProtection="0"/>
    <xf numFmtId="20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43" fontId="0" fillId="0" borderId="0" applyFont="0" applyFill="0" applyBorder="0" applyAlignment="0" applyProtection="0"/>
    <xf numFmtId="205" fontId="16" fillId="0" borderId="0" applyFill="0" applyBorder="0" applyAlignment="0" applyProtection="0"/>
    <xf numFmtId="43" fontId="0" fillId="0" borderId="0" applyFont="0" applyFill="0" applyBorder="0" applyAlignment="0" applyProtection="0"/>
    <xf numFmtId="206" fontId="16" fillId="0" borderId="0" applyFill="0" applyBorder="0" applyAlignment="0" applyProtection="0"/>
    <xf numFmtId="197" fontId="0" fillId="0" borderId="0" applyFill="0" applyBorder="0" applyAlignment="0" applyProtection="0"/>
    <xf numFmtId="197" fontId="0" fillId="0" borderId="0" applyFill="0" applyBorder="0" applyAlignment="0" applyProtection="0"/>
    <xf numFmtId="43" fontId="0" fillId="0" borderId="0" applyFont="0" applyFill="0" applyBorder="0" applyAlignment="0" applyProtection="0"/>
    <xf numFmtId="197"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177"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16" fillId="0" borderId="0" applyFill="0" applyBorder="0" applyAlignment="0" applyProtection="0"/>
    <xf numFmtId="205" fontId="16"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lignment/>
      <protection/>
    </xf>
    <xf numFmtId="0" fontId="46" fillId="0" borderId="0">
      <alignment/>
      <protection/>
    </xf>
    <xf numFmtId="0" fontId="16" fillId="0" borderId="0">
      <alignment/>
      <protection/>
    </xf>
    <xf numFmtId="0" fontId="0" fillId="0" borderId="0">
      <alignment/>
      <protection/>
    </xf>
    <xf numFmtId="0" fontId="16" fillId="0" borderId="0">
      <alignment/>
      <protection/>
    </xf>
    <xf numFmtId="0" fontId="16" fillId="30" borderId="0" applyNumberFormat="0" applyBorder="0" applyAlignment="0" applyProtection="0"/>
    <xf numFmtId="0" fontId="8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Protection="0">
      <alignment vertical="center" wrapText="1"/>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Protection="0">
      <alignment vertical="center" wrapText="1"/>
    </xf>
    <xf numFmtId="0" fontId="33" fillId="0" borderId="0" applyNumberForma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87" fillId="74"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Protection="0">
      <alignment vertical="center" wrapText="1"/>
    </xf>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Protection="0">
      <alignment vertical="center" wrapText="1"/>
    </xf>
    <xf numFmtId="0" fontId="34" fillId="13" borderId="0" applyNumberFormat="0" applyBorder="0" applyAlignment="0" applyProtection="0"/>
    <xf numFmtId="0" fontId="34" fillId="13" borderId="0" applyNumberFormat="0" applyBorder="0" applyAlignment="0" applyProtection="0"/>
    <xf numFmtId="0" fontId="30" fillId="10" borderId="0" applyNumberFormat="0" applyBorder="0" applyAlignment="0" applyProtection="0"/>
    <xf numFmtId="0" fontId="34" fillId="14" borderId="0" applyNumberFormat="0" applyBorder="0" applyAlignment="0" applyProtection="0"/>
    <xf numFmtId="0" fontId="88"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22" fillId="0" borderId="6" applyNumberFormat="0" applyFill="0" applyProtection="0">
      <alignment vertical="center" wrapText="1"/>
    </xf>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22" fillId="0" borderId="6" applyNumberFormat="0" applyFill="0" applyProtection="0">
      <alignment vertical="center" wrapText="1"/>
    </xf>
    <xf numFmtId="0" fontId="48" fillId="0" borderId="0">
      <alignment horizontal="center"/>
      <protection/>
    </xf>
    <xf numFmtId="0" fontId="35" fillId="0" borderId="7" applyNumberFormat="0" applyFill="0" applyAlignment="0" applyProtection="0"/>
    <xf numFmtId="0" fontId="89" fillId="0" borderId="8" applyNumberFormat="0" applyFill="0" applyAlignment="0" applyProtection="0"/>
    <xf numFmtId="0" fontId="23"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23" fillId="0" borderId="9" applyNumberFormat="0" applyFill="0" applyProtection="0">
      <alignment vertical="center" wrapText="1"/>
    </xf>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23" fillId="0" borderId="9" applyNumberFormat="0" applyFill="0" applyProtection="0">
      <alignment vertical="center" wrapText="1"/>
    </xf>
    <xf numFmtId="0" fontId="36" fillId="0" borderId="10" applyNumberFormat="0" applyFill="0" applyAlignment="0" applyProtection="0"/>
    <xf numFmtId="0" fontId="23" fillId="0" borderId="9" applyNumberFormat="0" applyFill="0" applyAlignment="0" applyProtection="0"/>
    <xf numFmtId="0" fontId="90" fillId="0" borderId="11" applyNumberFormat="0" applyFill="0" applyAlignment="0" applyProtection="0"/>
    <xf numFmtId="0" fontId="24" fillId="0" borderId="12"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24" fillId="0" borderId="12" applyNumberFormat="0" applyFill="0" applyProtection="0">
      <alignment vertical="center" wrapText="1"/>
    </xf>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24" fillId="0" borderId="12" applyNumberFormat="0" applyFill="0" applyProtection="0">
      <alignment vertical="center" wrapText="1"/>
    </xf>
    <xf numFmtId="0" fontId="37" fillId="0" borderId="14" applyNumberFormat="0" applyFill="0" applyAlignment="0" applyProtection="0"/>
    <xf numFmtId="0" fontId="24" fillId="0" borderId="12" applyNumberFormat="0" applyFill="0" applyAlignment="0" applyProtection="0"/>
    <xf numFmtId="0" fontId="90"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Protection="0">
      <alignment vertical="center" wrapText="1"/>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Protection="0">
      <alignment vertical="center" wrapText="1"/>
    </xf>
    <xf numFmtId="0" fontId="37" fillId="0" borderId="0" applyNumberFormat="0" applyFill="0" applyBorder="0" applyAlignment="0" applyProtection="0"/>
    <xf numFmtId="0" fontId="24" fillId="0" borderId="0" applyNumberFormat="0" applyFill="0" applyBorder="0" applyAlignment="0" applyProtection="0"/>
    <xf numFmtId="0" fontId="48" fillId="0" borderId="0">
      <alignment horizontal="center" textRotation="90"/>
      <protection/>
    </xf>
    <xf numFmtId="0" fontId="10" fillId="0" borderId="0" applyNumberFormat="0" applyFill="0" applyBorder="0" applyAlignment="0" applyProtection="0"/>
    <xf numFmtId="0" fontId="44" fillId="0" borderId="0" applyNumberFormat="0" applyFill="0" applyBorder="0" applyAlignment="0" applyProtection="0"/>
    <xf numFmtId="0" fontId="38" fillId="11" borderId="1" applyNumberFormat="0" applyProtection="0">
      <alignment vertical="center" wrapText="1"/>
    </xf>
    <xf numFmtId="0" fontId="38" fillId="11" borderId="1" applyNumberFormat="0" applyAlignment="0" applyProtection="0"/>
    <xf numFmtId="0" fontId="91" fillId="75" borderId="2"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Protection="0">
      <alignment vertical="center" wrapText="1"/>
    </xf>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2" borderId="1" applyNumberFormat="0" applyAlignment="0" applyProtection="0"/>
    <xf numFmtId="0" fontId="38" fillId="11" borderId="1" applyNumberFormat="0" applyAlignment="0" applyProtection="0"/>
    <xf numFmtId="0" fontId="38" fillId="11" borderId="1" applyNumberFormat="0" applyProtection="0">
      <alignment vertical="center" wrapText="1"/>
    </xf>
    <xf numFmtId="0" fontId="38" fillId="25" borderId="1" applyNumberFormat="0" applyAlignment="0" applyProtection="0"/>
    <xf numFmtId="0" fontId="38" fillId="12" borderId="1" applyNumberFormat="0" applyAlignment="0" applyProtection="0"/>
    <xf numFmtId="0" fontId="38" fillId="12" borderId="1" applyNumberFormat="0" applyAlignment="0" applyProtection="0"/>
    <xf numFmtId="0" fontId="38" fillId="12"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Alignment="0" applyProtection="0"/>
    <xf numFmtId="0" fontId="38" fillId="11" borderId="1" applyNumberFormat="0" applyProtection="0">
      <alignment vertical="center" wrapText="1"/>
    </xf>
    <xf numFmtId="0" fontId="38" fillId="11" borderId="1" applyNumberFormat="0" applyAlignment="0" applyProtection="0"/>
    <xf numFmtId="0" fontId="38" fillId="11" borderId="1" applyNumberFormat="0" applyAlignment="0" applyProtection="0"/>
    <xf numFmtId="0" fontId="29" fillId="2" borderId="0" applyNumberFormat="0" applyBorder="0" applyProtection="0">
      <alignment vertical="center" wrapText="1"/>
    </xf>
    <xf numFmtId="0" fontId="29" fillId="59" borderId="0" applyNumberFormat="0" applyBorder="0" applyAlignment="0" applyProtection="0"/>
    <xf numFmtId="0" fontId="29" fillId="3" borderId="0" applyNumberFormat="0" applyBorder="0" applyProtection="0">
      <alignment vertical="center" wrapText="1"/>
    </xf>
    <xf numFmtId="0" fontId="29" fillId="61" borderId="0" applyNumberFormat="0" applyBorder="0" applyAlignment="0" applyProtection="0"/>
    <xf numFmtId="0" fontId="29" fillId="26" borderId="0" applyNumberFormat="0" applyBorder="0" applyProtection="0">
      <alignment vertical="center" wrapText="1"/>
    </xf>
    <xf numFmtId="0" fontId="29" fillId="57" borderId="0" applyNumberFormat="0" applyBorder="0" applyAlignment="0" applyProtection="0"/>
    <xf numFmtId="0" fontId="29" fillId="27" borderId="0" applyNumberFormat="0" applyBorder="0" applyProtection="0">
      <alignment vertical="center" wrapText="1"/>
    </xf>
    <xf numFmtId="0" fontId="29" fillId="52" borderId="0" applyNumberFormat="0" applyBorder="0" applyAlignment="0" applyProtection="0"/>
    <xf numFmtId="0" fontId="29" fillId="46" borderId="0" applyNumberFormat="0" applyBorder="0" applyProtection="0">
      <alignment vertical="center" wrapText="1"/>
    </xf>
    <xf numFmtId="0" fontId="29" fillId="54" borderId="0" applyNumberFormat="0" applyBorder="0" applyAlignment="0" applyProtection="0"/>
    <xf numFmtId="0" fontId="29" fillId="47" borderId="0" applyNumberFormat="0" applyBorder="0" applyProtection="0">
      <alignment vertical="center" wrapText="1"/>
    </xf>
    <xf numFmtId="0" fontId="29" fillId="62" borderId="0" applyNumberFormat="0" applyBorder="0" applyAlignment="0" applyProtection="0"/>
    <xf numFmtId="0" fontId="41" fillId="31" borderId="15" applyNumberFormat="0" applyProtection="0">
      <alignment vertical="center" wrapText="1"/>
    </xf>
    <xf numFmtId="0" fontId="41" fillId="31" borderId="15" applyNumberFormat="0" applyAlignment="0" applyProtection="0"/>
    <xf numFmtId="0" fontId="43" fillId="0" borderId="16" applyNumberFormat="0" applyFill="0" applyAlignment="0" applyProtection="0"/>
    <xf numFmtId="0" fontId="32" fillId="73" borderId="4" applyNumberFormat="0" applyAlignment="0" applyProtection="0"/>
    <xf numFmtId="0" fontId="43" fillId="0" borderId="16" applyNumberFormat="0" applyFill="0" applyProtection="0">
      <alignment vertical="center" wrapText="1"/>
    </xf>
    <xf numFmtId="0" fontId="43" fillId="0" borderId="16" applyNumberFormat="0" applyFill="0" applyAlignment="0" applyProtection="0"/>
    <xf numFmtId="0" fontId="34" fillId="14" borderId="0" applyNumberFormat="0" applyBorder="0" applyProtection="0">
      <alignment vertical="center" wrapText="1"/>
    </xf>
    <xf numFmtId="0" fontId="34" fillId="14" borderId="0" applyNumberFormat="0" applyBorder="0" applyAlignment="0" applyProtection="0"/>
    <xf numFmtId="0" fontId="39" fillId="0" borderId="17" applyNumberFormat="0" applyFill="0" applyAlignment="0" applyProtection="0"/>
    <xf numFmtId="0" fontId="92" fillId="0" borderId="18"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Protection="0">
      <alignment vertical="center" wrapText="1"/>
    </xf>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Protection="0">
      <alignment vertical="center" wrapText="1"/>
    </xf>
    <xf numFmtId="0" fontId="39" fillId="0" borderId="17" applyNumberFormat="0" applyFill="0" applyAlignment="0" applyProtection="0"/>
    <xf numFmtId="0" fontId="39" fillId="0" borderId="17" applyNumberFormat="0" applyFill="0" applyAlignment="0" applyProtection="0"/>
    <xf numFmtId="0" fontId="28" fillId="15" borderId="19" applyNumberFormat="0" applyAlignment="0" applyProtection="0"/>
    <xf numFmtId="0" fontId="40" fillId="37" borderId="0" applyNumberFormat="0" applyBorder="0" applyProtection="0">
      <alignment vertical="center" wrapText="1"/>
    </xf>
    <xf numFmtId="0" fontId="40" fillId="37" borderId="0" applyNumberFormat="0" applyBorder="0" applyAlignment="0" applyProtection="0"/>
    <xf numFmtId="0" fontId="40" fillId="37" borderId="0" applyNumberFormat="0" applyBorder="0" applyAlignment="0" applyProtection="0"/>
    <xf numFmtId="0" fontId="93" fillId="76" borderId="0" applyNumberFormat="0" applyBorder="0" applyAlignment="0" applyProtection="0"/>
    <xf numFmtId="0" fontId="40" fillId="41"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Protection="0">
      <alignment vertical="center" wrapText="1"/>
    </xf>
    <xf numFmtId="0" fontId="40" fillId="41"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Protection="0">
      <alignment vertical="center" wrapText="1"/>
    </xf>
    <xf numFmtId="0" fontId="40" fillId="41" borderId="0" applyNumberFormat="0" applyBorder="0" applyAlignment="0" applyProtection="0"/>
    <xf numFmtId="0" fontId="40" fillId="41" borderId="0" applyNumberFormat="0" applyBorder="0" applyAlignment="0" applyProtection="0"/>
    <xf numFmtId="0" fontId="0"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15" fillId="0" borderId="0">
      <alignment vertical="center" wrapText="1"/>
      <protection/>
    </xf>
    <xf numFmtId="0" fontId="0" fillId="0" borderId="0">
      <alignment/>
      <protection/>
    </xf>
    <xf numFmtId="0" fontId="0" fillId="0" borderId="0">
      <alignment vertical="center" wrapText="1"/>
      <protection/>
    </xf>
    <xf numFmtId="0" fontId="15" fillId="0" borderId="0">
      <alignment vertical="center" wrapText="1"/>
      <protection/>
    </xf>
    <xf numFmtId="0" fontId="0" fillId="0" borderId="0">
      <alignment vertical="center" wrapText="1"/>
      <protection/>
    </xf>
    <xf numFmtId="0" fontId="0" fillId="0" borderId="0">
      <alignment vertical="center" wrapText="1"/>
      <protection/>
    </xf>
    <xf numFmtId="0" fontId="15" fillId="0" borderId="0">
      <alignment vertical="center" wrapText="1"/>
      <protection/>
    </xf>
    <xf numFmtId="0" fontId="0"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15" fillId="0" borderId="0">
      <alignment vertical="center" wrapText="1"/>
      <protection/>
    </xf>
    <xf numFmtId="0" fontId="94"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94"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15" fillId="0" borderId="0">
      <alignment vertical="center" wrapText="1"/>
      <protection/>
    </xf>
    <xf numFmtId="0" fontId="0" fillId="0" borderId="0">
      <alignment vertical="center" wrapText="1"/>
      <protection/>
    </xf>
    <xf numFmtId="0" fontId="15" fillId="0" borderId="0">
      <alignment vertical="center" wrapText="1"/>
      <protection/>
    </xf>
    <xf numFmtId="0" fontId="0" fillId="0" borderId="0">
      <alignment/>
      <protection/>
    </xf>
    <xf numFmtId="0" fontId="15" fillId="0" borderId="0">
      <alignment/>
      <protection/>
    </xf>
    <xf numFmtId="0" fontId="28" fillId="0" borderId="0">
      <alignment/>
      <protection/>
    </xf>
    <xf numFmtId="0" fontId="15" fillId="0" borderId="0">
      <alignment/>
      <protection/>
    </xf>
    <xf numFmtId="0" fontId="56" fillId="0" borderId="0">
      <alignment/>
      <protection/>
    </xf>
    <xf numFmtId="0" fontId="28" fillId="0" borderId="0">
      <alignment/>
      <protection/>
    </xf>
    <xf numFmtId="0" fontId="0" fillId="0" borderId="0">
      <alignment/>
      <protection/>
    </xf>
    <xf numFmtId="0" fontId="15"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5"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protection/>
    </xf>
    <xf numFmtId="0" fontId="0" fillId="0" borderId="0">
      <alignment vertical="center" wrapText="1"/>
      <protection/>
    </xf>
    <xf numFmtId="0" fontId="16" fillId="0" borderId="0">
      <alignment/>
      <protection/>
    </xf>
    <xf numFmtId="0" fontId="0" fillId="0" borderId="0">
      <alignment/>
      <protection/>
    </xf>
    <xf numFmtId="0" fontId="16" fillId="0" borderId="0">
      <alignment/>
      <protection/>
    </xf>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95" fillId="0" borderId="0">
      <alignment/>
      <protection/>
    </xf>
    <xf numFmtId="0" fontId="16" fillId="0" borderId="0">
      <alignment/>
      <protection/>
    </xf>
    <xf numFmtId="0" fontId="95" fillId="0" borderId="0">
      <alignment/>
      <protection/>
    </xf>
    <xf numFmtId="0" fontId="0" fillId="0" borderId="0">
      <alignment vertical="center" wrapText="1"/>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vertical="center" wrapText="1"/>
      <protection/>
    </xf>
    <xf numFmtId="0" fontId="0" fillId="0" borderId="0">
      <alignment/>
      <protection/>
    </xf>
    <xf numFmtId="0" fontId="0" fillId="0" borderId="0">
      <alignment vertical="center" wrapText="1"/>
      <protection/>
    </xf>
    <xf numFmtId="0" fontId="0" fillId="0" borderId="0">
      <alignment vertical="center" wrapText="1"/>
      <protection/>
    </xf>
    <xf numFmtId="0" fontId="51" fillId="0" borderId="0">
      <alignment vertical="center" wrapText="1"/>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26" fillId="0" borderId="0" applyNumberFormat="0" applyFill="0" applyBorder="0" applyProtection="0">
      <alignment vertical="center" wrapText="1"/>
    </xf>
    <xf numFmtId="0" fontId="26" fillId="0" borderId="0" applyNumberFormat="0" applyFill="0" applyBorder="0" applyAlignment="0" applyProtection="0"/>
    <xf numFmtId="0" fontId="0" fillId="77" borderId="20" applyNumberFormat="0" applyFont="0" applyAlignment="0" applyProtection="0"/>
    <xf numFmtId="0" fontId="0" fillId="20" borderId="19" applyNumberFormat="0" applyFont="0" applyAlignment="0" applyProtection="0"/>
    <xf numFmtId="0" fontId="0" fillId="15" borderId="19" applyNumberFormat="0" applyAlignment="0" applyProtection="0"/>
    <xf numFmtId="0" fontId="28" fillId="15" borderId="19" applyNumberFormat="0" applyAlignment="0" applyProtection="0"/>
    <xf numFmtId="0" fontId="28" fillId="15" borderId="19" applyNumberFormat="0" applyAlignment="0" applyProtection="0"/>
    <xf numFmtId="0" fontId="0" fillId="15" borderId="19" applyNumberFormat="0" applyProtection="0">
      <alignment vertical="center" wrapText="1"/>
    </xf>
    <xf numFmtId="0" fontId="0" fillId="15" borderId="19" applyNumberFormat="0" applyAlignment="0" applyProtection="0"/>
    <xf numFmtId="0" fontId="0" fillId="15" borderId="19" applyNumberFormat="0" applyAlignment="0" applyProtection="0"/>
    <xf numFmtId="0" fontId="0" fillId="20" borderId="19" applyNumberFormat="0" applyFont="0" applyAlignment="0" applyProtection="0"/>
    <xf numFmtId="0" fontId="16" fillId="15" borderId="19" applyNumberFormat="0" applyAlignment="0" applyProtection="0"/>
    <xf numFmtId="0" fontId="0" fillId="15" borderId="19" applyNumberFormat="0" applyAlignment="0" applyProtection="0"/>
    <xf numFmtId="0" fontId="16" fillId="15" borderId="19" applyNumberFormat="0" applyAlignment="0" applyProtection="0"/>
    <xf numFmtId="0" fontId="16" fillId="15" borderId="19" applyNumberFormat="0" applyAlignment="0" applyProtection="0"/>
    <xf numFmtId="0" fontId="16" fillId="15" borderId="19" applyNumberFormat="0" applyAlignment="0" applyProtection="0"/>
    <xf numFmtId="0" fontId="0" fillId="15" borderId="19" applyNumberFormat="0" applyProtection="0">
      <alignment vertical="center" wrapText="1"/>
    </xf>
    <xf numFmtId="0" fontId="0" fillId="20" borderId="19" applyNumberFormat="0" applyFont="0" applyAlignment="0" applyProtection="0"/>
    <xf numFmtId="0" fontId="27" fillId="15" borderId="19" applyNumberFormat="0" applyAlignment="0" applyProtection="0"/>
    <xf numFmtId="0" fontId="97" fillId="69" borderId="21" applyNumberFormat="0" applyAlignment="0" applyProtection="0"/>
    <xf numFmtId="0" fontId="41" fillId="70" borderId="15" applyNumberFormat="0" applyAlignment="0" applyProtection="0"/>
    <xf numFmtId="0" fontId="41" fillId="70" borderId="15" applyNumberFormat="0" applyAlignment="0" applyProtection="0"/>
    <xf numFmtId="0" fontId="41" fillId="70" borderId="15" applyNumberFormat="0" applyAlignment="0" applyProtection="0"/>
    <xf numFmtId="0" fontId="41" fillId="70" borderId="15" applyNumberFormat="0" applyAlignment="0" applyProtection="0"/>
    <xf numFmtId="0" fontId="41" fillId="70" borderId="15" applyNumberFormat="0" applyAlignment="0" applyProtection="0"/>
    <xf numFmtId="0" fontId="41" fillId="70" borderId="15" applyNumberFormat="0" applyAlignment="0" applyProtection="0"/>
    <xf numFmtId="0" fontId="41" fillId="70" borderId="15" applyNumberFormat="0" applyAlignment="0" applyProtection="0"/>
    <xf numFmtId="0" fontId="41" fillId="70" borderId="15" applyNumberFormat="0" applyAlignment="0" applyProtection="0"/>
    <xf numFmtId="0" fontId="41" fillId="70" borderId="15" applyNumberFormat="0" applyAlignment="0" applyProtection="0"/>
    <xf numFmtId="0" fontId="41" fillId="31" borderId="15" applyNumberFormat="0" applyProtection="0">
      <alignment vertical="center" wrapText="1"/>
    </xf>
    <xf numFmtId="0" fontId="41" fillId="70" borderId="15" applyNumberFormat="0" applyAlignment="0" applyProtection="0"/>
    <xf numFmtId="0" fontId="41" fillId="31" borderId="15" applyNumberFormat="0" applyAlignment="0" applyProtection="0"/>
    <xf numFmtId="0" fontId="41" fillId="31" borderId="15" applyNumberFormat="0" applyAlignment="0" applyProtection="0"/>
    <xf numFmtId="0" fontId="41" fillId="39" borderId="15" applyNumberFormat="0" applyAlignment="0" applyProtection="0"/>
    <xf numFmtId="0" fontId="41" fillId="70" borderId="15" applyNumberFormat="0" applyAlignment="0" applyProtection="0"/>
    <xf numFmtId="0" fontId="41" fillId="31" borderId="15" applyNumberFormat="0" applyProtection="0">
      <alignment vertical="center" wrapText="1"/>
    </xf>
    <xf numFmtId="0" fontId="41" fillId="71" borderId="15" applyNumberFormat="0" applyAlignment="0" applyProtection="0"/>
    <xf numFmtId="0" fontId="41" fillId="39" borderId="15" applyNumberFormat="0" applyAlignment="0" applyProtection="0"/>
    <xf numFmtId="0" fontId="41" fillId="39" borderId="15" applyNumberFormat="0" applyAlignment="0" applyProtection="0"/>
    <xf numFmtId="0" fontId="41" fillId="39" borderId="15" applyNumberFormat="0" applyAlignment="0" applyProtection="0"/>
    <xf numFmtId="0" fontId="41" fillId="70" borderId="15" applyNumberFormat="0" applyAlignment="0" applyProtection="0"/>
    <xf numFmtId="0" fontId="41" fillId="31" borderId="15" applyNumberFormat="0" applyAlignment="0" applyProtection="0"/>
    <xf numFmtId="0" fontId="41" fillId="31" borderId="15" applyNumberFormat="0" applyAlignment="0" applyProtection="0"/>
    <xf numFmtId="0" fontId="41" fillId="70" borderId="15" applyNumberFormat="0" applyAlignment="0" applyProtection="0"/>
    <xf numFmtId="0" fontId="41" fillId="31" borderId="15" applyNumberFormat="0" applyAlignment="0" applyProtection="0"/>
    <xf numFmtId="0" fontId="41" fillId="31" borderId="15" applyNumberFormat="0" applyAlignment="0" applyProtection="0"/>
    <xf numFmtId="0" fontId="41" fillId="70" borderId="15" applyNumberFormat="0" applyAlignment="0" applyProtection="0"/>
    <xf numFmtId="0" fontId="41" fillId="31" borderId="15" applyNumberFormat="0" applyAlignment="0" applyProtection="0"/>
    <xf numFmtId="0" fontId="41" fillId="31" borderId="15" applyNumberFormat="0" applyAlignment="0" applyProtection="0"/>
    <xf numFmtId="0" fontId="41" fillId="70" borderId="15" applyNumberFormat="0" applyAlignment="0" applyProtection="0"/>
    <xf numFmtId="0" fontId="41" fillId="31" borderId="15" applyNumberFormat="0" applyAlignment="0" applyProtection="0"/>
    <xf numFmtId="0" fontId="41" fillId="31" borderId="15" applyNumberFormat="0" applyAlignment="0" applyProtection="0"/>
    <xf numFmtId="0" fontId="41" fillId="70" borderId="15" applyNumberFormat="0" applyAlignment="0" applyProtection="0"/>
    <xf numFmtId="0" fontId="41" fillId="31" borderId="15" applyNumberFormat="0" applyProtection="0">
      <alignment vertical="center" wrapText="1"/>
    </xf>
    <xf numFmtId="0" fontId="41" fillId="70" borderId="15" applyNumberFormat="0" applyAlignment="0" applyProtection="0"/>
    <xf numFmtId="0" fontId="41" fillId="70" borderId="15" applyNumberFormat="0" applyAlignment="0" applyProtection="0"/>
    <xf numFmtId="0" fontId="1" fillId="0" borderId="0">
      <alignment/>
      <protection/>
    </xf>
    <xf numFmtId="0" fontId="0" fillId="0" borderId="0">
      <alignment/>
      <protection/>
    </xf>
    <xf numFmtId="0" fontId="33" fillId="0" borderId="0" applyNumberFormat="0" applyFill="0" applyBorder="0" applyProtection="0">
      <alignment vertical="center" wrapText="1"/>
    </xf>
    <xf numFmtId="0" fontId="33" fillId="0" borderId="0" applyNumberFormat="0" applyFill="0" applyBorder="0" applyAlignment="0" applyProtection="0"/>
    <xf numFmtId="0" fontId="32" fillId="73" borderId="4" applyNumberFormat="0" applyProtection="0">
      <alignment vertical="center" wrapText="1"/>
    </xf>
    <xf numFmtId="0" fontId="32" fillId="73" borderId="4" applyNumberFormat="0" applyAlignment="0" applyProtection="0"/>
    <xf numFmtId="0" fontId="26" fillId="0" borderId="0" applyNumberFormat="0" applyFill="0" applyBorder="0" applyAlignment="0" applyProtection="0"/>
    <xf numFmtId="0" fontId="22" fillId="0" borderId="6" applyNumberFormat="0" applyFill="0" applyAlignment="0" applyProtection="0"/>
    <xf numFmtId="0" fontId="23" fillId="0" borderId="9"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5" borderId="19" applyNumberFormat="0" applyProtection="0">
      <alignment vertical="center" wrapText="1"/>
    </xf>
    <xf numFmtId="0" fontId="16" fillId="15" borderId="19" applyNumberFormat="0" applyAlignment="0" applyProtection="0"/>
    <xf numFmtId="0" fontId="52" fillId="0" borderId="0">
      <alignment/>
      <protection/>
    </xf>
    <xf numFmtId="208" fontId="52"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39" fillId="0" borderId="17" applyNumberFormat="0" applyFill="0" applyProtection="0">
      <alignment vertical="center" wrapText="1"/>
    </xf>
    <xf numFmtId="0" fontId="39" fillId="0" borderId="17" applyNumberFormat="0" applyFill="0" applyAlignment="0" applyProtection="0"/>
    <xf numFmtId="0" fontId="39" fillId="0" borderId="17" applyNumberFormat="0" applyFill="0" applyProtection="0">
      <alignment vertical="center" wrapText="1"/>
    </xf>
    <xf numFmtId="0" fontId="39" fillId="0" borderId="17" applyNumberFormat="0" applyFill="0" applyAlignment="0" applyProtection="0"/>
    <xf numFmtId="0" fontId="33" fillId="0" borderId="0" applyNumberFormat="0" applyFill="0" applyBorder="0" applyAlignment="0" applyProtection="0"/>
    <xf numFmtId="0" fontId="38" fillId="11" borderId="1" applyNumberFormat="0" applyAlignment="0" applyProtection="0"/>
    <xf numFmtId="0" fontId="30" fillId="10" borderId="0" applyNumberFormat="0" applyBorder="0" applyProtection="0">
      <alignment vertical="center" wrapText="1"/>
    </xf>
    <xf numFmtId="0" fontId="30" fillId="10" borderId="0" applyNumberFormat="0" applyBorder="0" applyAlignment="0" applyProtection="0"/>
    <xf numFmtId="0" fontId="5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9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Protection="0">
      <alignment vertical="center"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Protection="0">
      <alignment vertical="center" wrapText="1"/>
    </xf>
    <xf numFmtId="0" fontId="42" fillId="0" borderId="0" applyNumberFormat="0" applyFill="0" applyBorder="0" applyAlignment="0" applyProtection="0"/>
    <xf numFmtId="0" fontId="26" fillId="0" borderId="0" applyNumberFormat="0" applyFill="0" applyBorder="0" applyAlignment="0" applyProtection="0"/>
    <xf numFmtId="0" fontId="99" fillId="0" borderId="22"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Protection="0">
      <alignment vertical="center" wrapText="1"/>
    </xf>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Protection="0">
      <alignment vertical="center" wrapText="1"/>
    </xf>
    <xf numFmtId="0" fontId="43" fillId="0" borderId="23" applyNumberFormat="0" applyFill="0" applyAlignment="0" applyProtection="0"/>
    <xf numFmtId="0" fontId="43" fillId="0" borderId="16" applyNumberFormat="0" applyFill="0" applyAlignment="0" applyProtection="0"/>
    <xf numFmtId="0" fontId="41" fillId="31" borderId="15" applyNumberFormat="0" applyAlignment="0" applyProtection="0"/>
    <xf numFmtId="0" fontId="22" fillId="0" borderId="6" applyNumberFormat="0" applyFill="0" applyProtection="0">
      <alignment vertical="center" wrapText="1"/>
    </xf>
    <xf numFmtId="0" fontId="22" fillId="0" borderId="6" applyNumberFormat="0" applyFill="0" applyAlignment="0" applyProtection="0"/>
    <xf numFmtId="0" fontId="23" fillId="0" borderId="9" applyNumberFormat="0" applyFill="0" applyProtection="0">
      <alignment vertical="center" wrapText="1"/>
    </xf>
    <xf numFmtId="0" fontId="23" fillId="0" borderId="9" applyNumberFormat="0" applyFill="0" applyAlignment="0" applyProtection="0"/>
    <xf numFmtId="0" fontId="24" fillId="0" borderId="12" applyNumberFormat="0" applyFill="0" applyProtection="0">
      <alignment vertical="center" wrapText="1"/>
    </xf>
    <xf numFmtId="0" fontId="24" fillId="0" borderId="12" applyNumberFormat="0" applyFill="0" applyAlignment="0" applyProtection="0"/>
    <xf numFmtId="0" fontId="24" fillId="0" borderId="0" applyNumberFormat="0" applyFill="0" applyBorder="0" applyProtection="0">
      <alignment vertical="center" wrapText="1"/>
    </xf>
    <xf numFmtId="0" fontId="24" fillId="0" borderId="0" applyNumberFormat="0" applyFill="0" applyBorder="0" applyAlignment="0" applyProtection="0"/>
    <xf numFmtId="0" fontId="100"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Protection="0">
      <alignment vertical="center" wrapText="1"/>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Protection="0">
      <alignment vertical="center" wrapText="1"/>
    </xf>
    <xf numFmtId="0" fontId="44" fillId="0" borderId="0" applyNumberFormat="0" applyFill="0" applyBorder="0" applyAlignment="0" applyProtection="0"/>
    <xf numFmtId="0" fontId="44" fillId="0" borderId="0" applyNumberFormat="0" applyFill="0" applyBorder="0" applyAlignment="0" applyProtection="0"/>
    <xf numFmtId="0" fontId="0" fillId="0" borderId="0">
      <alignment/>
      <protection/>
    </xf>
    <xf numFmtId="0" fontId="16" fillId="0" borderId="0">
      <alignment/>
      <protection/>
    </xf>
    <xf numFmtId="0" fontId="16" fillId="0" borderId="0">
      <alignment/>
      <protection/>
    </xf>
    <xf numFmtId="0" fontId="0" fillId="0" borderId="0">
      <alignment vertical="center" wrapText="1"/>
      <protection/>
    </xf>
    <xf numFmtId="0" fontId="95" fillId="0" borderId="0">
      <alignment/>
      <protection/>
    </xf>
    <xf numFmtId="0" fontId="0" fillId="0" borderId="0">
      <alignment/>
      <protection/>
    </xf>
    <xf numFmtId="9" fontId="0" fillId="0" borderId="0" applyFill="0" applyBorder="0" applyProtection="0">
      <alignment vertical="center" wrapText="1"/>
    </xf>
    <xf numFmtId="0" fontId="1" fillId="0" borderId="0">
      <alignment/>
      <protection/>
    </xf>
    <xf numFmtId="212" fontId="0" fillId="0" borderId="0" applyFill="0" applyBorder="0" applyProtection="0">
      <alignment vertical="center" wrapText="1"/>
    </xf>
  </cellStyleXfs>
  <cellXfs count="376">
    <xf numFmtId="0" fontId="0" fillId="0" borderId="0" xfId="0" applyAlignment="1">
      <alignment/>
    </xf>
    <xf numFmtId="0" fontId="4" fillId="0" borderId="0" xfId="0" applyFont="1" applyAlignment="1">
      <alignment/>
    </xf>
    <xf numFmtId="0" fontId="5" fillId="0" borderId="0" xfId="0" applyFont="1" applyAlignment="1">
      <alignment/>
    </xf>
    <xf numFmtId="186" fontId="0" fillId="0" borderId="0" xfId="0" applyNumberFormat="1" applyAlignment="1">
      <alignment horizontal="center" vertical="center"/>
    </xf>
    <xf numFmtId="0" fontId="5" fillId="0" borderId="0" xfId="1118" applyFont="1" applyBorder="1" applyAlignment="1">
      <alignment horizontal="left"/>
      <protection/>
    </xf>
    <xf numFmtId="187" fontId="5" fillId="0" borderId="0" xfId="1118" applyNumberFormat="1" applyFont="1" applyBorder="1" applyAlignment="1">
      <alignment horizontal="center" vertical="center" wrapText="1"/>
      <protection/>
    </xf>
    <xf numFmtId="189" fontId="8" fillId="0" borderId="0" xfId="0" applyNumberFormat="1" applyFont="1" applyFill="1" applyBorder="1" applyAlignment="1">
      <alignment horizontal="center" vertical="center"/>
    </xf>
    <xf numFmtId="189" fontId="8" fillId="0" borderId="0" xfId="0" applyNumberFormat="1" applyFont="1" applyFill="1" applyBorder="1" applyAlignment="1">
      <alignment horizontal="right" vertical="center"/>
    </xf>
    <xf numFmtId="186" fontId="8" fillId="0" borderId="0" xfId="0" applyNumberFormat="1" applyFont="1" applyFill="1" applyBorder="1" applyAlignment="1">
      <alignment horizontal="center" vertical="center"/>
    </xf>
    <xf numFmtId="0" fontId="8" fillId="0" borderId="0" xfId="0" applyFont="1" applyAlignment="1">
      <alignment/>
    </xf>
    <xf numFmtId="0" fontId="2" fillId="0" borderId="0" xfId="0" applyFont="1" applyAlignment="1">
      <alignment/>
    </xf>
    <xf numFmtId="186" fontId="4" fillId="0" borderId="0" xfId="0" applyNumberFormat="1" applyFont="1" applyAlignment="1">
      <alignment vertical="center"/>
    </xf>
    <xf numFmtId="186" fontId="0" fillId="0" borderId="0" xfId="0" applyNumberFormat="1" applyAlignment="1">
      <alignment vertical="center"/>
    </xf>
    <xf numFmtId="0" fontId="3" fillId="0" borderId="0" xfId="0" applyFont="1" applyAlignment="1">
      <alignment/>
    </xf>
    <xf numFmtId="0" fontId="7" fillId="0" borderId="0" xfId="0" applyFont="1" applyAlignment="1">
      <alignment/>
    </xf>
    <xf numFmtId="0" fontId="9" fillId="0" borderId="0" xfId="0" applyFont="1" applyAlignment="1">
      <alignment horizontal="left"/>
    </xf>
    <xf numFmtId="186" fontId="9" fillId="0" borderId="24" xfId="0" applyNumberFormat="1" applyFont="1" applyBorder="1" applyAlignment="1">
      <alignment horizontal="center" vertical="center"/>
    </xf>
    <xf numFmtId="186" fontId="9" fillId="0" borderId="25" xfId="0" applyNumberFormat="1" applyFont="1" applyBorder="1" applyAlignment="1">
      <alignment horizontal="center" vertical="center"/>
    </xf>
    <xf numFmtId="186" fontId="8" fillId="0" borderId="26" xfId="0" applyNumberFormat="1" applyFont="1" applyBorder="1" applyAlignment="1">
      <alignment horizontal="center" vertical="center"/>
    </xf>
    <xf numFmtId="10" fontId="8" fillId="0" borderId="26" xfId="0" applyNumberFormat="1" applyFont="1" applyBorder="1" applyAlignment="1">
      <alignment horizontal="center" vertical="center" wrapText="1"/>
    </xf>
    <xf numFmtId="186" fontId="7" fillId="0" borderId="26" xfId="0" applyNumberFormat="1" applyFont="1" applyBorder="1" applyAlignment="1">
      <alignment horizontal="center" vertical="center"/>
    </xf>
    <xf numFmtId="186" fontId="2" fillId="0" borderId="26" xfId="0" applyNumberFormat="1"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10" fontId="8" fillId="0" borderId="26" xfId="1118" applyNumberFormat="1" applyFont="1" applyBorder="1" applyAlignment="1">
      <alignment horizontal="center" vertical="center"/>
      <protection/>
    </xf>
    <xf numFmtId="0" fontId="3" fillId="0" borderId="0" xfId="1118" applyFont="1" applyBorder="1" applyAlignment="1">
      <alignment/>
      <protection/>
    </xf>
    <xf numFmtId="186" fontId="3" fillId="0" borderId="0" xfId="1118" applyNumberFormat="1" applyFont="1" applyBorder="1" applyAlignment="1">
      <alignment horizontal="center" vertical="center" wrapText="1"/>
      <protection/>
    </xf>
    <xf numFmtId="0" fontId="0" fillId="0" borderId="0" xfId="0" applyFont="1" applyAlignment="1">
      <alignment/>
    </xf>
    <xf numFmtId="0" fontId="14" fillId="0" borderId="0" xfId="0" applyFont="1" applyAlignment="1">
      <alignment/>
    </xf>
    <xf numFmtId="187" fontId="5" fillId="0" borderId="27" xfId="1118" applyNumberFormat="1" applyFont="1" applyBorder="1" applyAlignment="1">
      <alignment vertical="center" wrapText="1"/>
      <protection/>
    </xf>
    <xf numFmtId="0" fontId="0" fillId="0" borderId="0" xfId="0" applyBorder="1" applyAlignment="1">
      <alignment/>
    </xf>
    <xf numFmtId="0" fontId="8" fillId="0" borderId="0" xfId="0" applyFont="1" applyBorder="1" applyAlignment="1">
      <alignment/>
    </xf>
    <xf numFmtId="10" fontId="13" fillId="0" borderId="26" xfId="1118" applyNumberFormat="1" applyFont="1" applyBorder="1" applyAlignment="1">
      <alignment horizontal="center"/>
      <protection/>
    </xf>
    <xf numFmtId="0" fontId="0" fillId="0" borderId="0" xfId="1118" applyFont="1" applyAlignment="1">
      <alignment horizontal="center" vertical="center"/>
      <protection/>
    </xf>
    <xf numFmtId="186" fontId="0" fillId="0" borderId="0" xfId="1118" applyNumberFormat="1" applyFont="1" applyAlignment="1">
      <alignment horizontal="center" vertical="center"/>
      <protection/>
    </xf>
    <xf numFmtId="203" fontId="3" fillId="0" borderId="26" xfId="1118" applyNumberFormat="1" applyFont="1" applyBorder="1" applyAlignment="1">
      <alignment horizontal="center" vertical="center" wrapText="1"/>
      <protection/>
    </xf>
    <xf numFmtId="186" fontId="8" fillId="16" borderId="0" xfId="0" applyNumberFormat="1" applyFont="1" applyFill="1" applyBorder="1" applyAlignment="1">
      <alignment vertical="center"/>
    </xf>
    <xf numFmtId="0" fontId="8" fillId="0" borderId="24" xfId="0" applyFont="1" applyBorder="1" applyAlignment="1">
      <alignment horizontal="center" vertical="center" wrapText="1"/>
    </xf>
    <xf numFmtId="0" fontId="55" fillId="0" borderId="0" xfId="0" applyFont="1" applyAlignment="1">
      <alignment/>
    </xf>
    <xf numFmtId="186" fontId="0" fillId="0" borderId="0" xfId="0" applyNumberFormat="1" applyFont="1" applyAlignment="1">
      <alignment horizontal="center" vertical="center"/>
    </xf>
    <xf numFmtId="0" fontId="55" fillId="0" borderId="0" xfId="0" applyFont="1" applyAlignment="1">
      <alignment/>
    </xf>
    <xf numFmtId="0" fontId="0" fillId="0" borderId="0" xfId="0" applyFont="1" applyAlignment="1">
      <alignment wrapText="1"/>
    </xf>
    <xf numFmtId="10" fontId="0" fillId="0" borderId="0" xfId="0" applyNumberFormat="1" applyFont="1" applyAlignment="1">
      <alignment horizontal="center" wrapText="1"/>
    </xf>
    <xf numFmtId="10" fontId="9" fillId="0" borderId="0" xfId="0" applyNumberFormat="1" applyFont="1" applyAlignment="1">
      <alignment horizontal="center" wrapText="1"/>
    </xf>
    <xf numFmtId="186" fontId="9" fillId="16" borderId="24" xfId="0" applyNumberFormat="1" applyFont="1" applyFill="1" applyBorder="1" applyAlignment="1">
      <alignment horizontal="center" vertical="center"/>
    </xf>
    <xf numFmtId="0" fontId="2" fillId="0" borderId="0" xfId="1118" applyFont="1" applyBorder="1" applyAlignment="1">
      <alignment vertical="center" wrapText="1"/>
      <protection/>
    </xf>
    <xf numFmtId="0" fontId="4" fillId="16" borderId="0" xfId="0" applyFont="1" applyFill="1" applyBorder="1" applyAlignment="1">
      <alignment/>
    </xf>
    <xf numFmtId="189" fontId="4" fillId="16" borderId="28" xfId="0" applyNumberFormat="1" applyFont="1" applyFill="1" applyBorder="1" applyAlignment="1">
      <alignment horizontal="center" vertical="center"/>
    </xf>
    <xf numFmtId="0" fontId="8" fillId="16" borderId="28" xfId="0" applyFont="1" applyFill="1" applyBorder="1" applyAlignment="1">
      <alignment vertical="center"/>
    </xf>
    <xf numFmtId="186" fontId="4" fillId="16" borderId="28" xfId="0" applyNumberFormat="1" applyFont="1" applyFill="1" applyBorder="1" applyAlignment="1">
      <alignment horizontal="center" vertical="center"/>
    </xf>
    <xf numFmtId="0" fontId="8" fillId="16" borderId="28" xfId="0" applyFont="1" applyFill="1" applyBorder="1" applyAlignment="1">
      <alignment horizontal="right" vertical="center"/>
    </xf>
    <xf numFmtId="0" fontId="14" fillId="16" borderId="0" xfId="0" applyFont="1" applyFill="1" applyBorder="1" applyAlignment="1">
      <alignment/>
    </xf>
    <xf numFmtId="0" fontId="5" fillId="16" borderId="0" xfId="0" applyFont="1" applyFill="1" applyBorder="1" applyAlignment="1">
      <alignment/>
    </xf>
    <xf numFmtId="0" fontId="0" fillId="16" borderId="0" xfId="0" applyFont="1" applyFill="1" applyBorder="1" applyAlignment="1">
      <alignment/>
    </xf>
    <xf numFmtId="189" fontId="4" fillId="16" borderId="24" xfId="0" applyNumberFormat="1" applyFont="1" applyFill="1" applyBorder="1" applyAlignment="1">
      <alignment horizontal="center" vertical="center"/>
    </xf>
    <xf numFmtId="0" fontId="4" fillId="16" borderId="24" xfId="0" applyFont="1" applyFill="1" applyBorder="1" applyAlignment="1">
      <alignment horizontal="left" vertical="center" wrapText="1"/>
    </xf>
    <xf numFmtId="186" fontId="4" fillId="16" borderId="24" xfId="0" applyNumberFormat="1" applyFont="1" applyFill="1" applyBorder="1" applyAlignment="1">
      <alignment horizontal="center" vertical="center" wrapText="1"/>
    </xf>
    <xf numFmtId="186" fontId="4" fillId="16" borderId="24" xfId="0" applyNumberFormat="1" applyFont="1" applyFill="1" applyBorder="1" applyAlignment="1">
      <alignment horizontal="center" vertical="center"/>
    </xf>
    <xf numFmtId="0" fontId="4" fillId="16" borderId="24" xfId="0" applyFont="1" applyFill="1" applyBorder="1" applyAlignment="1">
      <alignment horizontal="right" vertical="center" wrapText="1"/>
    </xf>
    <xf numFmtId="186" fontId="18" fillId="16" borderId="24" xfId="0" applyNumberFormat="1" applyFont="1" applyFill="1" applyBorder="1" applyAlignment="1">
      <alignment horizontal="center" vertical="center"/>
    </xf>
    <xf numFmtId="0" fontId="57" fillId="16" borderId="0" xfId="0" applyFont="1" applyFill="1" applyBorder="1" applyAlignment="1">
      <alignment/>
    </xf>
    <xf numFmtId="10" fontId="5" fillId="16" borderId="24" xfId="0" applyNumberFormat="1" applyFont="1" applyFill="1" applyBorder="1" applyAlignment="1">
      <alignment horizontal="center" vertical="center"/>
    </xf>
    <xf numFmtId="189" fontId="4" fillId="16" borderId="0" xfId="0" applyNumberFormat="1" applyFont="1" applyFill="1" applyAlignment="1">
      <alignment horizontal="center" vertical="center"/>
    </xf>
    <xf numFmtId="0" fontId="4" fillId="16" borderId="0" xfId="0" applyFont="1" applyFill="1" applyAlignment="1">
      <alignment/>
    </xf>
    <xf numFmtId="189" fontId="4" fillId="16" borderId="0" xfId="0" applyNumberFormat="1" applyFont="1" applyFill="1" applyBorder="1" applyAlignment="1">
      <alignment horizontal="center" vertical="center"/>
    </xf>
    <xf numFmtId="186" fontId="0" fillId="16" borderId="0" xfId="0" applyNumberFormat="1" applyFont="1" applyFill="1" applyBorder="1" applyAlignment="1">
      <alignment horizontal="center" vertical="center"/>
    </xf>
    <xf numFmtId="0" fontId="0" fillId="16" borderId="0" xfId="0" applyFont="1" applyFill="1" applyBorder="1" applyAlignment="1">
      <alignment horizontal="left" vertical="center"/>
    </xf>
    <xf numFmtId="186" fontId="4" fillId="16" borderId="0" xfId="0" applyNumberFormat="1" applyFont="1" applyFill="1" applyBorder="1" applyAlignment="1">
      <alignment horizontal="center" vertical="center"/>
    </xf>
    <xf numFmtId="189" fontId="61" fillId="16" borderId="24" xfId="0" applyNumberFormat="1" applyFont="1" applyFill="1" applyBorder="1" applyAlignment="1">
      <alignment horizontal="center" vertical="center"/>
    </xf>
    <xf numFmtId="0" fontId="59" fillId="16" borderId="0" xfId="0" applyFont="1" applyFill="1" applyBorder="1" applyAlignment="1">
      <alignment/>
    </xf>
    <xf numFmtId="0" fontId="4" fillId="16" borderId="24" xfId="0" applyNumberFormat="1" applyFont="1" applyFill="1" applyBorder="1" applyAlignment="1">
      <alignment horizontal="left" wrapText="1"/>
    </xf>
    <xf numFmtId="2" fontId="4" fillId="16" borderId="24" xfId="0" applyNumberFormat="1" applyFont="1" applyFill="1" applyBorder="1" applyAlignment="1">
      <alignment horizontal="center" vertical="center"/>
    </xf>
    <xf numFmtId="1" fontId="4" fillId="16" borderId="24" xfId="0" applyNumberFormat="1" applyFont="1" applyFill="1" applyBorder="1" applyAlignment="1">
      <alignment horizontal="left" wrapText="1"/>
    </xf>
    <xf numFmtId="0" fontId="4" fillId="16" borderId="24" xfId="989" applyFont="1" applyFill="1" applyBorder="1" applyAlignment="1">
      <alignment horizontal="left" vertical="center" wrapText="1"/>
      <protection/>
    </xf>
    <xf numFmtId="0" fontId="4" fillId="16" borderId="24" xfId="0" applyFont="1" applyFill="1" applyBorder="1" applyAlignment="1">
      <alignment horizontal="left" wrapText="1"/>
    </xf>
    <xf numFmtId="0" fontId="4" fillId="16" borderId="24" xfId="0" applyFont="1" applyFill="1" applyBorder="1" applyAlignment="1">
      <alignment horizontal="left"/>
    </xf>
    <xf numFmtId="0" fontId="4" fillId="16" borderId="0" xfId="0" applyFont="1" applyFill="1" applyBorder="1" applyAlignment="1">
      <alignment/>
    </xf>
    <xf numFmtId="0" fontId="4" fillId="16" borderId="24" xfId="0" applyFont="1" applyFill="1" applyBorder="1" applyAlignment="1">
      <alignment horizontal="left" vertical="center" wrapText="1"/>
    </xf>
    <xf numFmtId="186" fontId="4" fillId="16" borderId="0" xfId="0" applyNumberFormat="1" applyFont="1" applyFill="1" applyAlignment="1">
      <alignment horizontal="center" vertical="center"/>
    </xf>
    <xf numFmtId="186" fontId="5" fillId="16" borderId="24" xfId="0" applyNumberFormat="1" applyFont="1" applyFill="1" applyBorder="1" applyAlignment="1">
      <alignment horizontal="center" vertical="center" textRotation="90" wrapText="1" shrinkToFit="1"/>
    </xf>
    <xf numFmtId="186" fontId="8" fillId="16" borderId="28" xfId="0" applyNumberFormat="1" applyFont="1" applyFill="1" applyBorder="1" applyAlignment="1">
      <alignment horizontal="center" vertical="center"/>
    </xf>
    <xf numFmtId="186" fontId="5" fillId="16" borderId="24" xfId="0" applyNumberFormat="1" applyFont="1" applyFill="1" applyBorder="1" applyAlignment="1">
      <alignment horizontal="center" vertical="center"/>
    </xf>
    <xf numFmtId="2" fontId="4" fillId="16" borderId="24" xfId="0" applyNumberFormat="1" applyFont="1" applyFill="1" applyBorder="1" applyAlignment="1">
      <alignment horizontal="center" vertical="center"/>
    </xf>
    <xf numFmtId="2" fontId="4" fillId="16" borderId="24" xfId="0" applyNumberFormat="1" applyFont="1" applyFill="1" applyBorder="1" applyAlignment="1">
      <alignment horizontal="center" vertical="center" wrapText="1"/>
    </xf>
    <xf numFmtId="2" fontId="4" fillId="16" borderId="24" xfId="0" applyNumberFormat="1" applyFont="1" applyFill="1" applyBorder="1" applyAlignment="1">
      <alignment horizontal="center" vertical="center" wrapText="1"/>
    </xf>
    <xf numFmtId="189" fontId="4" fillId="16" borderId="24" xfId="0" applyNumberFormat="1" applyFont="1" applyFill="1" applyBorder="1" applyAlignment="1">
      <alignment horizontal="center" vertical="center"/>
    </xf>
    <xf numFmtId="0" fontId="4" fillId="78" borderId="24" xfId="0" applyFont="1" applyFill="1" applyBorder="1" applyAlignment="1">
      <alignment horizontal="center" vertical="center"/>
    </xf>
    <xf numFmtId="0" fontId="4" fillId="78" borderId="24" xfId="0" applyFont="1" applyFill="1" applyBorder="1" applyAlignment="1">
      <alignment horizontal="left" vertical="center"/>
    </xf>
    <xf numFmtId="1" fontId="4" fillId="16" borderId="24" xfId="0" applyNumberFormat="1" applyFont="1" applyFill="1" applyBorder="1" applyAlignment="1">
      <alignment horizontal="center" vertical="center"/>
    </xf>
    <xf numFmtId="0" fontId="4" fillId="16" borderId="24" xfId="0" applyFont="1" applyFill="1" applyBorder="1" applyAlignment="1">
      <alignment/>
    </xf>
    <xf numFmtId="186" fontId="4" fillId="16" borderId="24" xfId="0" applyNumberFormat="1" applyFont="1" applyFill="1" applyBorder="1" applyAlignment="1">
      <alignment horizontal="center" vertical="center"/>
    </xf>
    <xf numFmtId="186" fontId="4" fillId="16" borderId="24" xfId="0" applyNumberFormat="1" applyFont="1" applyFill="1" applyBorder="1" applyAlignment="1">
      <alignment horizontal="center" vertical="center" wrapText="1"/>
    </xf>
    <xf numFmtId="186" fontId="4" fillId="16" borderId="24" xfId="0" applyNumberFormat="1" applyFont="1" applyFill="1" applyBorder="1" applyAlignment="1">
      <alignment horizontal="center" vertical="center"/>
    </xf>
    <xf numFmtId="186" fontId="4" fillId="78" borderId="24" xfId="0" applyNumberFormat="1" applyFont="1" applyFill="1" applyBorder="1" applyAlignment="1">
      <alignment horizontal="center" vertical="center"/>
    </xf>
    <xf numFmtId="0" fontId="4" fillId="16" borderId="24" xfId="0" applyFont="1" applyFill="1" applyBorder="1" applyAlignment="1">
      <alignment horizontal="right" vertical="center"/>
    </xf>
    <xf numFmtId="189" fontId="4" fillId="16" borderId="29" xfId="974" applyNumberFormat="1" applyFont="1" applyFill="1" applyBorder="1" applyAlignment="1">
      <alignment horizontal="center" vertical="center"/>
      <protection/>
    </xf>
    <xf numFmtId="186" fontId="62" fillId="16" borderId="24" xfId="0" applyNumberFormat="1" applyFont="1" applyFill="1" applyBorder="1" applyAlignment="1">
      <alignment horizontal="center" vertical="center"/>
    </xf>
    <xf numFmtId="0" fontId="4" fillId="16" borderId="24" xfId="0" applyFont="1" applyFill="1" applyBorder="1" applyAlignment="1">
      <alignment horizontal="left" vertical="center"/>
    </xf>
    <xf numFmtId="186" fontId="4" fillId="16" borderId="0" xfId="0" applyNumberFormat="1" applyFont="1" applyFill="1" applyBorder="1" applyAlignment="1">
      <alignment/>
    </xf>
    <xf numFmtId="2" fontId="64" fillId="16" borderId="24" xfId="0" applyNumberFormat="1" applyFont="1" applyFill="1" applyBorder="1" applyAlignment="1">
      <alignment horizontal="center" vertical="center"/>
    </xf>
    <xf numFmtId="186" fontId="4" fillId="16" borderId="28" xfId="0" applyNumberFormat="1" applyFont="1" applyFill="1" applyBorder="1" applyAlignment="1">
      <alignment horizontal="center" vertical="center" wrapText="1"/>
    </xf>
    <xf numFmtId="0" fontId="4" fillId="16" borderId="29" xfId="0" applyFont="1" applyFill="1" applyBorder="1" applyAlignment="1">
      <alignment horizontal="left" vertical="center" wrapText="1"/>
    </xf>
    <xf numFmtId="0" fontId="4" fillId="16" borderId="24" xfId="0" applyFont="1" applyFill="1" applyBorder="1" applyAlignment="1">
      <alignment horizontal="right"/>
    </xf>
    <xf numFmtId="0" fontId="62" fillId="16" borderId="24" xfId="0" applyFont="1" applyFill="1" applyBorder="1" applyAlignment="1">
      <alignment/>
    </xf>
    <xf numFmtId="186" fontId="62" fillId="16" borderId="24" xfId="0" applyNumberFormat="1" applyFont="1" applyFill="1" applyBorder="1" applyAlignment="1">
      <alignment horizontal="center" vertical="center" wrapText="1"/>
    </xf>
    <xf numFmtId="0" fontId="4" fillId="16" borderId="24" xfId="0" applyFont="1" applyFill="1" applyBorder="1" applyAlignment="1">
      <alignment horizontal="right" wrapText="1"/>
    </xf>
    <xf numFmtId="186" fontId="62" fillId="16" borderId="24" xfId="0" applyNumberFormat="1" applyFont="1" applyFill="1" applyBorder="1" applyAlignment="1">
      <alignment horizontal="center" vertical="center"/>
    </xf>
    <xf numFmtId="2" fontId="62" fillId="16" borderId="24" xfId="0" applyNumberFormat="1" applyFont="1" applyFill="1" applyBorder="1" applyAlignment="1">
      <alignment horizontal="center" vertical="center"/>
    </xf>
    <xf numFmtId="0" fontId="4" fillId="16" borderId="24" xfId="0" applyFont="1" applyFill="1" applyBorder="1" applyAlignment="1">
      <alignment wrapText="1"/>
    </xf>
    <xf numFmtId="0" fontId="63" fillId="16" borderId="24" xfId="0" applyFont="1" applyFill="1" applyBorder="1" applyAlignment="1">
      <alignment horizontal="left" vertical="top" wrapText="1"/>
    </xf>
    <xf numFmtId="0" fontId="4" fillId="16" borderId="24" xfId="0" applyFont="1" applyFill="1" applyBorder="1" applyAlignment="1">
      <alignment horizontal="left" vertical="top" wrapText="1"/>
    </xf>
    <xf numFmtId="2" fontId="4" fillId="16" borderId="0" xfId="0" applyNumberFormat="1" applyFont="1" applyFill="1" applyAlignment="1">
      <alignment horizontal="center" vertical="center"/>
    </xf>
    <xf numFmtId="2" fontId="4" fillId="16" borderId="0" xfId="0" applyNumberFormat="1" applyFont="1" applyFill="1" applyBorder="1" applyAlignment="1">
      <alignment horizontal="center" vertical="center"/>
    </xf>
    <xf numFmtId="2" fontId="0" fillId="16" borderId="0" xfId="0" applyNumberFormat="1" applyFont="1" applyFill="1" applyBorder="1" applyAlignment="1">
      <alignment horizontal="center" vertical="center"/>
    </xf>
    <xf numFmtId="49" fontId="4" fillId="16" borderId="24" xfId="0" applyNumberFormat="1" applyFont="1" applyFill="1" applyBorder="1" applyAlignment="1">
      <alignment vertical="center" wrapText="1"/>
    </xf>
    <xf numFmtId="186" fontId="4" fillId="16" borderId="24" xfId="1117" applyNumberFormat="1" applyFont="1" applyFill="1" applyBorder="1" applyAlignment="1">
      <alignment horizontal="center" vertical="center" wrapText="1"/>
      <protection/>
    </xf>
    <xf numFmtId="0" fontId="4" fillId="16" borderId="24" xfId="1117" applyFont="1" applyFill="1" applyBorder="1" applyAlignment="1">
      <alignment horizontal="left" vertical="center" wrapText="1"/>
      <protection/>
    </xf>
    <xf numFmtId="186" fontId="4" fillId="16" borderId="24" xfId="1115" applyNumberFormat="1" applyFont="1" applyFill="1" applyBorder="1" applyAlignment="1">
      <alignment horizontal="center" vertical="center"/>
      <protection/>
    </xf>
    <xf numFmtId="186" fontId="4" fillId="16" borderId="24" xfId="1114" applyNumberFormat="1" applyFont="1" applyFill="1" applyBorder="1" applyAlignment="1">
      <alignment horizontal="center" vertical="center"/>
      <protection/>
    </xf>
    <xf numFmtId="2" fontId="4" fillId="16" borderId="24" xfId="1115" applyNumberFormat="1" applyFont="1" applyFill="1" applyBorder="1" applyAlignment="1">
      <alignment horizontal="center" vertical="center"/>
      <protection/>
    </xf>
    <xf numFmtId="2" fontId="4" fillId="16" borderId="24" xfId="1115" applyNumberFormat="1" applyFont="1" applyFill="1" applyBorder="1" applyAlignment="1">
      <alignment vertical="center" wrapText="1"/>
      <protection/>
    </xf>
    <xf numFmtId="189" fontId="4" fillId="16" borderId="24" xfId="0" applyNumberFormat="1" applyFont="1" applyFill="1" applyBorder="1" applyAlignment="1">
      <alignment horizontal="center" vertical="center" wrapText="1"/>
    </xf>
    <xf numFmtId="2" fontId="4" fillId="16" borderId="28" xfId="0" applyNumberFormat="1" applyFont="1" applyFill="1" applyBorder="1" applyAlignment="1">
      <alignment horizontal="center" vertical="center"/>
    </xf>
    <xf numFmtId="2" fontId="8" fillId="16" borderId="28" xfId="0" applyNumberFormat="1" applyFont="1" applyFill="1" applyBorder="1" applyAlignment="1">
      <alignment horizontal="center" vertical="center"/>
    </xf>
    <xf numFmtId="2" fontId="4" fillId="16" borderId="24" xfId="974" applyNumberFormat="1" applyFont="1" applyFill="1" applyBorder="1" applyAlignment="1">
      <alignment horizontal="center" vertical="center" wrapText="1"/>
      <protection/>
    </xf>
    <xf numFmtId="0" fontId="8" fillId="16" borderId="28" xfId="0" applyFont="1" applyFill="1" applyBorder="1" applyAlignment="1">
      <alignment horizontal="left" vertical="center"/>
    </xf>
    <xf numFmtId="49" fontId="4" fillId="16" borderId="24" xfId="0" applyNumberFormat="1" applyFont="1" applyFill="1" applyBorder="1" applyAlignment="1">
      <alignment horizontal="left" vertical="center" wrapText="1"/>
    </xf>
    <xf numFmtId="0" fontId="4" fillId="16" borderId="24" xfId="0" applyFont="1" applyFill="1" applyBorder="1" applyAlignment="1">
      <alignment horizontal="left"/>
    </xf>
    <xf numFmtId="0" fontId="4" fillId="16" borderId="24" xfId="0" applyFont="1" applyFill="1" applyBorder="1" applyAlignment="1">
      <alignment horizontal="left" wrapText="1"/>
    </xf>
    <xf numFmtId="0" fontId="62" fillId="16" borderId="24" xfId="0" applyFont="1" applyFill="1" applyBorder="1" applyAlignment="1">
      <alignment horizontal="left"/>
    </xf>
    <xf numFmtId="0" fontId="4" fillId="16" borderId="24" xfId="0" applyFont="1" applyFill="1" applyBorder="1" applyAlignment="1">
      <alignment horizontal="left" vertical="top" wrapText="1"/>
    </xf>
    <xf numFmtId="1" fontId="4" fillId="16" borderId="24" xfId="0" applyNumberFormat="1" applyFont="1" applyFill="1" applyBorder="1" applyAlignment="1">
      <alignment horizontal="left" vertical="center" wrapText="1"/>
    </xf>
    <xf numFmtId="0" fontId="4" fillId="16" borderId="0" xfId="0" applyFont="1" applyFill="1" applyAlignment="1">
      <alignment horizontal="left"/>
    </xf>
    <xf numFmtId="189" fontId="4" fillId="16" borderId="29" xfId="0" applyNumberFormat="1" applyFont="1" applyFill="1" applyBorder="1" applyAlignment="1">
      <alignment horizontal="center" vertical="center"/>
    </xf>
    <xf numFmtId="2" fontId="4" fillId="16" borderId="29" xfId="0" applyNumberFormat="1" applyFont="1" applyFill="1" applyBorder="1" applyAlignment="1">
      <alignment horizontal="center" vertical="center" wrapText="1"/>
    </xf>
    <xf numFmtId="0" fontId="4" fillId="0" borderId="24" xfId="1002" applyFont="1" applyFill="1" applyBorder="1" applyAlignment="1">
      <alignment horizontal="left" vertical="center"/>
      <protection/>
    </xf>
    <xf numFmtId="0" fontId="4" fillId="0" borderId="24" xfId="0" applyFont="1" applyFill="1" applyBorder="1" applyAlignment="1">
      <alignment horizontal="center" vertical="center"/>
    </xf>
    <xf numFmtId="0" fontId="4" fillId="0" borderId="24" xfId="0" applyFont="1" applyFill="1" applyBorder="1" applyAlignment="1">
      <alignment wrapText="1"/>
    </xf>
    <xf numFmtId="2" fontId="4" fillId="0" borderId="24" xfId="0" applyNumberFormat="1" applyFont="1" applyFill="1" applyBorder="1" applyAlignment="1">
      <alignment horizontal="center" vertical="center"/>
    </xf>
    <xf numFmtId="0" fontId="4" fillId="0" borderId="24" xfId="0" applyFont="1" applyFill="1" applyBorder="1" applyAlignment="1">
      <alignment horizontal="left" wrapText="1"/>
    </xf>
    <xf numFmtId="1" fontId="4" fillId="0" borderId="24" xfId="0" applyNumberFormat="1" applyFont="1" applyFill="1" applyBorder="1" applyAlignment="1">
      <alignment horizontal="left" wrapText="1"/>
    </xf>
    <xf numFmtId="0" fontId="4" fillId="0" borderId="24" xfId="0" applyFont="1" applyFill="1" applyBorder="1" applyAlignment="1">
      <alignment vertical="top" wrapText="1"/>
    </xf>
    <xf numFmtId="201" fontId="4" fillId="0" borderId="24" xfId="0" applyNumberFormat="1" applyFont="1" applyFill="1" applyBorder="1" applyAlignment="1">
      <alignment horizontal="center" vertical="center"/>
    </xf>
    <xf numFmtId="0" fontId="4" fillId="0" borderId="24" xfId="0" applyFont="1" applyFill="1" applyBorder="1" applyAlignment="1">
      <alignment horizontal="left" vertical="center" wrapText="1"/>
    </xf>
    <xf numFmtId="0" fontId="4" fillId="16" borderId="24" xfId="1120" applyFont="1" applyFill="1" applyBorder="1" applyAlignment="1">
      <alignment vertical="top" wrapText="1"/>
      <protection/>
    </xf>
    <xf numFmtId="0" fontId="4" fillId="16" borderId="24" xfId="0" applyFont="1" applyFill="1" applyBorder="1" applyAlignment="1">
      <alignment horizontal="center" vertical="center"/>
    </xf>
    <xf numFmtId="2" fontId="4" fillId="0" borderId="24" xfId="1002" applyNumberFormat="1" applyFont="1" applyFill="1" applyBorder="1" applyAlignment="1">
      <alignment horizontal="center" vertical="center"/>
      <protection/>
    </xf>
    <xf numFmtId="2" fontId="4" fillId="16" borderId="29" xfId="0" applyNumberFormat="1" applyFont="1" applyFill="1" applyBorder="1" applyAlignment="1">
      <alignment horizontal="center" vertical="center"/>
    </xf>
    <xf numFmtId="0" fontId="4" fillId="16" borderId="25" xfId="0" applyFont="1" applyFill="1" applyBorder="1" applyAlignment="1">
      <alignment horizontal="left" wrapText="1"/>
    </xf>
    <xf numFmtId="2" fontId="4" fillId="16" borderId="25" xfId="0" applyNumberFormat="1" applyFont="1" applyFill="1" applyBorder="1" applyAlignment="1">
      <alignment horizontal="center" vertical="center"/>
    </xf>
    <xf numFmtId="186" fontId="4" fillId="16" borderId="25" xfId="0" applyNumberFormat="1" applyFont="1" applyFill="1" applyBorder="1" applyAlignment="1">
      <alignment horizontal="center" vertical="center"/>
    </xf>
    <xf numFmtId="186" fontId="4" fillId="16" borderId="25" xfId="0" applyNumberFormat="1" applyFont="1" applyFill="1" applyBorder="1" applyAlignment="1">
      <alignment horizontal="center" vertical="center"/>
    </xf>
    <xf numFmtId="0" fontId="9" fillId="0" borderId="24" xfId="0" applyNumberFormat="1" applyFont="1" applyBorder="1" applyAlignment="1">
      <alignment horizontal="center" vertical="center"/>
    </xf>
    <xf numFmtId="186" fontId="4" fillId="0" borderId="24" xfId="0" applyNumberFormat="1" applyFont="1" applyFill="1" applyBorder="1" applyAlignment="1">
      <alignment horizontal="center" vertical="center" wrapText="1"/>
    </xf>
    <xf numFmtId="186" fontId="4" fillId="0" borderId="24" xfId="0" applyNumberFormat="1" applyFont="1" applyFill="1" applyBorder="1" applyAlignment="1">
      <alignment horizontal="center" vertical="center"/>
    </xf>
    <xf numFmtId="189" fontId="4" fillId="0" borderId="24" xfId="0" applyNumberFormat="1" applyFont="1" applyFill="1" applyBorder="1" applyAlignment="1">
      <alignment horizontal="center" vertical="center"/>
    </xf>
    <xf numFmtId="0" fontId="4" fillId="0" borderId="24" xfId="1116" applyNumberFormat="1" applyFont="1" applyFill="1" applyBorder="1" applyAlignment="1">
      <alignment horizontal="left" vertical="center" wrapText="1"/>
      <protection/>
    </xf>
    <xf numFmtId="2" fontId="4" fillId="0" borderId="24" xfId="0" applyNumberFormat="1" applyFont="1" applyFill="1" applyBorder="1" applyAlignment="1">
      <alignment horizontal="center" vertical="center"/>
    </xf>
    <xf numFmtId="0" fontId="4" fillId="0" borderId="24" xfId="1116" applyFont="1" applyFill="1" applyBorder="1" applyAlignment="1">
      <alignment horizontal="right" vertical="center" wrapText="1"/>
      <protection/>
    </xf>
    <xf numFmtId="0" fontId="4" fillId="0" borderId="24" xfId="1116" applyNumberFormat="1" applyFont="1" applyFill="1" applyBorder="1" applyAlignment="1">
      <alignment horizontal="right" vertical="center" wrapText="1"/>
      <protection/>
    </xf>
    <xf numFmtId="186" fontId="4" fillId="0" borderId="24" xfId="1006" applyNumberFormat="1" applyFont="1" applyFill="1" applyBorder="1" applyAlignment="1">
      <alignment horizontal="center" vertical="center"/>
      <protection/>
    </xf>
    <xf numFmtId="2" fontId="4" fillId="0" borderId="24" xfId="0" applyNumberFormat="1" applyFont="1" applyFill="1" applyBorder="1" applyAlignment="1">
      <alignment horizontal="center" vertical="center" wrapText="1"/>
    </xf>
    <xf numFmtId="0" fontId="4" fillId="0" borderId="24" xfId="1116" applyFont="1" applyFill="1" applyBorder="1" applyAlignment="1">
      <alignment horizontal="left" vertical="center" wrapText="1"/>
      <protection/>
    </xf>
    <xf numFmtId="0" fontId="4" fillId="0" borderId="24" xfId="0" applyFont="1" applyFill="1" applyBorder="1" applyAlignment="1">
      <alignment vertical="center" wrapText="1"/>
    </xf>
    <xf numFmtId="2" fontId="4" fillId="0" borderId="29" xfId="0" applyNumberFormat="1" applyFont="1" applyFill="1" applyBorder="1" applyAlignment="1">
      <alignment horizontal="center" vertical="center"/>
    </xf>
    <xf numFmtId="2" fontId="4" fillId="0" borderId="30" xfId="0" applyNumberFormat="1" applyFont="1" applyFill="1" applyBorder="1" applyAlignment="1">
      <alignment horizontal="center" vertical="center"/>
    </xf>
    <xf numFmtId="2" fontId="4" fillId="0" borderId="24" xfId="1006" applyNumberFormat="1" applyFont="1" applyFill="1" applyBorder="1" applyAlignment="1">
      <alignment horizontal="center" vertical="center"/>
      <protection/>
    </xf>
    <xf numFmtId="0" fontId="4" fillId="0" borderId="24" xfId="1006" applyFont="1" applyFill="1" applyBorder="1" applyAlignment="1">
      <alignment horizontal="left" vertical="center" wrapText="1"/>
      <protection/>
    </xf>
    <xf numFmtId="2" fontId="4" fillId="0" borderId="24" xfId="1006" applyNumberFormat="1" applyFont="1" applyFill="1" applyBorder="1" applyAlignment="1">
      <alignment horizontal="center" vertical="center" wrapText="1"/>
      <protection/>
    </xf>
    <xf numFmtId="186" fontId="4" fillId="0" borderId="24" xfId="1116" applyNumberFormat="1" applyFont="1" applyFill="1" applyBorder="1" applyAlignment="1">
      <alignment horizontal="center" vertical="center" wrapText="1"/>
      <protection/>
    </xf>
    <xf numFmtId="49" fontId="4" fillId="0" borderId="24" xfId="0" applyNumberFormat="1" applyFont="1" applyFill="1" applyBorder="1" applyAlignment="1">
      <alignment horizontal="right" vertical="center" wrapText="1"/>
    </xf>
    <xf numFmtId="1" fontId="4" fillId="0" borderId="24" xfId="974" applyNumberFormat="1" applyFont="1" applyFill="1" applyBorder="1" applyAlignment="1">
      <alignment horizontal="center" vertical="center" wrapText="1"/>
      <protection/>
    </xf>
    <xf numFmtId="186" fontId="4" fillId="0" borderId="24" xfId="0" applyNumberFormat="1" applyFont="1" applyFill="1" applyBorder="1" applyAlignment="1">
      <alignment horizontal="center" vertical="center"/>
    </xf>
    <xf numFmtId="0" fontId="4" fillId="0" borderId="0" xfId="0" applyFont="1" applyAlignment="1">
      <alignment/>
    </xf>
    <xf numFmtId="0" fontId="4" fillId="16" borderId="31" xfId="0" applyFont="1" applyFill="1" applyBorder="1" applyAlignment="1">
      <alignment/>
    </xf>
    <xf numFmtId="0" fontId="4" fillId="16" borderId="32" xfId="0" applyFont="1" applyFill="1" applyBorder="1" applyAlignment="1">
      <alignment horizontal="left"/>
    </xf>
    <xf numFmtId="189" fontId="4" fillId="16" borderId="32" xfId="0" applyNumberFormat="1" applyFont="1" applyFill="1" applyBorder="1" applyAlignment="1">
      <alignment horizontal="center" vertical="center"/>
    </xf>
    <xf numFmtId="2" fontId="4" fillId="16" borderId="32" xfId="0" applyNumberFormat="1" applyFont="1" applyFill="1" applyBorder="1" applyAlignment="1">
      <alignment horizontal="center" vertical="center"/>
    </xf>
    <xf numFmtId="0" fontId="60" fillId="16" borderId="32" xfId="0" applyFont="1" applyFill="1" applyBorder="1" applyAlignment="1">
      <alignment horizontal="left" wrapText="1"/>
    </xf>
    <xf numFmtId="186" fontId="4" fillId="16" borderId="32" xfId="0" applyNumberFormat="1" applyFont="1" applyFill="1" applyBorder="1" applyAlignment="1">
      <alignment horizontal="center" vertical="center"/>
    </xf>
    <xf numFmtId="186" fontId="4" fillId="16" borderId="32" xfId="0" applyNumberFormat="1" applyFont="1" applyFill="1" applyBorder="1" applyAlignment="1">
      <alignment horizontal="center" vertical="center"/>
    </xf>
    <xf numFmtId="1" fontId="4" fillId="16" borderId="25" xfId="0" applyNumberFormat="1" applyFont="1" applyFill="1" applyBorder="1" applyAlignment="1">
      <alignment horizontal="left" wrapText="1"/>
    </xf>
    <xf numFmtId="186" fontId="4" fillId="0" borderId="24" xfId="0" applyNumberFormat="1" applyFont="1" applyFill="1" applyBorder="1" applyAlignment="1">
      <alignment horizontal="center" vertical="center"/>
    </xf>
    <xf numFmtId="0" fontId="4" fillId="0" borderId="0" xfId="0" applyFont="1" applyFill="1" applyBorder="1" applyAlignment="1">
      <alignment/>
    </xf>
    <xf numFmtId="0" fontId="4" fillId="0" borderId="33" xfId="0" applyFont="1" applyFill="1" applyBorder="1" applyAlignment="1">
      <alignment wrapText="1"/>
    </xf>
    <xf numFmtId="0" fontId="4" fillId="0" borderId="25" xfId="0" applyFont="1" applyFill="1" applyBorder="1" applyAlignment="1">
      <alignment wrapText="1"/>
    </xf>
    <xf numFmtId="0" fontId="4" fillId="0" borderId="33" xfId="0" applyFont="1" applyFill="1" applyBorder="1" applyAlignment="1">
      <alignment horizontal="center" vertical="center"/>
    </xf>
    <xf numFmtId="189" fontId="4" fillId="0" borderId="25" xfId="0" applyNumberFormat="1" applyFont="1" applyFill="1" applyBorder="1" applyAlignment="1">
      <alignment horizontal="center" vertical="center"/>
    </xf>
    <xf numFmtId="2" fontId="4" fillId="0" borderId="25" xfId="0" applyNumberFormat="1" applyFont="1" applyFill="1" applyBorder="1" applyAlignment="1">
      <alignment horizontal="center" vertical="center"/>
    </xf>
    <xf numFmtId="189" fontId="4" fillId="0" borderId="24" xfId="0" applyNumberFormat="1" applyFont="1" applyFill="1" applyBorder="1" applyAlignment="1">
      <alignment horizontal="center" vertical="center"/>
    </xf>
    <xf numFmtId="0" fontId="4" fillId="0" borderId="0" xfId="0" applyFont="1" applyFill="1" applyBorder="1" applyAlignment="1">
      <alignment/>
    </xf>
    <xf numFmtId="0" fontId="4" fillId="0" borderId="32" xfId="0" applyNumberFormat="1" applyFont="1" applyFill="1" applyBorder="1" applyAlignment="1">
      <alignment horizontal="left" wrapText="1"/>
    </xf>
    <xf numFmtId="0" fontId="4" fillId="0" borderId="24" xfId="0" applyNumberFormat="1" applyFont="1" applyFill="1" applyBorder="1" applyAlignment="1">
      <alignment horizontal="left" wrapText="1"/>
    </xf>
    <xf numFmtId="186" fontId="4" fillId="0" borderId="24" xfId="0" applyNumberFormat="1" applyFont="1" applyFill="1" applyBorder="1" applyAlignment="1">
      <alignment horizontal="center" vertical="center" wrapText="1"/>
    </xf>
    <xf numFmtId="0" fontId="4" fillId="0" borderId="0" xfId="0" applyNumberFormat="1" applyFont="1" applyFill="1" applyBorder="1" applyAlignment="1">
      <alignment horizontal="left" wrapText="1"/>
    </xf>
    <xf numFmtId="1" fontId="67" fillId="0" borderId="24" xfId="0" applyNumberFormat="1" applyFont="1" applyFill="1" applyBorder="1" applyAlignment="1">
      <alignment horizontal="center" wrapText="1"/>
    </xf>
    <xf numFmtId="0" fontId="4" fillId="0" borderId="24" xfId="0" applyFont="1" applyFill="1" applyBorder="1" applyAlignment="1">
      <alignment horizontal="left"/>
    </xf>
    <xf numFmtId="1" fontId="4" fillId="0" borderId="34" xfId="0" applyNumberFormat="1" applyFont="1" applyFill="1" applyBorder="1" applyAlignment="1">
      <alignment horizontal="left" wrapText="1"/>
    </xf>
    <xf numFmtId="2" fontId="4" fillId="0" borderId="24" xfId="0" applyNumberFormat="1" applyFont="1" applyFill="1" applyBorder="1" applyAlignment="1">
      <alignment horizontal="center" vertical="center"/>
    </xf>
    <xf numFmtId="1" fontId="4" fillId="0" borderId="29" xfId="0" applyNumberFormat="1" applyFont="1" applyFill="1" applyBorder="1" applyAlignment="1">
      <alignment horizontal="left" wrapText="1"/>
    </xf>
    <xf numFmtId="189" fontId="4" fillId="0" borderId="32" xfId="0" applyNumberFormat="1" applyFont="1" applyFill="1" applyBorder="1" applyAlignment="1">
      <alignment horizontal="center" vertical="center"/>
    </xf>
    <xf numFmtId="0" fontId="4" fillId="0" borderId="0" xfId="0" applyFont="1" applyFill="1" applyBorder="1" applyAlignment="1">
      <alignment wrapText="1"/>
    </xf>
    <xf numFmtId="2" fontId="4" fillId="0" borderId="32" xfId="0" applyNumberFormat="1" applyFont="1" applyFill="1" applyBorder="1" applyAlignment="1">
      <alignment horizontal="center" vertical="center"/>
    </xf>
    <xf numFmtId="2" fontId="4" fillId="0" borderId="35" xfId="0" applyNumberFormat="1" applyFont="1" applyFill="1" applyBorder="1" applyAlignment="1">
      <alignment horizontal="center" vertical="center"/>
    </xf>
    <xf numFmtId="2" fontId="4" fillId="0" borderId="36" xfId="0" applyNumberFormat="1" applyFont="1" applyFill="1" applyBorder="1" applyAlignment="1">
      <alignment horizontal="center" vertical="center"/>
    </xf>
    <xf numFmtId="186" fontId="4" fillId="0" borderId="32" xfId="0" applyNumberFormat="1" applyFont="1" applyFill="1" applyBorder="1" applyAlignment="1">
      <alignment horizontal="center" vertical="center"/>
    </xf>
    <xf numFmtId="0" fontId="4" fillId="0" borderId="0" xfId="0" applyFont="1" applyFill="1" applyBorder="1" applyAlignment="1">
      <alignment horizontal="center" vertical="center"/>
    </xf>
    <xf numFmtId="2" fontId="4" fillId="0" borderId="37" xfId="0" applyNumberFormat="1" applyFont="1" applyFill="1" applyBorder="1" applyAlignment="1">
      <alignment horizontal="center" vertical="center"/>
    </xf>
    <xf numFmtId="2" fontId="4" fillId="0" borderId="38" xfId="0" applyNumberFormat="1" applyFont="1" applyFill="1" applyBorder="1" applyAlignment="1">
      <alignment horizontal="center" vertical="center"/>
    </xf>
    <xf numFmtId="186" fontId="4" fillId="0" borderId="30" xfId="0" applyNumberFormat="1" applyFont="1" applyFill="1" applyBorder="1" applyAlignment="1">
      <alignment horizontal="center" vertical="center"/>
    </xf>
    <xf numFmtId="0" fontId="4" fillId="0" borderId="28" xfId="0" applyFont="1" applyFill="1" applyBorder="1" applyAlignment="1">
      <alignment wrapText="1"/>
    </xf>
    <xf numFmtId="2" fontId="4" fillId="0" borderId="39" xfId="0" applyNumberFormat="1" applyFont="1" applyFill="1" applyBorder="1" applyAlignment="1">
      <alignment horizontal="center" vertical="center"/>
    </xf>
    <xf numFmtId="0" fontId="4" fillId="0" borderId="29" xfId="0" applyFont="1" applyFill="1" applyBorder="1" applyAlignment="1">
      <alignment horizontal="center" vertical="center"/>
    </xf>
    <xf numFmtId="0" fontId="4" fillId="0" borderId="29" xfId="0" applyFont="1" applyFill="1" applyBorder="1" applyAlignment="1">
      <alignment wrapText="1"/>
    </xf>
    <xf numFmtId="0" fontId="4" fillId="0" borderId="40" xfId="0" applyFont="1" applyFill="1" applyBorder="1" applyAlignment="1">
      <alignment wrapText="1"/>
    </xf>
    <xf numFmtId="0" fontId="67" fillId="0" borderId="24" xfId="0" applyFont="1" applyFill="1" applyBorder="1" applyAlignment="1">
      <alignment wrapText="1"/>
    </xf>
    <xf numFmtId="0" fontId="4" fillId="0" borderId="30" xfId="0" applyFont="1" applyFill="1" applyBorder="1" applyAlignment="1">
      <alignment horizontal="center" vertical="center"/>
    </xf>
    <xf numFmtId="0" fontId="4" fillId="0" borderId="34" xfId="0" applyFont="1" applyFill="1" applyBorder="1" applyAlignment="1">
      <alignment wrapText="1"/>
    </xf>
    <xf numFmtId="186" fontId="4" fillId="0" borderId="29" xfId="0" applyNumberFormat="1" applyFont="1" applyFill="1" applyBorder="1" applyAlignment="1">
      <alignment horizontal="center" vertical="center"/>
    </xf>
    <xf numFmtId="186" fontId="4" fillId="0" borderId="0" xfId="0" applyNumberFormat="1" applyFont="1" applyFill="1" applyBorder="1" applyAlignment="1">
      <alignment horizontal="center" vertical="center"/>
    </xf>
    <xf numFmtId="2" fontId="4" fillId="0" borderId="41" xfId="0" applyNumberFormat="1" applyFont="1" applyFill="1" applyBorder="1" applyAlignment="1">
      <alignment horizontal="center" vertical="center"/>
    </xf>
    <xf numFmtId="0" fontId="4" fillId="0" borderId="32" xfId="0" applyFont="1" applyFill="1" applyBorder="1" applyAlignment="1">
      <alignment wrapText="1"/>
    </xf>
    <xf numFmtId="0" fontId="4" fillId="0" borderId="42" xfId="0" applyFont="1" applyFill="1" applyBorder="1" applyAlignment="1">
      <alignment horizontal="center" vertical="center"/>
    </xf>
    <xf numFmtId="0" fontId="67" fillId="0" borderId="42" xfId="0" applyFont="1" applyFill="1" applyBorder="1" applyAlignment="1">
      <alignment wrapText="1"/>
    </xf>
    <xf numFmtId="186" fontId="4" fillId="0" borderId="25" xfId="0" applyNumberFormat="1" applyFont="1" applyFill="1" applyBorder="1" applyAlignment="1">
      <alignment horizontal="center" vertical="center"/>
    </xf>
    <xf numFmtId="0" fontId="4" fillId="0" borderId="43" xfId="0" applyFont="1" applyFill="1" applyBorder="1" applyAlignment="1">
      <alignment horizontal="center" vertical="center"/>
    </xf>
    <xf numFmtId="0" fontId="4" fillId="0" borderId="34" xfId="0" applyFont="1" applyFill="1" applyBorder="1" applyAlignment="1">
      <alignment horizontal="left"/>
    </xf>
    <xf numFmtId="186" fontId="4" fillId="0" borderId="24" xfId="1067" applyNumberFormat="1" applyFont="1" applyFill="1" applyBorder="1" applyAlignment="1">
      <alignment horizontal="center" vertical="center"/>
      <protection/>
    </xf>
    <xf numFmtId="0" fontId="4" fillId="0" borderId="30" xfId="0" applyFont="1" applyFill="1" applyBorder="1" applyAlignment="1">
      <alignment horizontal="left"/>
    </xf>
    <xf numFmtId="2" fontId="4" fillId="0" borderId="29" xfId="0" applyNumberFormat="1" applyFont="1" applyFill="1" applyBorder="1" applyAlignment="1">
      <alignment horizontal="center" vertical="center"/>
    </xf>
    <xf numFmtId="2" fontId="4" fillId="0" borderId="30" xfId="0" applyNumberFormat="1" applyFont="1" applyFill="1" applyBorder="1" applyAlignment="1">
      <alignment horizontal="center" vertical="center" wrapText="1"/>
    </xf>
    <xf numFmtId="0" fontId="4" fillId="0" borderId="25" xfId="1116" applyNumberFormat="1" applyFont="1" applyFill="1" applyBorder="1" applyAlignment="1">
      <alignment horizontal="right" vertical="center" wrapText="1"/>
      <protection/>
    </xf>
    <xf numFmtId="0" fontId="4" fillId="0" borderId="32" xfId="1116" applyFont="1" applyFill="1" applyBorder="1" applyAlignment="1">
      <alignment horizontal="left" vertical="center" wrapText="1"/>
      <protection/>
    </xf>
    <xf numFmtId="0" fontId="4" fillId="0" borderId="25" xfId="1116" applyFont="1" applyFill="1" applyBorder="1" applyAlignment="1">
      <alignment horizontal="left" vertical="center" wrapText="1"/>
      <protection/>
    </xf>
    <xf numFmtId="0" fontId="4" fillId="0" borderId="32" xfId="1116" applyNumberFormat="1" applyFont="1" applyFill="1" applyBorder="1" applyAlignment="1">
      <alignment horizontal="left" vertical="center" wrapText="1"/>
      <protection/>
    </xf>
    <xf numFmtId="2" fontId="4" fillId="16" borderId="24" xfId="1115" applyNumberFormat="1" applyFont="1" applyFill="1" applyBorder="1" applyAlignment="1">
      <alignment horizontal="center" vertical="center" wrapText="1"/>
      <protection/>
    </xf>
    <xf numFmtId="0" fontId="59" fillId="16" borderId="0" xfId="0" applyFont="1" applyFill="1" applyBorder="1" applyAlignment="1">
      <alignment wrapText="1"/>
    </xf>
    <xf numFmtId="1" fontId="67" fillId="0" borderId="29" xfId="0" applyNumberFormat="1" applyFont="1" applyFill="1" applyBorder="1" applyAlignment="1">
      <alignment horizontal="center" wrapText="1"/>
    </xf>
    <xf numFmtId="1" fontId="4" fillId="0" borderId="25" xfId="0" applyNumberFormat="1" applyFont="1" applyFill="1" applyBorder="1" applyAlignment="1">
      <alignment horizontal="left" wrapText="1"/>
    </xf>
    <xf numFmtId="1" fontId="4" fillId="0" borderId="24" xfId="0" applyNumberFormat="1" applyFont="1" applyFill="1" applyBorder="1" applyAlignment="1">
      <alignment wrapText="1"/>
    </xf>
    <xf numFmtId="1" fontId="0" fillId="0" borderId="24" xfId="0" applyNumberFormat="1" applyFont="1" applyFill="1" applyBorder="1" applyAlignment="1">
      <alignment wrapText="1"/>
    </xf>
    <xf numFmtId="0" fontId="4" fillId="0" borderId="24" xfId="0" applyFont="1" applyFill="1" applyBorder="1" applyAlignment="1">
      <alignment vertical="center" wrapText="1"/>
    </xf>
    <xf numFmtId="0" fontId="4" fillId="0" borderId="24" xfId="1116" applyFont="1" applyFill="1" applyBorder="1" applyAlignment="1">
      <alignment horizontal="right" vertical="center" wrapText="1"/>
      <protection/>
    </xf>
    <xf numFmtId="0" fontId="4" fillId="0" borderId="0" xfId="1116" applyFont="1" applyFill="1" applyBorder="1" applyAlignment="1">
      <alignment horizontal="right" vertical="center" wrapText="1"/>
      <protection/>
    </xf>
    <xf numFmtId="189" fontId="4" fillId="16" borderId="24" xfId="0" applyNumberFormat="1" applyFont="1" applyFill="1" applyBorder="1" applyAlignment="1">
      <alignment horizontal="center" vertical="center" wrapText="1"/>
    </xf>
    <xf numFmtId="0" fontId="4" fillId="16" borderId="0" xfId="0" applyFont="1" applyFill="1" applyBorder="1" applyAlignment="1">
      <alignment wrapText="1"/>
    </xf>
    <xf numFmtId="0" fontId="8" fillId="0" borderId="0" xfId="1119" applyFont="1" applyFill="1" applyAlignment="1">
      <alignment vertical="center" wrapText="1"/>
      <protection/>
    </xf>
    <xf numFmtId="0" fontId="58" fillId="0" borderId="0" xfId="0" applyFont="1" applyFill="1" applyBorder="1" applyAlignment="1">
      <alignment horizontal="center" vertical="center"/>
    </xf>
    <xf numFmtId="0" fontId="2" fillId="0" borderId="31" xfId="1118" applyFont="1" applyBorder="1" applyAlignment="1">
      <alignment horizontal="center" vertical="center" wrapText="1"/>
      <protection/>
    </xf>
    <xf numFmtId="0" fontId="5" fillId="0" borderId="26" xfId="1118" applyFont="1" applyBorder="1" applyAlignment="1">
      <alignment horizontal="left" vertical="center" wrapText="1"/>
      <protection/>
    </xf>
    <xf numFmtId="0" fontId="5" fillId="0" borderId="26" xfId="0" applyFont="1" applyFill="1" applyBorder="1" applyAlignment="1">
      <alignment horizontal="center" vertical="center" wrapText="1"/>
    </xf>
    <xf numFmtId="0" fontId="0" fillId="0" borderId="0" xfId="0" applyFont="1" applyAlignment="1">
      <alignment horizontal="left" wrapText="1"/>
    </xf>
    <xf numFmtId="0" fontId="0" fillId="0" borderId="0" xfId="1119" applyFont="1" applyFill="1" applyAlignment="1">
      <alignment vertical="center" wrapText="1"/>
      <protection/>
    </xf>
    <xf numFmtId="0" fontId="53" fillId="0" borderId="0" xfId="0" applyFont="1" applyAlignment="1">
      <alignment horizontal="center" wrapText="1"/>
    </xf>
    <xf numFmtId="186" fontId="0" fillId="0" borderId="0" xfId="0" applyNumberFormat="1" applyFont="1" applyAlignment="1">
      <alignment horizontal="center" vertical="center" wrapText="1"/>
    </xf>
    <xf numFmtId="187" fontId="0" fillId="0" borderId="0" xfId="0" applyNumberFormat="1" applyFont="1" applyAlignment="1">
      <alignment horizontal="center" vertical="center"/>
    </xf>
    <xf numFmtId="186" fontId="4" fillId="0" borderId="0" xfId="0" applyNumberFormat="1" applyFont="1" applyAlignment="1">
      <alignment horizontal="center" vertical="center"/>
    </xf>
    <xf numFmtId="0" fontId="0" fillId="0" borderId="0" xfId="0" applyFont="1" applyAlignment="1">
      <alignment/>
    </xf>
    <xf numFmtId="204" fontId="13" fillId="0" borderId="0" xfId="0" applyNumberFormat="1" applyFont="1" applyAlignment="1">
      <alignment horizontal="center"/>
    </xf>
    <xf numFmtId="0" fontId="0"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left" vertical="center"/>
    </xf>
    <xf numFmtId="10" fontId="13" fillId="0" borderId="0" xfId="0" applyNumberFormat="1" applyFont="1" applyAlignment="1">
      <alignment horizontal="center" vertical="center" wrapText="1"/>
    </xf>
    <xf numFmtId="0" fontId="7" fillId="0" borderId="24" xfId="1118" applyFont="1" applyBorder="1" applyAlignment="1">
      <alignment horizontal="center" vertical="center"/>
      <protection/>
    </xf>
    <xf numFmtId="0" fontId="7" fillId="0" borderId="24" xfId="1118" applyFont="1" applyBorder="1" applyAlignment="1">
      <alignment horizontal="left" vertical="center" wrapText="1"/>
      <protection/>
    </xf>
    <xf numFmtId="186" fontId="7" fillId="0" borderId="24" xfId="1118" applyNumberFormat="1" applyFont="1" applyBorder="1" applyAlignment="1">
      <alignment horizontal="center" vertical="center" wrapText="1"/>
      <protection/>
    </xf>
    <xf numFmtId="0" fontId="5" fillId="0" borderId="27" xfId="1118" applyFont="1" applyBorder="1" applyAlignment="1">
      <alignment horizontal="left" vertical="center" wrapText="1"/>
      <protection/>
    </xf>
    <xf numFmtId="0" fontId="5" fillId="0" borderId="24" xfId="1118" applyFont="1" applyBorder="1" applyAlignment="1">
      <alignment horizontal="center"/>
      <protection/>
    </xf>
    <xf numFmtId="187" fontId="5" fillId="0" borderId="24" xfId="1118" applyNumberFormat="1" applyFont="1" applyBorder="1" applyAlignment="1">
      <alignment horizontal="center" vertical="center" wrapText="1"/>
      <protection/>
    </xf>
    <xf numFmtId="0" fontId="5" fillId="0" borderId="27" xfId="1118" applyFont="1" applyBorder="1" applyAlignment="1">
      <alignment horizontal="left" vertical="center"/>
      <protection/>
    </xf>
    <xf numFmtId="187" fontId="5" fillId="0" borderId="27" xfId="1118" applyNumberFormat="1" applyFont="1" applyBorder="1" applyAlignment="1">
      <alignment horizontal="center" vertical="center" wrapText="1"/>
      <protection/>
    </xf>
    <xf numFmtId="0" fontId="3" fillId="0" borderId="26" xfId="1118" applyFont="1" applyBorder="1" applyAlignment="1">
      <alignment horizontal="right"/>
      <protection/>
    </xf>
    <xf numFmtId="203" fontId="3" fillId="0" borderId="26" xfId="1118" applyNumberFormat="1" applyFont="1" applyBorder="1" applyAlignment="1">
      <alignment horizontal="center" vertical="center" wrapText="1"/>
      <protection/>
    </xf>
    <xf numFmtId="186" fontId="0" fillId="0" borderId="0" xfId="0" applyNumberFormat="1" applyAlignment="1">
      <alignment horizontal="center" vertical="center" wrapText="1"/>
    </xf>
    <xf numFmtId="187" fontId="0" fillId="0" borderId="0" xfId="0" applyNumberFormat="1" applyAlignment="1">
      <alignment horizontal="center" vertical="center"/>
    </xf>
    <xf numFmtId="0" fontId="12"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6" fillId="0" borderId="0" xfId="0" applyFont="1" applyFill="1" applyBorder="1" applyAlignment="1">
      <alignment horizontal="center" vertical="center"/>
    </xf>
    <xf numFmtId="0" fontId="3" fillId="0" borderId="0" xfId="0" applyFont="1" applyFill="1" applyBorder="1" applyAlignment="1">
      <alignment horizontal="center" wrapText="1"/>
    </xf>
    <xf numFmtId="0" fontId="5" fillId="0" borderId="27" xfId="1118" applyFont="1" applyBorder="1" applyAlignment="1">
      <alignment horizontal="center" vertical="center" wrapText="1"/>
      <protection/>
    </xf>
    <xf numFmtId="0" fontId="5" fillId="0" borderId="27" xfId="0" applyFont="1" applyFill="1" applyBorder="1" applyAlignment="1">
      <alignment horizontal="center" vertical="center" wrapText="1"/>
    </xf>
    <xf numFmtId="0" fontId="3" fillId="0" borderId="26" xfId="1118" applyFont="1" applyBorder="1" applyAlignment="1">
      <alignment horizontal="right"/>
      <protection/>
    </xf>
    <xf numFmtId="0" fontId="3" fillId="0" borderId="26" xfId="1118" applyFont="1" applyBorder="1" applyAlignment="1">
      <alignment horizontal="center"/>
      <protection/>
    </xf>
    <xf numFmtId="0" fontId="8" fillId="0" borderId="26" xfId="1118" applyFont="1" applyBorder="1" applyAlignment="1">
      <alignment/>
      <protection/>
    </xf>
    <xf numFmtId="203" fontId="8" fillId="0" borderId="26" xfId="1118" applyNumberFormat="1" applyFont="1" applyBorder="1" applyAlignment="1">
      <alignment horizontal="center" vertical="center" wrapText="1"/>
      <protection/>
    </xf>
    <xf numFmtId="203" fontId="3" fillId="0" borderId="26" xfId="1118" applyNumberFormat="1" applyFont="1" applyBorder="1" applyAlignment="1">
      <alignment horizontal="center" vertical="center" wrapText="1"/>
      <protection/>
    </xf>
    <xf numFmtId="14" fontId="5" fillId="16" borderId="27" xfId="1118" applyNumberFormat="1" applyFont="1" applyFill="1" applyBorder="1" applyAlignment="1">
      <alignment horizontal="center" vertical="center" wrapText="1"/>
      <protection/>
    </xf>
    <xf numFmtId="186" fontId="8" fillId="16" borderId="27" xfId="0" applyNumberFormat="1" applyFont="1" applyFill="1" applyBorder="1" applyAlignment="1">
      <alignment horizontal="center" vertical="center" wrapText="1"/>
    </xf>
    <xf numFmtId="0" fontId="7" fillId="0" borderId="24" xfId="1118" applyFont="1" applyBorder="1" applyAlignment="1">
      <alignment horizontal="center"/>
      <protection/>
    </xf>
    <xf numFmtId="0" fontId="2" fillId="0" borderId="44" xfId="1118" applyFont="1" applyBorder="1" applyAlignment="1">
      <alignment horizontal="center" vertical="center" wrapText="1"/>
      <protection/>
    </xf>
    <xf numFmtId="186" fontId="5" fillId="0" borderId="27" xfId="0" applyNumberFormat="1" applyFont="1" applyFill="1" applyBorder="1" applyAlignment="1">
      <alignment horizontal="center" vertical="center" wrapText="1"/>
    </xf>
    <xf numFmtId="0" fontId="8" fillId="0" borderId="24" xfId="1118" applyFont="1" applyBorder="1" applyAlignment="1">
      <alignment horizontal="center"/>
      <protection/>
    </xf>
    <xf numFmtId="187" fontId="8" fillId="0" borderId="24" xfId="1118" applyNumberFormat="1" applyFont="1" applyBorder="1" applyAlignment="1">
      <alignment horizontal="center" vertical="center" wrapText="1"/>
      <protection/>
    </xf>
    <xf numFmtId="203" fontId="13" fillId="0" borderId="26" xfId="1118" applyNumberFormat="1" applyFont="1" applyBorder="1" applyAlignment="1">
      <alignment horizontal="center" vertical="center" wrapText="1"/>
      <protection/>
    </xf>
    <xf numFmtId="0" fontId="13" fillId="0" borderId="26" xfId="1118" applyFont="1" applyBorder="1" applyAlignment="1">
      <alignment horizontal="right"/>
      <protection/>
    </xf>
    <xf numFmtId="0" fontId="3" fillId="0" borderId="26" xfId="1118" applyFont="1" applyBorder="1" applyAlignment="1">
      <alignment/>
      <protection/>
    </xf>
    <xf numFmtId="0" fontId="7" fillId="0" borderId="26" xfId="0" applyFont="1" applyBorder="1" applyAlignment="1">
      <alignment horizontal="right"/>
    </xf>
    <xf numFmtId="0" fontId="9" fillId="0" borderId="24" xfId="0" applyFont="1" applyBorder="1" applyAlignment="1">
      <alignment horizontal="left" vertical="center" wrapText="1"/>
    </xf>
    <xf numFmtId="0" fontId="8" fillId="0" borderId="26" xfId="0" applyFont="1" applyBorder="1" applyAlignment="1">
      <alignment horizontal="right"/>
    </xf>
    <xf numFmtId="0" fontId="8" fillId="0" borderId="24" xfId="0" applyFont="1" applyBorder="1" applyAlignment="1">
      <alignment horizontal="center" vertical="center" wrapText="1"/>
    </xf>
    <xf numFmtId="186" fontId="8" fillId="0" borderId="26" xfId="0" applyNumberFormat="1" applyFont="1" applyBorder="1" applyAlignment="1">
      <alignment horizontal="center"/>
    </xf>
    <xf numFmtId="187" fontId="8" fillId="0" borderId="26" xfId="0" applyNumberFormat="1" applyFont="1" applyBorder="1" applyAlignment="1">
      <alignment horizontal="center"/>
    </xf>
    <xf numFmtId="0" fontId="8" fillId="0" borderId="26" xfId="0" applyFont="1" applyBorder="1" applyAlignment="1">
      <alignment horizontal="center" vertical="center" wrapText="1"/>
    </xf>
    <xf numFmtId="186" fontId="8" fillId="16" borderId="31" xfId="0" applyNumberFormat="1" applyFont="1" applyFill="1" applyBorder="1" applyAlignment="1">
      <alignment horizontal="center" vertical="center" wrapText="1"/>
    </xf>
    <xf numFmtId="0" fontId="8" fillId="0" borderId="31" xfId="0" applyFont="1" applyBorder="1" applyAlignment="1">
      <alignment horizontal="center" vertical="center" wrapText="1"/>
    </xf>
    <xf numFmtId="186" fontId="8" fillId="0" borderId="31" xfId="0" applyNumberFormat="1" applyFont="1" applyBorder="1" applyAlignment="1">
      <alignment horizontal="center" vertical="center" wrapText="1"/>
    </xf>
    <xf numFmtId="186" fontId="8" fillId="0" borderId="26" xfId="0" applyNumberFormat="1" applyFont="1" applyBorder="1" applyAlignment="1">
      <alignment horizontal="center" vertical="center" wrapText="1"/>
    </xf>
    <xf numFmtId="0" fontId="8" fillId="0" borderId="26" xfId="0" applyFont="1" applyBorder="1" applyAlignment="1">
      <alignment horizontal="center"/>
    </xf>
    <xf numFmtId="0" fontId="2" fillId="0" borderId="26" xfId="0" applyFont="1" applyBorder="1" applyAlignment="1">
      <alignment horizontal="center"/>
    </xf>
    <xf numFmtId="190" fontId="5" fillId="0" borderId="0" xfId="0" applyNumberFormat="1" applyFont="1" applyAlignment="1">
      <alignment horizontal="center"/>
    </xf>
    <xf numFmtId="0" fontId="2" fillId="0" borderId="26" xfId="0" applyFont="1" applyBorder="1" applyAlignment="1">
      <alignment horizontal="right"/>
    </xf>
    <xf numFmtId="0" fontId="8" fillId="16" borderId="28" xfId="0" applyFont="1" applyFill="1" applyBorder="1" applyAlignment="1">
      <alignment horizontal="left" vertical="center"/>
    </xf>
    <xf numFmtId="0" fontId="8" fillId="16" borderId="28" xfId="0" applyFont="1" applyFill="1" applyBorder="1" applyAlignment="1">
      <alignment horizontal="center" vertical="center"/>
    </xf>
    <xf numFmtId="186" fontId="5" fillId="16" borderId="24" xfId="0" applyNumberFormat="1" applyFont="1" applyFill="1" applyBorder="1" applyAlignment="1">
      <alignment horizontal="center" vertical="center" wrapText="1" shrinkToFit="1"/>
    </xf>
    <xf numFmtId="186" fontId="8" fillId="16" borderId="28" xfId="0" applyNumberFormat="1" applyFont="1" applyFill="1" applyBorder="1" applyAlignment="1">
      <alignment horizontal="center" vertical="center" wrapText="1"/>
    </xf>
    <xf numFmtId="186" fontId="8" fillId="16" borderId="28" xfId="0" applyNumberFormat="1" applyFont="1" applyFill="1" applyBorder="1" applyAlignment="1">
      <alignment horizontal="center" vertical="center"/>
    </xf>
    <xf numFmtId="2" fontId="5" fillId="16" borderId="24" xfId="0" applyNumberFormat="1" applyFont="1" applyFill="1" applyBorder="1" applyAlignment="1">
      <alignment horizontal="center" vertical="center" textRotation="90" wrapText="1" shrinkToFit="1"/>
    </xf>
    <xf numFmtId="186" fontId="5" fillId="16" borderId="24" xfId="0" applyNumberFormat="1" applyFont="1" applyFill="1" applyBorder="1" applyAlignment="1">
      <alignment horizontal="center" vertical="center"/>
    </xf>
    <xf numFmtId="14" fontId="8" fillId="16" borderId="28" xfId="0" applyNumberFormat="1" applyFont="1" applyFill="1" applyBorder="1" applyAlignment="1">
      <alignment horizontal="center" vertical="center"/>
    </xf>
    <xf numFmtId="0" fontId="5" fillId="16" borderId="24" xfId="0" applyFont="1" applyFill="1" applyBorder="1" applyAlignment="1">
      <alignment horizontal="right"/>
    </xf>
    <xf numFmtId="0" fontId="5" fillId="16" borderId="24" xfId="0" applyFont="1" applyFill="1" applyBorder="1" applyAlignment="1">
      <alignment horizontal="center" vertical="center"/>
    </xf>
    <xf numFmtId="186" fontId="4" fillId="16" borderId="0" xfId="0" applyNumberFormat="1" applyFont="1" applyFill="1" applyAlignment="1">
      <alignment horizontal="center" vertical="center"/>
    </xf>
    <xf numFmtId="2" fontId="18" fillId="16" borderId="24" xfId="0" applyNumberFormat="1" applyFont="1" applyFill="1" applyBorder="1" applyAlignment="1">
      <alignment horizontal="center" vertical="center"/>
    </xf>
    <xf numFmtId="193" fontId="18" fillId="16" borderId="24" xfId="0" applyNumberFormat="1" applyFont="1" applyFill="1" applyBorder="1" applyAlignment="1">
      <alignment vertical="center"/>
    </xf>
    <xf numFmtId="0" fontId="19" fillId="16" borderId="28" xfId="0" applyFont="1" applyFill="1" applyBorder="1" applyAlignment="1">
      <alignment horizontal="center" vertical="center"/>
    </xf>
    <xf numFmtId="0" fontId="19" fillId="16" borderId="28" xfId="0" applyFont="1" applyFill="1" applyBorder="1" applyAlignment="1">
      <alignment horizontal="center"/>
    </xf>
    <xf numFmtId="0" fontId="19" fillId="16" borderId="28" xfId="0" applyFont="1" applyFill="1" applyBorder="1" applyAlignment="1">
      <alignment horizontal="center" vertical="center" wrapText="1"/>
    </xf>
    <xf numFmtId="0" fontId="54" fillId="16" borderId="0" xfId="0" applyFont="1" applyFill="1" applyBorder="1" applyAlignment="1">
      <alignment horizontal="center" vertical="center"/>
    </xf>
    <xf numFmtId="0" fontId="54" fillId="16" borderId="0" xfId="0" applyFont="1" applyFill="1" applyBorder="1" applyAlignment="1">
      <alignment horizontal="center"/>
    </xf>
    <xf numFmtId="0" fontId="18" fillId="16" borderId="24" xfId="0" applyFont="1" applyFill="1" applyBorder="1" applyAlignment="1">
      <alignment horizontal="center" vertical="center"/>
    </xf>
    <xf numFmtId="186" fontId="5" fillId="16" borderId="24" xfId="0" applyNumberFormat="1" applyFont="1" applyFill="1" applyBorder="1" applyAlignment="1">
      <alignment horizontal="center" vertical="center" textRotation="90" wrapText="1" shrinkToFit="1"/>
    </xf>
    <xf numFmtId="189" fontId="5" fillId="16" borderId="24" xfId="0" applyNumberFormat="1" applyFont="1" applyFill="1" applyBorder="1" applyAlignment="1">
      <alignment horizontal="center" vertical="center" textRotation="90" wrapText="1" shrinkToFit="1"/>
    </xf>
    <xf numFmtId="14" fontId="4" fillId="16" borderId="0" xfId="0" applyNumberFormat="1" applyFont="1" applyFill="1" applyAlignment="1">
      <alignment horizontal="center" vertical="center"/>
    </xf>
    <xf numFmtId="0" fontId="61" fillId="0" borderId="29" xfId="1120" applyFont="1" applyFill="1" applyBorder="1" applyAlignment="1">
      <alignment horizontal="center" vertical="top" wrapText="1"/>
      <protection/>
    </xf>
    <xf numFmtId="0" fontId="61" fillId="0" borderId="28" xfId="1120" applyFont="1" applyFill="1" applyBorder="1" applyAlignment="1">
      <alignment horizontal="center" vertical="top" wrapText="1"/>
      <protection/>
    </xf>
    <xf numFmtId="0" fontId="61" fillId="0" borderId="30" xfId="1120" applyFont="1" applyFill="1" applyBorder="1" applyAlignment="1">
      <alignment horizontal="center" vertical="top" wrapText="1"/>
      <protection/>
    </xf>
    <xf numFmtId="193" fontId="18" fillId="16" borderId="32" xfId="0" applyNumberFormat="1" applyFont="1" applyFill="1" applyBorder="1" applyAlignment="1">
      <alignment vertical="center"/>
    </xf>
    <xf numFmtId="0" fontId="18" fillId="16" borderId="24" xfId="0" applyFont="1" applyFill="1" applyBorder="1" applyAlignment="1">
      <alignment horizontal="center" vertical="center" wrapText="1"/>
    </xf>
    <xf numFmtId="0" fontId="18" fillId="16" borderId="25" xfId="0" applyFont="1" applyFill="1" applyBorder="1" applyAlignment="1">
      <alignment horizontal="center" vertical="center" wrapText="1"/>
    </xf>
    <xf numFmtId="0" fontId="61" fillId="0" borderId="29" xfId="0" applyFont="1" applyFill="1" applyBorder="1" applyAlignment="1">
      <alignment horizontal="center" vertical="top" wrapText="1"/>
    </xf>
    <xf numFmtId="0" fontId="61" fillId="0" borderId="28" xfId="0" applyFont="1" applyFill="1" applyBorder="1" applyAlignment="1">
      <alignment horizontal="center" vertical="top" wrapText="1"/>
    </xf>
    <xf numFmtId="0" fontId="61" fillId="0" borderId="30" xfId="0" applyFont="1" applyFill="1" applyBorder="1" applyAlignment="1">
      <alignment horizontal="center" vertical="top" wrapText="1"/>
    </xf>
    <xf numFmtId="0" fontId="61" fillId="0" borderId="29" xfId="0" applyFont="1" applyFill="1" applyBorder="1" applyAlignment="1">
      <alignment horizontal="center" vertical="center"/>
    </xf>
    <xf numFmtId="0" fontId="61" fillId="0" borderId="28" xfId="0" applyFont="1" applyFill="1" applyBorder="1" applyAlignment="1">
      <alignment horizontal="center" vertical="center"/>
    </xf>
    <xf numFmtId="0" fontId="61" fillId="0" borderId="30" xfId="0" applyFont="1" applyFill="1" applyBorder="1" applyAlignment="1">
      <alignment horizontal="center" vertical="center"/>
    </xf>
    <xf numFmtId="186" fontId="5" fillId="16" borderId="24" xfId="0" applyNumberFormat="1" applyFont="1" applyFill="1" applyBorder="1" applyAlignment="1">
      <alignment horizontal="left" vertical="center" wrapText="1" shrinkToFit="1"/>
    </xf>
    <xf numFmtId="0" fontId="66" fillId="16" borderId="24" xfId="0" applyFont="1" applyFill="1" applyBorder="1" applyAlignment="1">
      <alignment horizontal="center" wrapText="1"/>
    </xf>
    <xf numFmtId="0" fontId="21" fillId="0" borderId="24" xfId="0" applyFont="1" applyFill="1" applyBorder="1" applyAlignment="1">
      <alignment horizontal="center"/>
    </xf>
    <xf numFmtId="0" fontId="21" fillId="0" borderId="25" xfId="0" applyFont="1" applyFill="1" applyBorder="1" applyAlignment="1">
      <alignment horizontal="center"/>
    </xf>
    <xf numFmtId="1" fontId="21" fillId="16" borderId="24" xfId="0" applyNumberFormat="1" applyFont="1" applyFill="1" applyBorder="1" applyAlignment="1">
      <alignment horizontal="center" wrapText="1"/>
    </xf>
    <xf numFmtId="0" fontId="21" fillId="16" borderId="24" xfId="0" applyFont="1" applyFill="1" applyBorder="1" applyAlignment="1">
      <alignment horizontal="center" vertical="center" wrapText="1"/>
    </xf>
    <xf numFmtId="0" fontId="21" fillId="16" borderId="24" xfId="0" applyFont="1" applyFill="1" applyBorder="1" applyAlignment="1">
      <alignment horizontal="center" wrapText="1"/>
    </xf>
    <xf numFmtId="1" fontId="21" fillId="0" borderId="24" xfId="0" applyNumberFormat="1" applyFont="1" applyFill="1" applyBorder="1" applyAlignment="1">
      <alignment horizontal="center" wrapText="1"/>
    </xf>
    <xf numFmtId="0" fontId="21" fillId="16" borderId="25" xfId="0" applyFont="1" applyFill="1" applyBorder="1" applyAlignment="1">
      <alignment horizontal="center" vertical="center" wrapText="1"/>
    </xf>
    <xf numFmtId="1" fontId="21" fillId="16" borderId="25" xfId="0" applyNumberFormat="1" applyFont="1" applyFill="1" applyBorder="1" applyAlignment="1">
      <alignment horizontal="center" wrapText="1"/>
    </xf>
    <xf numFmtId="1" fontId="18" fillId="16" borderId="29" xfId="0" applyNumberFormat="1" applyFont="1" applyFill="1" applyBorder="1" applyAlignment="1">
      <alignment horizontal="center" wrapText="1"/>
    </xf>
    <xf numFmtId="1" fontId="18" fillId="16" borderId="28" xfId="0" applyNumberFormat="1" applyFont="1" applyFill="1" applyBorder="1" applyAlignment="1">
      <alignment horizontal="center" wrapText="1"/>
    </xf>
    <xf numFmtId="1" fontId="18" fillId="16" borderId="40" xfId="0" applyNumberFormat="1" applyFont="1" applyFill="1" applyBorder="1" applyAlignment="1">
      <alignment horizontal="center" wrapText="1"/>
    </xf>
    <xf numFmtId="1" fontId="18" fillId="16" borderId="30" xfId="0" applyNumberFormat="1" applyFont="1" applyFill="1" applyBorder="1" applyAlignment="1">
      <alignment horizontal="center" wrapText="1"/>
    </xf>
    <xf numFmtId="0" fontId="21" fillId="16" borderId="24" xfId="0" applyFont="1" applyFill="1" applyBorder="1" applyAlignment="1">
      <alignment horizontal="center"/>
    </xf>
    <xf numFmtId="0" fontId="18" fillId="16" borderId="24" xfId="0" applyFont="1" applyFill="1" applyBorder="1" applyAlignment="1">
      <alignment horizontal="center"/>
    </xf>
    <xf numFmtId="0" fontId="21" fillId="16" borderId="32" xfId="0" applyFont="1" applyFill="1" applyBorder="1" applyAlignment="1">
      <alignment horizontal="center"/>
    </xf>
    <xf numFmtId="0" fontId="18" fillId="16" borderId="24" xfId="0" applyFont="1" applyFill="1" applyBorder="1" applyAlignment="1">
      <alignment horizontal="center" wrapText="1"/>
    </xf>
    <xf numFmtId="0" fontId="65" fillId="16" borderId="24" xfId="0" applyFont="1" applyFill="1" applyBorder="1" applyAlignment="1">
      <alignment horizontal="center" wrapText="1"/>
    </xf>
    <xf numFmtId="0" fontId="21" fillId="16" borderId="29" xfId="0" applyFont="1" applyFill="1" applyBorder="1" applyAlignment="1">
      <alignment horizontal="center" wrapText="1"/>
    </xf>
    <xf numFmtId="0" fontId="21" fillId="16" borderId="28" xfId="0" applyFont="1" applyFill="1" applyBorder="1" applyAlignment="1">
      <alignment horizontal="center" wrapText="1"/>
    </xf>
    <xf numFmtId="0" fontId="21" fillId="16" borderId="30" xfId="0" applyFont="1" applyFill="1" applyBorder="1" applyAlignment="1">
      <alignment horizontal="center" wrapText="1"/>
    </xf>
    <xf numFmtId="0" fontId="18" fillId="16" borderId="24" xfId="0" applyFont="1" applyFill="1" applyBorder="1" applyAlignment="1">
      <alignment horizontal="center"/>
    </xf>
    <xf numFmtId="0" fontId="18" fillId="78" borderId="24" xfId="0" applyFont="1" applyFill="1" applyBorder="1" applyAlignment="1">
      <alignment horizontal="center" vertical="center"/>
    </xf>
    <xf numFmtId="0" fontId="18" fillId="16" borderId="29" xfId="0" applyFont="1" applyFill="1" applyBorder="1" applyAlignment="1">
      <alignment horizontal="center" vertical="center"/>
    </xf>
    <xf numFmtId="0" fontId="18" fillId="16" borderId="28" xfId="0" applyFont="1" applyFill="1" applyBorder="1" applyAlignment="1">
      <alignment horizontal="center" vertical="center"/>
    </xf>
    <xf numFmtId="0" fontId="18" fillId="16" borderId="30" xfId="0" applyFont="1" applyFill="1" applyBorder="1" applyAlignment="1">
      <alignment horizontal="center" vertical="center"/>
    </xf>
    <xf numFmtId="0" fontId="9" fillId="0" borderId="29" xfId="1116" applyFont="1" applyFill="1" applyBorder="1" applyAlignment="1">
      <alignment horizontal="center" vertical="center" wrapText="1"/>
      <protection/>
    </xf>
    <xf numFmtId="0" fontId="9" fillId="0" borderId="28" xfId="1116" applyFont="1" applyFill="1" applyBorder="1" applyAlignment="1">
      <alignment horizontal="center" vertical="center" wrapText="1"/>
      <protection/>
    </xf>
    <xf numFmtId="0" fontId="9" fillId="0" borderId="30" xfId="1116" applyFont="1" applyFill="1" applyBorder="1" applyAlignment="1">
      <alignment horizontal="center" vertical="center" wrapText="1"/>
      <protection/>
    </xf>
  </cellXfs>
  <cellStyles count="1266">
    <cellStyle name="Normal" xfId="0"/>
    <cellStyle name="_UAS_VS" xfId="15"/>
    <cellStyle name="_UAS_VS 2" xfId="16"/>
    <cellStyle name="1. izcēlums" xfId="17"/>
    <cellStyle name="1. izcēlums 2" xfId="18"/>
    <cellStyle name="2. izcēlums" xfId="19"/>
    <cellStyle name="2. izcēlums 2" xfId="20"/>
    <cellStyle name="20% - Accent1" xfId="21"/>
    <cellStyle name="20% - Accent1 10" xfId="22"/>
    <cellStyle name="20% - Accent1 11" xfId="23"/>
    <cellStyle name="20% - Accent1 12" xfId="24"/>
    <cellStyle name="20% - Accent1 13" xfId="25"/>
    <cellStyle name="20% - Accent1 14" xfId="26"/>
    <cellStyle name="20% - Accent1 15" xfId="27"/>
    <cellStyle name="20% - Accent1 16" xfId="28"/>
    <cellStyle name="20% - Accent1 17" xfId="29"/>
    <cellStyle name="20% - Accent1 18" xfId="30"/>
    <cellStyle name="20% - Accent1 19" xfId="31"/>
    <cellStyle name="20% - Accent1 2" xfId="32"/>
    <cellStyle name="20% - Accent1 2 2" xfId="33"/>
    <cellStyle name="20% - Accent1 2 3" xfId="34"/>
    <cellStyle name="20% - Accent1 2 4" xfId="35"/>
    <cellStyle name="20% - Accent1 20" xfId="36"/>
    <cellStyle name="20% - Accent1 21" xfId="37"/>
    <cellStyle name="20% - Accent1 22" xfId="38"/>
    <cellStyle name="20% - Accent1 23" xfId="39"/>
    <cellStyle name="20% - Accent1 24" xfId="40"/>
    <cellStyle name="20% - Accent1 25" xfId="41"/>
    <cellStyle name="20% - Accent1 3" xfId="42"/>
    <cellStyle name="20% - Accent1 3 2" xfId="43"/>
    <cellStyle name="20% - Accent1 3 3" xfId="44"/>
    <cellStyle name="20% - Accent1 4" xfId="45"/>
    <cellStyle name="20% - Accent1 4 2" xfId="46"/>
    <cellStyle name="20% - Accent1 4 3" xfId="47"/>
    <cellStyle name="20% - Accent1 5" xfId="48"/>
    <cellStyle name="20% - Accent1 5 2" xfId="49"/>
    <cellStyle name="20% - Accent1 5 3" xfId="50"/>
    <cellStyle name="20% - Accent1 6" xfId="51"/>
    <cellStyle name="20% - Accent1 6 2" xfId="52"/>
    <cellStyle name="20% - Accent1 6 3" xfId="53"/>
    <cellStyle name="20% - Accent1 7" xfId="54"/>
    <cellStyle name="20% - Accent1 7 2" xfId="55"/>
    <cellStyle name="20% - Accent1 8" xfId="56"/>
    <cellStyle name="20% - Accent1 9" xfId="57"/>
    <cellStyle name="20% - Accent2" xfId="58"/>
    <cellStyle name="20% - Accent2 10" xfId="59"/>
    <cellStyle name="20% - Accent2 2" xfId="60"/>
    <cellStyle name="20% - Accent2 2 2" xfId="61"/>
    <cellStyle name="20% - Accent2 2 3" xfId="62"/>
    <cellStyle name="20% - Accent2 2 4" xfId="63"/>
    <cellStyle name="20% - Accent2 2 5" xfId="64"/>
    <cellStyle name="20% - Accent2 3" xfId="65"/>
    <cellStyle name="20% - Accent2 4" xfId="66"/>
    <cellStyle name="20% - Accent2 5" xfId="67"/>
    <cellStyle name="20% - Accent2 6" xfId="68"/>
    <cellStyle name="20% - Accent2 7" xfId="69"/>
    <cellStyle name="20% - Accent2 8" xfId="70"/>
    <cellStyle name="20% - Accent2 9" xfId="71"/>
    <cellStyle name="20% - Accent3" xfId="72"/>
    <cellStyle name="20% - Accent3 10" xfId="73"/>
    <cellStyle name="20% - Accent3 2" xfId="74"/>
    <cellStyle name="20% - Accent3 2 2" xfId="75"/>
    <cellStyle name="20% - Accent3 2 3" xfId="76"/>
    <cellStyle name="20% - Accent3 2 4" xfId="77"/>
    <cellStyle name="20% - Accent3 2 5" xfId="78"/>
    <cellStyle name="20% - Accent3 3" xfId="79"/>
    <cellStyle name="20% - Accent3 4" xfId="80"/>
    <cellStyle name="20% - Accent3 5" xfId="81"/>
    <cellStyle name="20% - Accent3 6" xfId="82"/>
    <cellStyle name="20% - Accent3 7" xfId="83"/>
    <cellStyle name="20% - Accent3 8" xfId="84"/>
    <cellStyle name="20% - Accent3 9" xfId="85"/>
    <cellStyle name="20% - Accent4" xfId="86"/>
    <cellStyle name="20% - Accent4 10" xfId="87"/>
    <cellStyle name="20% - Accent4 11" xfId="88"/>
    <cellStyle name="20% - Accent4 12" xfId="89"/>
    <cellStyle name="20% - Accent4 13" xfId="90"/>
    <cellStyle name="20% - Accent4 14" xfId="91"/>
    <cellStyle name="20% - Accent4 15" xfId="92"/>
    <cellStyle name="20% - Accent4 16" xfId="93"/>
    <cellStyle name="20% - Accent4 17" xfId="94"/>
    <cellStyle name="20% - Accent4 18" xfId="95"/>
    <cellStyle name="20% - Accent4 19" xfId="96"/>
    <cellStyle name="20% - Accent4 2" xfId="97"/>
    <cellStyle name="20% - Accent4 2 2" xfId="98"/>
    <cellStyle name="20% - Accent4 2 3" xfId="99"/>
    <cellStyle name="20% - Accent4 2 4" xfId="100"/>
    <cellStyle name="20% - Accent4 2 5" xfId="101"/>
    <cellStyle name="20% - Accent4 20" xfId="102"/>
    <cellStyle name="20% - Accent4 21" xfId="103"/>
    <cellStyle name="20% - Accent4 22" xfId="104"/>
    <cellStyle name="20% - Accent4 23" xfId="105"/>
    <cellStyle name="20% - Accent4 24" xfId="106"/>
    <cellStyle name="20% - Accent4 25"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4 7 2" xfId="121"/>
    <cellStyle name="20% - Accent4 8" xfId="122"/>
    <cellStyle name="20% - Accent4 9" xfId="123"/>
    <cellStyle name="20% - Accent5" xfId="124"/>
    <cellStyle name="20% - Accent5 10" xfId="125"/>
    <cellStyle name="20% - Accent5 11" xfId="126"/>
    <cellStyle name="20% - Accent5 12" xfId="127"/>
    <cellStyle name="20% - Accent5 13" xfId="128"/>
    <cellStyle name="20% - Accent5 14" xfId="129"/>
    <cellStyle name="20% - Accent5 15" xfId="130"/>
    <cellStyle name="20% - Accent5 16" xfId="131"/>
    <cellStyle name="20% - Accent5 17" xfId="132"/>
    <cellStyle name="20% - Accent5 18" xfId="133"/>
    <cellStyle name="20% - Accent5 19" xfId="134"/>
    <cellStyle name="20% - Accent5 2" xfId="135"/>
    <cellStyle name="20% - Accent5 2 2" xfId="136"/>
    <cellStyle name="20% - Accent5 2 3" xfId="137"/>
    <cellStyle name="20% - Accent5 2 4" xfId="138"/>
    <cellStyle name="20% - Accent5 20" xfId="139"/>
    <cellStyle name="20% - Accent5 21" xfId="140"/>
    <cellStyle name="20% - Accent5 22" xfId="141"/>
    <cellStyle name="20% - Accent5 23" xfId="142"/>
    <cellStyle name="20% - Accent5 24" xfId="143"/>
    <cellStyle name="20% - Accent5 25" xfId="144"/>
    <cellStyle name="20% - Accent5 3" xfId="145"/>
    <cellStyle name="20% - Accent5 3 2" xfId="146"/>
    <cellStyle name="20% - Accent5 3 3" xfId="147"/>
    <cellStyle name="20% - Accent5 4" xfId="148"/>
    <cellStyle name="20% - Accent5 4 2" xfId="149"/>
    <cellStyle name="20% - Accent5 4 3" xfId="150"/>
    <cellStyle name="20% - Accent5 5" xfId="151"/>
    <cellStyle name="20% - Accent5 5 2" xfId="152"/>
    <cellStyle name="20% - Accent5 5 3" xfId="153"/>
    <cellStyle name="20% - Accent5 6" xfId="154"/>
    <cellStyle name="20% - Accent5 6 2" xfId="155"/>
    <cellStyle name="20% - Accent5 6 3" xfId="156"/>
    <cellStyle name="20% - Accent5 7" xfId="157"/>
    <cellStyle name="20% - Accent5 7 2" xfId="158"/>
    <cellStyle name="20% - Accent5 8" xfId="159"/>
    <cellStyle name="20% - Accent5 9" xfId="160"/>
    <cellStyle name="20% - Accent6" xfId="161"/>
    <cellStyle name="20% - Accent6 10" xfId="162"/>
    <cellStyle name="20% - Accent6 11" xfId="163"/>
    <cellStyle name="20% - Accent6 12" xfId="164"/>
    <cellStyle name="20% - Accent6 13" xfId="165"/>
    <cellStyle name="20% - Accent6 14" xfId="166"/>
    <cellStyle name="20% - Accent6 15" xfId="167"/>
    <cellStyle name="20% - Accent6 16" xfId="168"/>
    <cellStyle name="20% - Accent6 17" xfId="169"/>
    <cellStyle name="20% - Accent6 18" xfId="170"/>
    <cellStyle name="20% - Accent6 19" xfId="171"/>
    <cellStyle name="20% - Accent6 2" xfId="172"/>
    <cellStyle name="20% - Accent6 2 2" xfId="173"/>
    <cellStyle name="20% - Accent6 2 3" xfId="174"/>
    <cellStyle name="20% - Accent6 2 4" xfId="175"/>
    <cellStyle name="20% - Accent6 20" xfId="176"/>
    <cellStyle name="20% - Accent6 21" xfId="177"/>
    <cellStyle name="20% - Accent6 22" xfId="178"/>
    <cellStyle name="20% - Accent6 23" xfId="179"/>
    <cellStyle name="20% - Accent6 24" xfId="180"/>
    <cellStyle name="20% - Accent6 25" xfId="181"/>
    <cellStyle name="20% - Accent6 3" xfId="182"/>
    <cellStyle name="20% - Accent6 3 2" xfId="183"/>
    <cellStyle name="20% - Accent6 3 3" xfId="184"/>
    <cellStyle name="20% - Accent6 4" xfId="185"/>
    <cellStyle name="20% - Accent6 4 2" xfId="186"/>
    <cellStyle name="20% - Accent6 4 3" xfId="187"/>
    <cellStyle name="20% - Accent6 5" xfId="188"/>
    <cellStyle name="20% - Accent6 5 2" xfId="189"/>
    <cellStyle name="20% - Accent6 5 3" xfId="190"/>
    <cellStyle name="20% - Accent6 6" xfId="191"/>
    <cellStyle name="20% - Accent6 6 2" xfId="192"/>
    <cellStyle name="20% - Accent6 6 3" xfId="193"/>
    <cellStyle name="20% - Accent6 7" xfId="194"/>
    <cellStyle name="20% - Accent6 7 2" xfId="195"/>
    <cellStyle name="20% - Accent6 8" xfId="196"/>
    <cellStyle name="20% - Accent6 9" xfId="197"/>
    <cellStyle name="20% - Izcēlums1" xfId="198"/>
    <cellStyle name="20% - Izcēlums1 2" xfId="199"/>
    <cellStyle name="20% - Izcēlums2" xfId="200"/>
    <cellStyle name="20% - Izcēlums2 2" xfId="201"/>
    <cellStyle name="20% - Izcēlums3" xfId="202"/>
    <cellStyle name="20% - Izcēlums3 2" xfId="203"/>
    <cellStyle name="20% - Izcēlums4" xfId="204"/>
    <cellStyle name="20% - Izcēlums4 2" xfId="205"/>
    <cellStyle name="20% - Izcēlums5" xfId="206"/>
    <cellStyle name="20% - Izcēlums5 2" xfId="207"/>
    <cellStyle name="20% - Izcēlums6" xfId="208"/>
    <cellStyle name="20% - Izcēlums6 2" xfId="209"/>
    <cellStyle name="20% – rõhk1" xfId="210"/>
    <cellStyle name="20% – rõhk2" xfId="211"/>
    <cellStyle name="20% – rõhk3" xfId="212"/>
    <cellStyle name="20% – rõhk4" xfId="213"/>
    <cellStyle name="20% – rõhk5" xfId="214"/>
    <cellStyle name="20% – rõhk6" xfId="215"/>
    <cellStyle name="20% no 1. izcēluma" xfId="216"/>
    <cellStyle name="20% no 1. izcēluma 2" xfId="217"/>
    <cellStyle name="20% no 2. izcēluma" xfId="218"/>
    <cellStyle name="20% no 2. izcēluma 2" xfId="219"/>
    <cellStyle name="20% no 3. izcēluma" xfId="220"/>
    <cellStyle name="20% no 3. izcēluma 2" xfId="221"/>
    <cellStyle name="20% no 4. izcēluma" xfId="222"/>
    <cellStyle name="20% no 4. izcēluma 2" xfId="223"/>
    <cellStyle name="20% no 5. izcēluma" xfId="224"/>
    <cellStyle name="20% no 5. izcēluma 2" xfId="225"/>
    <cellStyle name="20% no 6. izcēluma" xfId="226"/>
    <cellStyle name="20% no 6. izcēluma 2" xfId="227"/>
    <cellStyle name="3. izcēlums " xfId="228"/>
    <cellStyle name="3. izcēlums  2" xfId="229"/>
    <cellStyle name="4. izcēlums" xfId="230"/>
    <cellStyle name="4. izcēlums 2" xfId="231"/>
    <cellStyle name="40% - Accent1" xfId="232"/>
    <cellStyle name="40% - Accent1 10" xfId="233"/>
    <cellStyle name="40% - Accent1 2" xfId="234"/>
    <cellStyle name="40% - Accent1 2 2" xfId="235"/>
    <cellStyle name="40% - Accent1 2 3" xfId="236"/>
    <cellStyle name="40% - Accent1 2 4" xfId="237"/>
    <cellStyle name="40% - Accent1 2 5" xfId="238"/>
    <cellStyle name="40% - Accent1 3" xfId="239"/>
    <cellStyle name="40% - Accent1 4" xfId="240"/>
    <cellStyle name="40% - Accent1 5" xfId="241"/>
    <cellStyle name="40% - Accent1 6" xfId="242"/>
    <cellStyle name="40% - Accent1 7" xfId="243"/>
    <cellStyle name="40% - Accent1 8" xfId="244"/>
    <cellStyle name="40% - Accent1 9" xfId="245"/>
    <cellStyle name="40% - Accent2" xfId="246"/>
    <cellStyle name="40% - Accent2 10" xfId="247"/>
    <cellStyle name="40% - Accent2 2" xfId="248"/>
    <cellStyle name="40% - Accent2 2 2" xfId="249"/>
    <cellStyle name="40% - Accent2 2 3" xfId="250"/>
    <cellStyle name="40% - Accent2 2 4" xfId="251"/>
    <cellStyle name="40% - Accent2 2 5" xfId="252"/>
    <cellStyle name="40% - Accent2 3" xfId="253"/>
    <cellStyle name="40% - Accent2 4" xfId="254"/>
    <cellStyle name="40% - Accent2 5" xfId="255"/>
    <cellStyle name="40% - Accent2 6" xfId="256"/>
    <cellStyle name="40% - Accent2 7" xfId="257"/>
    <cellStyle name="40% - Accent2 8" xfId="258"/>
    <cellStyle name="40% - Accent2 9" xfId="259"/>
    <cellStyle name="40% - Accent3" xfId="260"/>
    <cellStyle name="40% - Accent3 10" xfId="261"/>
    <cellStyle name="40% - Accent3 11" xfId="262"/>
    <cellStyle name="40% - Accent3 12" xfId="263"/>
    <cellStyle name="40% - Accent3 13" xfId="264"/>
    <cellStyle name="40% - Accent3 14" xfId="265"/>
    <cellStyle name="40% - Accent3 15" xfId="266"/>
    <cellStyle name="40% - Accent3 16" xfId="267"/>
    <cellStyle name="40% - Accent3 17" xfId="268"/>
    <cellStyle name="40% - Accent3 18" xfId="269"/>
    <cellStyle name="40% - Accent3 19" xfId="270"/>
    <cellStyle name="40% - Accent3 2" xfId="271"/>
    <cellStyle name="40% - Accent3 2 2" xfId="272"/>
    <cellStyle name="40% - Accent3 2 3" xfId="273"/>
    <cellStyle name="40% - Accent3 2 4" xfId="274"/>
    <cellStyle name="40% - Accent3 20" xfId="275"/>
    <cellStyle name="40% - Accent3 21" xfId="276"/>
    <cellStyle name="40% - Accent3 22" xfId="277"/>
    <cellStyle name="40% - Accent3 23" xfId="278"/>
    <cellStyle name="40% - Accent3 24" xfId="279"/>
    <cellStyle name="40% - Accent3 25" xfId="280"/>
    <cellStyle name="40% - Accent3 3" xfId="281"/>
    <cellStyle name="40% - Accent3 3 2" xfId="282"/>
    <cellStyle name="40% - Accent3 3 3" xfId="283"/>
    <cellStyle name="40% - Accent3 4" xfId="284"/>
    <cellStyle name="40% - Accent3 4 2" xfId="285"/>
    <cellStyle name="40% - Accent3 4 3" xfId="286"/>
    <cellStyle name="40% - Accent3 5" xfId="287"/>
    <cellStyle name="40% - Accent3 5 2" xfId="288"/>
    <cellStyle name="40% - Accent3 5 3" xfId="289"/>
    <cellStyle name="40% - Accent3 6" xfId="290"/>
    <cellStyle name="40% - Accent3 6 2" xfId="291"/>
    <cellStyle name="40% - Accent3 6 3" xfId="292"/>
    <cellStyle name="40% - Accent3 7" xfId="293"/>
    <cellStyle name="40% - Accent3 7 2" xfId="294"/>
    <cellStyle name="40% - Accent3 8" xfId="295"/>
    <cellStyle name="40% - Accent3 9" xfId="296"/>
    <cellStyle name="40% - Accent4" xfId="297"/>
    <cellStyle name="40% - Accent4 10" xfId="298"/>
    <cellStyle name="40% - Accent4 11" xfId="299"/>
    <cellStyle name="40% - Accent4 12" xfId="300"/>
    <cellStyle name="40% - Accent4 13" xfId="301"/>
    <cellStyle name="40% - Accent4 14" xfId="302"/>
    <cellStyle name="40% - Accent4 15" xfId="303"/>
    <cellStyle name="40% - Accent4 16" xfId="304"/>
    <cellStyle name="40% - Accent4 17" xfId="305"/>
    <cellStyle name="40% - Accent4 18" xfId="306"/>
    <cellStyle name="40% - Accent4 19" xfId="307"/>
    <cellStyle name="40% - Accent4 2" xfId="308"/>
    <cellStyle name="40% - Accent4 2 2" xfId="309"/>
    <cellStyle name="40% - Accent4 2 3" xfId="310"/>
    <cellStyle name="40% - Accent4 2 4" xfId="311"/>
    <cellStyle name="40% - Accent4 2 5" xfId="312"/>
    <cellStyle name="40% - Accent4 20" xfId="313"/>
    <cellStyle name="40% - Accent4 21" xfId="314"/>
    <cellStyle name="40% - Accent4 22" xfId="315"/>
    <cellStyle name="40% - Accent4 23" xfId="316"/>
    <cellStyle name="40% - Accent4 24" xfId="317"/>
    <cellStyle name="40% - Accent4 25" xfId="318"/>
    <cellStyle name="40% - Accent4 3" xfId="319"/>
    <cellStyle name="40% - Accent4 3 2" xfId="320"/>
    <cellStyle name="40% - Accent4 3 3" xfId="321"/>
    <cellStyle name="40% - Accent4 4" xfId="322"/>
    <cellStyle name="40% - Accent4 4 2" xfId="323"/>
    <cellStyle name="40% - Accent4 4 3" xfId="324"/>
    <cellStyle name="40% - Accent4 5" xfId="325"/>
    <cellStyle name="40% - Accent4 5 2" xfId="326"/>
    <cellStyle name="40% - Accent4 5 3" xfId="327"/>
    <cellStyle name="40% - Accent4 6" xfId="328"/>
    <cellStyle name="40% - Accent4 6 2" xfId="329"/>
    <cellStyle name="40% - Accent4 6 3" xfId="330"/>
    <cellStyle name="40% - Accent4 7" xfId="331"/>
    <cellStyle name="40% - Accent4 7 2" xfId="332"/>
    <cellStyle name="40% - Accent4 8" xfId="333"/>
    <cellStyle name="40% - Accent4 9" xfId="334"/>
    <cellStyle name="40% - Accent5" xfId="335"/>
    <cellStyle name="40% - Accent5 10" xfId="336"/>
    <cellStyle name="40% - Accent5 2" xfId="337"/>
    <cellStyle name="40% - Accent5 2 2" xfId="338"/>
    <cellStyle name="40% - Accent5 2 3" xfId="339"/>
    <cellStyle name="40% - Accent5 2 4" xfId="340"/>
    <cellStyle name="40% - Accent5 2 5" xfId="341"/>
    <cellStyle name="40% - Accent5 3" xfId="342"/>
    <cellStyle name="40% - Accent5 4" xfId="343"/>
    <cellStyle name="40% - Accent5 5" xfId="344"/>
    <cellStyle name="40% - Accent5 6" xfId="345"/>
    <cellStyle name="40% - Accent5 7" xfId="346"/>
    <cellStyle name="40% - Accent5 8" xfId="347"/>
    <cellStyle name="40% - Accent5 9" xfId="348"/>
    <cellStyle name="40% - Accent6" xfId="349"/>
    <cellStyle name="40% - Accent6 10" xfId="350"/>
    <cellStyle name="40% - Accent6 2" xfId="351"/>
    <cellStyle name="40% - Accent6 2 2" xfId="352"/>
    <cellStyle name="40% - Accent6 2 3" xfId="353"/>
    <cellStyle name="40% - Accent6 2 4" xfId="354"/>
    <cellStyle name="40% - Accent6 2 5" xfId="355"/>
    <cellStyle name="40% - Accent6 3" xfId="356"/>
    <cellStyle name="40% - Accent6 4" xfId="357"/>
    <cellStyle name="40% - Accent6 5" xfId="358"/>
    <cellStyle name="40% - Accent6 6" xfId="359"/>
    <cellStyle name="40% - Accent6 7" xfId="360"/>
    <cellStyle name="40% - Accent6 8" xfId="361"/>
    <cellStyle name="40% - Accent6 9" xfId="362"/>
    <cellStyle name="40% - Izcēlums1" xfId="363"/>
    <cellStyle name="40% - Izcēlums1 2" xfId="364"/>
    <cellStyle name="40% - Izcēlums2" xfId="365"/>
    <cellStyle name="40% - Izcēlums2 2" xfId="366"/>
    <cellStyle name="40% - Izcēlums3" xfId="367"/>
    <cellStyle name="40% - Izcēlums3 2" xfId="368"/>
    <cellStyle name="40% - Izcēlums4" xfId="369"/>
    <cellStyle name="40% - Izcēlums4 2" xfId="370"/>
    <cellStyle name="40% - Izcēlums5" xfId="371"/>
    <cellStyle name="40% - Izcēlums5 2" xfId="372"/>
    <cellStyle name="40% - Izcēlums6" xfId="373"/>
    <cellStyle name="40% - Izcēlums6 2" xfId="374"/>
    <cellStyle name="40% – rõhk1" xfId="375"/>
    <cellStyle name="40% – rõhk2" xfId="376"/>
    <cellStyle name="40% – rõhk3" xfId="377"/>
    <cellStyle name="40% – rõhk4" xfId="378"/>
    <cellStyle name="40% – rõhk5" xfId="379"/>
    <cellStyle name="40% – rõhk6" xfId="380"/>
    <cellStyle name="40% no 1. izcēluma" xfId="381"/>
    <cellStyle name="40% no 1. izcēluma 2" xfId="382"/>
    <cellStyle name="40% no 2. izcēluma" xfId="383"/>
    <cellStyle name="40% no 2. izcēluma 2" xfId="384"/>
    <cellStyle name="40% no 3. izcēluma" xfId="385"/>
    <cellStyle name="40% no 3. izcēluma 2" xfId="386"/>
    <cellStyle name="40% no 4. izcēluma" xfId="387"/>
    <cellStyle name="40% no 4. izcēluma 2" xfId="388"/>
    <cellStyle name="40% no 5. izcēluma" xfId="389"/>
    <cellStyle name="40% no 5. izcēluma 2" xfId="390"/>
    <cellStyle name="40% no 6. izcēluma" xfId="391"/>
    <cellStyle name="40% no 6. izcēluma 2" xfId="392"/>
    <cellStyle name="5. izcēlums" xfId="393"/>
    <cellStyle name="5. izcēlums 2" xfId="394"/>
    <cellStyle name="6. izcēlums" xfId="395"/>
    <cellStyle name="6. izcēlums 2" xfId="396"/>
    <cellStyle name="60% - Accent1" xfId="397"/>
    <cellStyle name="60% - Accent1 10" xfId="398"/>
    <cellStyle name="60% - Accent1 2" xfId="399"/>
    <cellStyle name="60% - Accent1 2 2" xfId="400"/>
    <cellStyle name="60% - Accent1 2 3" xfId="401"/>
    <cellStyle name="60% - Accent1 2 4" xfId="402"/>
    <cellStyle name="60% - Accent1 2 5" xfId="403"/>
    <cellStyle name="60% - Accent1 3" xfId="404"/>
    <cellStyle name="60% - Accent1 4" xfId="405"/>
    <cellStyle name="60% - Accent1 5" xfId="406"/>
    <cellStyle name="60% - Accent1 6" xfId="407"/>
    <cellStyle name="60% - Accent1 7" xfId="408"/>
    <cellStyle name="60% - Accent1 8" xfId="409"/>
    <cellStyle name="60% - Accent1 9" xfId="410"/>
    <cellStyle name="60% - Accent2" xfId="411"/>
    <cellStyle name="60% - Accent2 10" xfId="412"/>
    <cellStyle name="60% - Accent2 2" xfId="413"/>
    <cellStyle name="60% - Accent2 2 2" xfId="414"/>
    <cellStyle name="60% - Accent2 2 3" xfId="415"/>
    <cellStyle name="60% - Accent2 2 4" xfId="416"/>
    <cellStyle name="60% - Accent2 2 5" xfId="417"/>
    <cellStyle name="60% - Accent2 3" xfId="418"/>
    <cellStyle name="60% - Accent2 4" xfId="419"/>
    <cellStyle name="60% - Accent2 5" xfId="420"/>
    <cellStyle name="60% - Accent2 6" xfId="421"/>
    <cellStyle name="60% - Accent2 7" xfId="422"/>
    <cellStyle name="60% - Accent2 8" xfId="423"/>
    <cellStyle name="60% - Accent2 9" xfId="424"/>
    <cellStyle name="60% - Accent3" xfId="425"/>
    <cellStyle name="60% - Accent3 10" xfId="426"/>
    <cellStyle name="60% - Accent3 11" xfId="427"/>
    <cellStyle name="60% - Accent3 12" xfId="428"/>
    <cellStyle name="60% - Accent3 13" xfId="429"/>
    <cellStyle name="60% - Accent3 14" xfId="430"/>
    <cellStyle name="60% - Accent3 15" xfId="431"/>
    <cellStyle name="60% - Accent3 16" xfId="432"/>
    <cellStyle name="60% - Accent3 17" xfId="433"/>
    <cellStyle name="60% - Accent3 18" xfId="434"/>
    <cellStyle name="60% - Accent3 19" xfId="435"/>
    <cellStyle name="60% - Accent3 2" xfId="436"/>
    <cellStyle name="60% - Accent3 2 2" xfId="437"/>
    <cellStyle name="60% - Accent3 2 3" xfId="438"/>
    <cellStyle name="60% - Accent3 2 4" xfId="439"/>
    <cellStyle name="60% - Accent3 20" xfId="440"/>
    <cellStyle name="60% - Accent3 21" xfId="441"/>
    <cellStyle name="60% - Accent3 22" xfId="442"/>
    <cellStyle name="60% - Accent3 23" xfId="443"/>
    <cellStyle name="60% - Accent3 24" xfId="444"/>
    <cellStyle name="60% - Accent3 25" xfId="445"/>
    <cellStyle name="60% - Accent3 3" xfId="446"/>
    <cellStyle name="60% - Accent3 3 2" xfId="447"/>
    <cellStyle name="60% - Accent3 3 3" xfId="448"/>
    <cellStyle name="60% - Accent3 4" xfId="449"/>
    <cellStyle name="60% - Accent3 4 2" xfId="450"/>
    <cellStyle name="60% - Accent3 4 3" xfId="451"/>
    <cellStyle name="60% - Accent3 5" xfId="452"/>
    <cellStyle name="60% - Accent3 5 2" xfId="453"/>
    <cellStyle name="60% - Accent3 5 3" xfId="454"/>
    <cellStyle name="60% - Accent3 6" xfId="455"/>
    <cellStyle name="60% - Accent3 6 2" xfId="456"/>
    <cellStyle name="60% - Accent3 6 3" xfId="457"/>
    <cellStyle name="60% - Accent3 7" xfId="458"/>
    <cellStyle name="60% - Accent3 7 2" xfId="459"/>
    <cellStyle name="60% - Accent3 8" xfId="460"/>
    <cellStyle name="60% - Accent3 9" xfId="461"/>
    <cellStyle name="60% - Accent4" xfId="462"/>
    <cellStyle name="60% - Accent4 10" xfId="463"/>
    <cellStyle name="60% - Accent4 2" xfId="464"/>
    <cellStyle name="60% - Accent4 2 2" xfId="465"/>
    <cellStyle name="60% - Accent4 2 3" xfId="466"/>
    <cellStyle name="60% - Accent4 2 4" xfId="467"/>
    <cellStyle name="60% - Accent4 2 5" xfId="468"/>
    <cellStyle name="60% - Accent4 3" xfId="469"/>
    <cellStyle name="60% - Accent4 4" xfId="470"/>
    <cellStyle name="60% - Accent4 5" xfId="471"/>
    <cellStyle name="60% - Accent4 6" xfId="472"/>
    <cellStyle name="60% - Accent4 7" xfId="473"/>
    <cellStyle name="60% - Accent4 8" xfId="474"/>
    <cellStyle name="60% - Accent4 9" xfId="475"/>
    <cellStyle name="60% - Accent5" xfId="476"/>
    <cellStyle name="60% - Accent5 10" xfId="477"/>
    <cellStyle name="60% - Accent5 2" xfId="478"/>
    <cellStyle name="60% - Accent5 2 2" xfId="479"/>
    <cellStyle name="60% - Accent5 2 3" xfId="480"/>
    <cellStyle name="60% - Accent5 2 4" xfId="481"/>
    <cellStyle name="60% - Accent5 2 5" xfId="482"/>
    <cellStyle name="60% - Accent5 3" xfId="483"/>
    <cellStyle name="60% - Accent5 4" xfId="484"/>
    <cellStyle name="60% - Accent5 5" xfId="485"/>
    <cellStyle name="60% - Accent5 6" xfId="486"/>
    <cellStyle name="60% - Accent5 7" xfId="487"/>
    <cellStyle name="60% - Accent5 8" xfId="488"/>
    <cellStyle name="60% - Accent5 9" xfId="489"/>
    <cellStyle name="60% - Accent6" xfId="490"/>
    <cellStyle name="60% - Accent6 10" xfId="491"/>
    <cellStyle name="60% - Accent6 2" xfId="492"/>
    <cellStyle name="60% - Accent6 2 2" xfId="493"/>
    <cellStyle name="60% - Accent6 2 3" xfId="494"/>
    <cellStyle name="60% - Accent6 2 4" xfId="495"/>
    <cellStyle name="60% - Accent6 2 5" xfId="496"/>
    <cellStyle name="60% - Accent6 3" xfId="497"/>
    <cellStyle name="60% - Accent6 4" xfId="498"/>
    <cellStyle name="60% - Accent6 5" xfId="499"/>
    <cellStyle name="60% - Accent6 6" xfId="500"/>
    <cellStyle name="60% - Accent6 7" xfId="501"/>
    <cellStyle name="60% - Accent6 8" xfId="502"/>
    <cellStyle name="60% - Accent6 9" xfId="503"/>
    <cellStyle name="60% - Izcēlums1" xfId="504"/>
    <cellStyle name="60% - Izcēlums1 2" xfId="505"/>
    <cellStyle name="60% - Izcēlums2" xfId="506"/>
    <cellStyle name="60% - Izcēlums2 2" xfId="507"/>
    <cellStyle name="60% - Izcēlums3" xfId="508"/>
    <cellStyle name="60% - Izcēlums3 2" xfId="509"/>
    <cellStyle name="60% - Izcēlums4" xfId="510"/>
    <cellStyle name="60% - Izcēlums4 2" xfId="511"/>
    <cellStyle name="60% - Izcēlums5" xfId="512"/>
    <cellStyle name="60% - Izcēlums5 2" xfId="513"/>
    <cellStyle name="60% - Izcēlums6" xfId="514"/>
    <cellStyle name="60% - Izcēlums6 2" xfId="515"/>
    <cellStyle name="60% – rõhk1" xfId="516"/>
    <cellStyle name="60% – rõhk2" xfId="517"/>
    <cellStyle name="60% – rõhk3" xfId="518"/>
    <cellStyle name="60% – rõhk4" xfId="519"/>
    <cellStyle name="60% – rõhk5" xfId="520"/>
    <cellStyle name="60% – rõhk6" xfId="521"/>
    <cellStyle name="60% no 1. izcēluma" xfId="522"/>
    <cellStyle name="60% no 1. izcēluma 2" xfId="523"/>
    <cellStyle name="60% no 2. izcēluma" xfId="524"/>
    <cellStyle name="60% no 2. izcēluma 2" xfId="525"/>
    <cellStyle name="60% no 3. izcēluma" xfId="526"/>
    <cellStyle name="60% no 3. izcēluma 2" xfId="527"/>
    <cellStyle name="60% no 4. izcēluma" xfId="528"/>
    <cellStyle name="60% no 4. izcēluma 2" xfId="529"/>
    <cellStyle name="60% no 5. izcēluma" xfId="530"/>
    <cellStyle name="60% no 5. izcēluma 2" xfId="531"/>
    <cellStyle name="60% no 6. izcēluma" xfId="532"/>
    <cellStyle name="60% no 6. izcēluma 2" xfId="533"/>
    <cellStyle name="Accent1" xfId="534"/>
    <cellStyle name="Accent1 10" xfId="535"/>
    <cellStyle name="Accent1 2" xfId="536"/>
    <cellStyle name="Accent1 2 2" xfId="537"/>
    <cellStyle name="Accent1 2 3" xfId="538"/>
    <cellStyle name="Accent1 2 4" xfId="539"/>
    <cellStyle name="Accent1 2 5" xfId="540"/>
    <cellStyle name="Accent1 3" xfId="541"/>
    <cellStyle name="Accent1 4" xfId="542"/>
    <cellStyle name="Accent1 5" xfId="543"/>
    <cellStyle name="Accent1 6" xfId="544"/>
    <cellStyle name="Accent1 7" xfId="545"/>
    <cellStyle name="Accent1 8" xfId="546"/>
    <cellStyle name="Accent1 9" xfId="547"/>
    <cellStyle name="Accent2" xfId="548"/>
    <cellStyle name="Accent2 10" xfId="549"/>
    <cellStyle name="Accent2 2" xfId="550"/>
    <cellStyle name="Accent2 2 2" xfId="551"/>
    <cellStyle name="Accent2 2 3" xfId="552"/>
    <cellStyle name="Accent2 2 4" xfId="553"/>
    <cellStyle name="Accent2 2 5" xfId="554"/>
    <cellStyle name="Accent2 3" xfId="555"/>
    <cellStyle name="Accent2 4" xfId="556"/>
    <cellStyle name="Accent2 5" xfId="557"/>
    <cellStyle name="Accent2 6" xfId="558"/>
    <cellStyle name="Accent2 7" xfId="559"/>
    <cellStyle name="Accent2 8" xfId="560"/>
    <cellStyle name="Accent2 9" xfId="561"/>
    <cellStyle name="Accent3" xfId="562"/>
    <cellStyle name="Accent3 10" xfId="563"/>
    <cellStyle name="Accent3 2" xfId="564"/>
    <cellStyle name="Accent3 2 2" xfId="565"/>
    <cellStyle name="Accent3 2 3" xfId="566"/>
    <cellStyle name="Accent3 2 4" xfId="567"/>
    <cellStyle name="Accent3 2 5" xfId="568"/>
    <cellStyle name="Accent3 3" xfId="569"/>
    <cellStyle name="Accent3 4" xfId="570"/>
    <cellStyle name="Accent3 5" xfId="571"/>
    <cellStyle name="Accent3 6" xfId="572"/>
    <cellStyle name="Accent3 7" xfId="573"/>
    <cellStyle name="Accent3 8" xfId="574"/>
    <cellStyle name="Accent3 9" xfId="575"/>
    <cellStyle name="Accent4" xfId="576"/>
    <cellStyle name="Accent4 10" xfId="577"/>
    <cellStyle name="Accent4 2" xfId="578"/>
    <cellStyle name="Accent4 2 2" xfId="579"/>
    <cellStyle name="Accent4 2 3" xfId="580"/>
    <cellStyle name="Accent4 2 4" xfId="581"/>
    <cellStyle name="Accent4 2 5" xfId="582"/>
    <cellStyle name="Accent4 3" xfId="583"/>
    <cellStyle name="Accent4 4" xfId="584"/>
    <cellStyle name="Accent4 5" xfId="585"/>
    <cellStyle name="Accent4 6" xfId="586"/>
    <cellStyle name="Accent4 7" xfId="587"/>
    <cellStyle name="Accent4 8" xfId="588"/>
    <cellStyle name="Accent4 9" xfId="589"/>
    <cellStyle name="Accent5" xfId="590"/>
    <cellStyle name="Accent5 10" xfId="591"/>
    <cellStyle name="Accent5 2" xfId="592"/>
    <cellStyle name="Accent5 2 2" xfId="593"/>
    <cellStyle name="Accent5 2 3" xfId="594"/>
    <cellStyle name="Accent5 2 4" xfId="595"/>
    <cellStyle name="Accent5 2 5" xfId="596"/>
    <cellStyle name="Accent5 3" xfId="597"/>
    <cellStyle name="Accent5 4" xfId="598"/>
    <cellStyle name="Accent5 5" xfId="599"/>
    <cellStyle name="Accent5 6" xfId="600"/>
    <cellStyle name="Accent5 7" xfId="601"/>
    <cellStyle name="Accent5 8" xfId="602"/>
    <cellStyle name="Accent5 9" xfId="603"/>
    <cellStyle name="Accent6" xfId="604"/>
    <cellStyle name="Accent6 10" xfId="605"/>
    <cellStyle name="Accent6 2" xfId="606"/>
    <cellStyle name="Accent6 2 2" xfId="607"/>
    <cellStyle name="Accent6 2 3" xfId="608"/>
    <cellStyle name="Accent6 2 4" xfId="609"/>
    <cellStyle name="Accent6 2 5" xfId="610"/>
    <cellStyle name="Accent6 3" xfId="611"/>
    <cellStyle name="Accent6 4" xfId="612"/>
    <cellStyle name="Accent6 5" xfId="613"/>
    <cellStyle name="Accent6 6" xfId="614"/>
    <cellStyle name="Accent6 7" xfId="615"/>
    <cellStyle name="Accent6 8" xfId="616"/>
    <cellStyle name="Accent6 9" xfId="617"/>
    <cellStyle name="Aprēķināšana" xfId="618"/>
    <cellStyle name="Aprēķināšana 2" xfId="619"/>
    <cellStyle name="Arvutus" xfId="620"/>
    <cellStyle name="Atdalītāji_862_Elizabetes_21A_rekonstrukcija" xfId="621"/>
    <cellStyle name="Bad" xfId="622"/>
    <cellStyle name="Bad 10" xfId="623"/>
    <cellStyle name="Bad 2" xfId="624"/>
    <cellStyle name="Bad 2 2" xfId="625"/>
    <cellStyle name="Bad 2 3" xfId="626"/>
    <cellStyle name="Bad 2 4" xfId="627"/>
    <cellStyle name="Bad 2 5" xfId="628"/>
    <cellStyle name="Bad 3" xfId="629"/>
    <cellStyle name="Bad 4" xfId="630"/>
    <cellStyle name="Bad 5" xfId="631"/>
    <cellStyle name="Bad 6" xfId="632"/>
    <cellStyle name="Bad 7" xfId="633"/>
    <cellStyle name="Bad 8" xfId="634"/>
    <cellStyle name="Bad 9" xfId="635"/>
    <cellStyle name="Brīdinājuma teksts" xfId="636"/>
    <cellStyle name="Brīdinājuma teksts 2" xfId="637"/>
    <cellStyle name="Calculation" xfId="638"/>
    <cellStyle name="Calculation 10" xfId="639"/>
    <cellStyle name="Calculation 11" xfId="640"/>
    <cellStyle name="Calculation 12" xfId="641"/>
    <cellStyle name="Calculation 13" xfId="642"/>
    <cellStyle name="Calculation 14" xfId="643"/>
    <cellStyle name="Calculation 15" xfId="644"/>
    <cellStyle name="Calculation 16" xfId="645"/>
    <cellStyle name="Calculation 17" xfId="646"/>
    <cellStyle name="Calculation 18" xfId="647"/>
    <cellStyle name="Calculation 19" xfId="648"/>
    <cellStyle name="Calculation 2" xfId="649"/>
    <cellStyle name="Calculation 2 2" xfId="650"/>
    <cellStyle name="Calculation 2 3" xfId="651"/>
    <cellStyle name="Calculation 2 4" xfId="652"/>
    <cellStyle name="Calculation 20" xfId="653"/>
    <cellStyle name="Calculation 21" xfId="654"/>
    <cellStyle name="Calculation 22" xfId="655"/>
    <cellStyle name="Calculation 23" xfId="656"/>
    <cellStyle name="Calculation 24" xfId="657"/>
    <cellStyle name="Calculation 25" xfId="658"/>
    <cellStyle name="Calculation 3" xfId="659"/>
    <cellStyle name="Calculation 3 2" xfId="660"/>
    <cellStyle name="Calculation 3 3" xfId="661"/>
    <cellStyle name="Calculation 4" xfId="662"/>
    <cellStyle name="Calculation 4 2" xfId="663"/>
    <cellStyle name="Calculation 4 3" xfId="664"/>
    <cellStyle name="Calculation 5" xfId="665"/>
    <cellStyle name="Calculation 5 2" xfId="666"/>
    <cellStyle name="Calculation 5 3" xfId="667"/>
    <cellStyle name="Calculation 6" xfId="668"/>
    <cellStyle name="Calculation 6 2" xfId="669"/>
    <cellStyle name="Calculation 6 3" xfId="670"/>
    <cellStyle name="Calculation 7" xfId="671"/>
    <cellStyle name="Calculation 7 2" xfId="672"/>
    <cellStyle name="Calculation 8" xfId="673"/>
    <cellStyle name="Calculation 9" xfId="674"/>
    <cellStyle name="Check Cell" xfId="675"/>
    <cellStyle name="Check Cell 10" xfId="676"/>
    <cellStyle name="Check Cell 2" xfId="677"/>
    <cellStyle name="Check Cell 2 2" xfId="678"/>
    <cellStyle name="Check Cell 2 3" xfId="679"/>
    <cellStyle name="Check Cell 2 4" xfId="680"/>
    <cellStyle name="Check Cell 2 5" xfId="681"/>
    <cellStyle name="Check Cell 3" xfId="682"/>
    <cellStyle name="Check Cell 4" xfId="683"/>
    <cellStyle name="Check Cell 5" xfId="684"/>
    <cellStyle name="Check Cell 6" xfId="685"/>
    <cellStyle name="Check Cell 7" xfId="686"/>
    <cellStyle name="Check Cell 8" xfId="687"/>
    <cellStyle name="Check Cell 9" xfId="688"/>
    <cellStyle name="Comma" xfId="689"/>
    <cellStyle name="Comma [0]" xfId="690"/>
    <cellStyle name="Comma 10" xfId="691"/>
    <cellStyle name="Comma 10 2" xfId="692"/>
    <cellStyle name="Comma 11" xfId="693"/>
    <cellStyle name="Comma 11 2" xfId="694"/>
    <cellStyle name="Comma 12" xfId="695"/>
    <cellStyle name="Comma 12 2" xfId="696"/>
    <cellStyle name="Comma 13" xfId="697"/>
    <cellStyle name="Comma 13 2" xfId="698"/>
    <cellStyle name="Comma 14" xfId="699"/>
    <cellStyle name="Comma 14 2" xfId="700"/>
    <cellStyle name="Comma 15" xfId="701"/>
    <cellStyle name="Comma 15 2" xfId="702"/>
    <cellStyle name="Comma 16" xfId="703"/>
    <cellStyle name="Comma 16 2" xfId="704"/>
    <cellStyle name="Comma 17" xfId="705"/>
    <cellStyle name="Comma 17 2" xfId="706"/>
    <cellStyle name="Comma 18" xfId="707"/>
    <cellStyle name="Comma 18 2" xfId="708"/>
    <cellStyle name="Comma 19" xfId="709"/>
    <cellStyle name="Comma 19 2" xfId="710"/>
    <cellStyle name="Comma 2" xfId="711"/>
    <cellStyle name="Comma 2 2" xfId="712"/>
    <cellStyle name="Comma 2 2 2" xfId="713"/>
    <cellStyle name="Comma 2 2 2 2" xfId="714"/>
    <cellStyle name="Comma 2 2 3" xfId="715"/>
    <cellStyle name="Comma 2 3" xfId="716"/>
    <cellStyle name="Comma 2 3 2" xfId="717"/>
    <cellStyle name="Comma 2 3 3" xfId="718"/>
    <cellStyle name="Comma 2 4" xfId="719"/>
    <cellStyle name="Comma 2 5" xfId="720"/>
    <cellStyle name="Comma 2 5 2" xfId="721"/>
    <cellStyle name="Comma 2 6" xfId="722"/>
    <cellStyle name="Comma 2_BA" xfId="723"/>
    <cellStyle name="Comma 20" xfId="724"/>
    <cellStyle name="Comma 20 2" xfId="725"/>
    <cellStyle name="Comma 21" xfId="726"/>
    <cellStyle name="Comma 21 2" xfId="727"/>
    <cellStyle name="Comma 22" xfId="728"/>
    <cellStyle name="Comma 22 2" xfId="729"/>
    <cellStyle name="Comma 23" xfId="730"/>
    <cellStyle name="Comma 24" xfId="731"/>
    <cellStyle name="Comma 25" xfId="732"/>
    <cellStyle name="Comma 26" xfId="733"/>
    <cellStyle name="Comma 27" xfId="734"/>
    <cellStyle name="Comma 28" xfId="735"/>
    <cellStyle name="Comma 29" xfId="736"/>
    <cellStyle name="Comma 3" xfId="737"/>
    <cellStyle name="Comma 3 2" xfId="738"/>
    <cellStyle name="Comma 3 2 2" xfId="739"/>
    <cellStyle name="Comma 3 3" xfId="740"/>
    <cellStyle name="Comma 3 3 2" xfId="741"/>
    <cellStyle name="Comma 30" xfId="742"/>
    <cellStyle name="Comma 31" xfId="743"/>
    <cellStyle name="Comma 32" xfId="744"/>
    <cellStyle name="Comma 33" xfId="745"/>
    <cellStyle name="Comma 34" xfId="746"/>
    <cellStyle name="Comma 35" xfId="747"/>
    <cellStyle name="Comma 36" xfId="748"/>
    <cellStyle name="Comma 37" xfId="749"/>
    <cellStyle name="Comma 38" xfId="750"/>
    <cellStyle name="Comma 39" xfId="751"/>
    <cellStyle name="Comma 4" xfId="752"/>
    <cellStyle name="Comma 4 2" xfId="753"/>
    <cellStyle name="Comma 4 3" xfId="754"/>
    <cellStyle name="Comma 4 4" xfId="755"/>
    <cellStyle name="Comma 4 4 2" xfId="756"/>
    <cellStyle name="Comma 4 5" xfId="757"/>
    <cellStyle name="Comma 4 6" xfId="758"/>
    <cellStyle name="Comma 40" xfId="759"/>
    <cellStyle name="Comma 41" xfId="760"/>
    <cellStyle name="Comma 42" xfId="761"/>
    <cellStyle name="Comma 43" xfId="762"/>
    <cellStyle name="Comma 44" xfId="763"/>
    <cellStyle name="Comma 5" xfId="764"/>
    <cellStyle name="Comma 5 2" xfId="765"/>
    <cellStyle name="Comma 5 3" xfId="766"/>
    <cellStyle name="Comma 5 4" xfId="767"/>
    <cellStyle name="Comma 5 4 2" xfId="768"/>
    <cellStyle name="Comma 5 5" xfId="769"/>
    <cellStyle name="Comma 6" xfId="770"/>
    <cellStyle name="Comma 6 2" xfId="771"/>
    <cellStyle name="Comma 6 3" xfId="772"/>
    <cellStyle name="Comma 6 4" xfId="773"/>
    <cellStyle name="Comma 6 4 2" xfId="774"/>
    <cellStyle name="Comma 6 5" xfId="775"/>
    <cellStyle name="Comma 7" xfId="776"/>
    <cellStyle name="Comma 7 2" xfId="777"/>
    <cellStyle name="Comma 7 3" xfId="778"/>
    <cellStyle name="Comma 7 4" xfId="779"/>
    <cellStyle name="Comma 7 4 2" xfId="780"/>
    <cellStyle name="Comma 7 5" xfId="781"/>
    <cellStyle name="Comma 8" xfId="782"/>
    <cellStyle name="Comma 8 2" xfId="783"/>
    <cellStyle name="Comma 8 3" xfId="784"/>
    <cellStyle name="Comma 8 4" xfId="785"/>
    <cellStyle name="Comma 8 4 2" xfId="786"/>
    <cellStyle name="Comma 8 5" xfId="787"/>
    <cellStyle name="Comma 9" xfId="788"/>
    <cellStyle name="Comma 9 2" xfId="789"/>
    <cellStyle name="Currency" xfId="790"/>
    <cellStyle name="Currency [0]" xfId="791"/>
    <cellStyle name="Excel Built-in Normal" xfId="792"/>
    <cellStyle name="Excel Built-in Normal 2" xfId="793"/>
    <cellStyle name="Excel Built-in Normal 3" xfId="794"/>
    <cellStyle name="Excel Built-in Normal 4" xfId="795"/>
    <cellStyle name="Excel Built-in Normal_1" xfId="796"/>
    <cellStyle name="Excel_BuiltIn_40% - Accent1 1" xfId="797"/>
    <cellStyle name="Explanatory Text" xfId="798"/>
    <cellStyle name="Explanatory Text 2" xfId="799"/>
    <cellStyle name="Explanatory Text 2 2" xfId="800"/>
    <cellStyle name="Explanatory Text 2 3" xfId="801"/>
    <cellStyle name="Explanatory Text 2 4" xfId="802"/>
    <cellStyle name="Explanatory Text 3" xfId="803"/>
    <cellStyle name="Explanatory Text 4" xfId="804"/>
    <cellStyle name="Explanatory Text 5" xfId="805"/>
    <cellStyle name="Explanatory Text 6" xfId="806"/>
    <cellStyle name="Explanatory Text 7" xfId="807"/>
    <cellStyle name="Explanatory Text 8" xfId="808"/>
    <cellStyle name="Explanatory Text 9" xfId="809"/>
    <cellStyle name="Followed Hyperlink" xfId="810"/>
    <cellStyle name="Good" xfId="811"/>
    <cellStyle name="Good 10" xfId="812"/>
    <cellStyle name="Good 2" xfId="813"/>
    <cellStyle name="Good 2 2" xfId="814"/>
    <cellStyle name="Good 2 3" xfId="815"/>
    <cellStyle name="Good 2 4" xfId="816"/>
    <cellStyle name="Good 2 5" xfId="817"/>
    <cellStyle name="Good 3" xfId="818"/>
    <cellStyle name="Good 4" xfId="819"/>
    <cellStyle name="Good 5" xfId="820"/>
    <cellStyle name="Good 6" xfId="821"/>
    <cellStyle name="Good 7" xfId="822"/>
    <cellStyle name="Good 8" xfId="823"/>
    <cellStyle name="Good 9" xfId="824"/>
    <cellStyle name="Halb" xfId="825"/>
    <cellStyle name="Hea" xfId="826"/>
    <cellStyle name="Heading 1" xfId="827"/>
    <cellStyle name="Heading 1 10" xfId="828"/>
    <cellStyle name="Heading 1 2" xfId="829"/>
    <cellStyle name="Heading 1 2 2" xfId="830"/>
    <cellStyle name="Heading 1 2 3" xfId="831"/>
    <cellStyle name="Heading 1 2 4" xfId="832"/>
    <cellStyle name="Heading 1 3" xfId="833"/>
    <cellStyle name="Heading 1 4" xfId="834"/>
    <cellStyle name="Heading 1 5" xfId="835"/>
    <cellStyle name="Heading 1 6" xfId="836"/>
    <cellStyle name="Heading 1 7" xfId="837"/>
    <cellStyle name="Heading 1 8" xfId="838"/>
    <cellStyle name="Heading 1 9" xfId="839"/>
    <cellStyle name="Heading 2" xfId="840"/>
    <cellStyle name="Heading 2 2" xfId="841"/>
    <cellStyle name="Heading 2 2 2" xfId="842"/>
    <cellStyle name="Heading 2 2 3" xfId="843"/>
    <cellStyle name="Heading 2 2 4" xfId="844"/>
    <cellStyle name="Heading 2 3" xfId="845"/>
    <cellStyle name="Heading 2 4" xfId="846"/>
    <cellStyle name="Heading 2 5" xfId="847"/>
    <cellStyle name="Heading 2 6" xfId="848"/>
    <cellStyle name="Heading 2 7" xfId="849"/>
    <cellStyle name="Heading 2 8" xfId="850"/>
    <cellStyle name="Heading 2 9" xfId="851"/>
    <cellStyle name="Heading 3" xfId="852"/>
    <cellStyle name="Heading 3 2" xfId="853"/>
    <cellStyle name="Heading 3 2 2" xfId="854"/>
    <cellStyle name="Heading 3 2 3" xfId="855"/>
    <cellStyle name="Heading 3 2 4" xfId="856"/>
    <cellStyle name="Heading 3 3" xfId="857"/>
    <cellStyle name="Heading 3 4" xfId="858"/>
    <cellStyle name="Heading 3 5" xfId="859"/>
    <cellStyle name="Heading 3 6" xfId="860"/>
    <cellStyle name="Heading 3 7" xfId="861"/>
    <cellStyle name="Heading 3 8" xfId="862"/>
    <cellStyle name="Heading 3 9" xfId="863"/>
    <cellStyle name="Heading 4" xfId="864"/>
    <cellStyle name="Heading 4 2" xfId="865"/>
    <cellStyle name="Heading 4 2 2" xfId="866"/>
    <cellStyle name="Heading 4 2 3" xfId="867"/>
    <cellStyle name="Heading 4 2 4" xfId="868"/>
    <cellStyle name="Heading 4 3" xfId="869"/>
    <cellStyle name="Heading 4 4" xfId="870"/>
    <cellStyle name="Heading 4 5" xfId="871"/>
    <cellStyle name="Heading 4 6" xfId="872"/>
    <cellStyle name="Heading 4 7" xfId="873"/>
    <cellStyle name="Heading 4 8" xfId="874"/>
    <cellStyle name="Heading 4 9" xfId="875"/>
    <cellStyle name="Heading1 1" xfId="876"/>
    <cellStyle name="Hyperlink" xfId="877"/>
    <cellStyle name="Hoiatustekst" xfId="878"/>
    <cellStyle name="Ievade" xfId="879"/>
    <cellStyle name="Ievade 2" xfId="880"/>
    <cellStyle name="Input" xfId="881"/>
    <cellStyle name="Input 10" xfId="882"/>
    <cellStyle name="Input 11" xfId="883"/>
    <cellStyle name="Input 12" xfId="884"/>
    <cellStyle name="Input 13" xfId="885"/>
    <cellStyle name="Input 14" xfId="886"/>
    <cellStyle name="Input 15" xfId="887"/>
    <cellStyle name="Input 16" xfId="888"/>
    <cellStyle name="Input 17" xfId="889"/>
    <cellStyle name="Input 18" xfId="890"/>
    <cellStyle name="Input 19" xfId="891"/>
    <cellStyle name="Input 2" xfId="892"/>
    <cellStyle name="Input 2 2" xfId="893"/>
    <cellStyle name="Input 2 3" xfId="894"/>
    <cellStyle name="Input 2 4" xfId="895"/>
    <cellStyle name="Input 20" xfId="896"/>
    <cellStyle name="Input 21" xfId="897"/>
    <cellStyle name="Input 22" xfId="898"/>
    <cellStyle name="Input 23" xfId="899"/>
    <cellStyle name="Input 24" xfId="900"/>
    <cellStyle name="Input 25" xfId="901"/>
    <cellStyle name="Input 3" xfId="902"/>
    <cellStyle name="Input 3 2" xfId="903"/>
    <cellStyle name="Input 3 3" xfId="904"/>
    <cellStyle name="Input 4" xfId="905"/>
    <cellStyle name="Input 4 2" xfId="906"/>
    <cellStyle name="Input 4 3" xfId="907"/>
    <cellStyle name="Input 5" xfId="908"/>
    <cellStyle name="Input 5 2" xfId="909"/>
    <cellStyle name="Input 5 3" xfId="910"/>
    <cellStyle name="Input 6" xfId="911"/>
    <cellStyle name="Input 6 2" xfId="912"/>
    <cellStyle name="Input 6 3" xfId="913"/>
    <cellStyle name="Input 7" xfId="914"/>
    <cellStyle name="Input 7 2" xfId="915"/>
    <cellStyle name="Input 8" xfId="916"/>
    <cellStyle name="Input 9" xfId="917"/>
    <cellStyle name="Izcēlums1" xfId="918"/>
    <cellStyle name="Izcēlums1 2" xfId="919"/>
    <cellStyle name="Izcēlums2" xfId="920"/>
    <cellStyle name="Izcēlums2 2" xfId="921"/>
    <cellStyle name="Izcēlums3" xfId="922"/>
    <cellStyle name="Izcēlums3 2" xfId="923"/>
    <cellStyle name="Izcēlums4" xfId="924"/>
    <cellStyle name="Izcēlums4 2" xfId="925"/>
    <cellStyle name="Izcēlums5" xfId="926"/>
    <cellStyle name="Izcēlums5 2" xfId="927"/>
    <cellStyle name="Izcēlums6" xfId="928"/>
    <cellStyle name="Izcēlums6 2" xfId="929"/>
    <cellStyle name="Izvade" xfId="930"/>
    <cellStyle name="Izvade 2" xfId="931"/>
    <cellStyle name="Kokku" xfId="932"/>
    <cellStyle name="Kontrolli lahtrit" xfId="933"/>
    <cellStyle name="Kopsumma" xfId="934"/>
    <cellStyle name="Kopsumma 2" xfId="935"/>
    <cellStyle name="Labs" xfId="936"/>
    <cellStyle name="Labs 2" xfId="937"/>
    <cellStyle name="Lingitud lahter" xfId="938"/>
    <cellStyle name="Linked Cell" xfId="939"/>
    <cellStyle name="Linked Cell 2" xfId="940"/>
    <cellStyle name="Linked Cell 2 2" xfId="941"/>
    <cellStyle name="Linked Cell 2 3" xfId="942"/>
    <cellStyle name="Linked Cell 2 4" xfId="943"/>
    <cellStyle name="Linked Cell 3" xfId="944"/>
    <cellStyle name="Linked Cell 4" xfId="945"/>
    <cellStyle name="Linked Cell 5" xfId="946"/>
    <cellStyle name="Linked Cell 6" xfId="947"/>
    <cellStyle name="Linked Cell 7" xfId="948"/>
    <cellStyle name="Linked Cell 8" xfId="949"/>
    <cellStyle name="Linked Cell 9" xfId="950"/>
    <cellStyle name="Märkus" xfId="951"/>
    <cellStyle name="Neitrāls" xfId="952"/>
    <cellStyle name="Neitrāls 2" xfId="953"/>
    <cellStyle name="Neutraalne" xfId="954"/>
    <cellStyle name="Neutral" xfId="955"/>
    <cellStyle name="Neutral 10" xfId="956"/>
    <cellStyle name="Neutral 2" xfId="957"/>
    <cellStyle name="Neutral 2 2" xfId="958"/>
    <cellStyle name="Neutral 2 3" xfId="959"/>
    <cellStyle name="Neutral 2 4" xfId="960"/>
    <cellStyle name="Neutral 2 5" xfId="961"/>
    <cellStyle name="Neutral 3" xfId="962"/>
    <cellStyle name="Neutral 4" xfId="963"/>
    <cellStyle name="Neutral 5" xfId="964"/>
    <cellStyle name="Neutral 6" xfId="965"/>
    <cellStyle name="Neutral 7" xfId="966"/>
    <cellStyle name="Neutral 8" xfId="967"/>
    <cellStyle name="Neutral 9" xfId="968"/>
    <cellStyle name="Normaallaad 2" xfId="969"/>
    <cellStyle name="Normal 10" xfId="970"/>
    <cellStyle name="Normal 11" xfId="971"/>
    <cellStyle name="Normal 11 2" xfId="972"/>
    <cellStyle name="Normal 11 3" xfId="973"/>
    <cellStyle name="Normal 11 3 2" xfId="974"/>
    <cellStyle name="Normal 11 3_allazi_tame(1)" xfId="975"/>
    <cellStyle name="Normal 11 4" xfId="976"/>
    <cellStyle name="Normal 11 5" xfId="977"/>
    <cellStyle name="Normal 11 5 2" xfId="978"/>
    <cellStyle name="Normal 11 5_allazi_tame(1)" xfId="979"/>
    <cellStyle name="Normal 12" xfId="980"/>
    <cellStyle name="Normal 12 2" xfId="981"/>
    <cellStyle name="Normal 12 2 2" xfId="982"/>
    <cellStyle name="Normal 12 3" xfId="983"/>
    <cellStyle name="Normal 12 3 2" xfId="984"/>
    <cellStyle name="Normal 12_BA" xfId="985"/>
    <cellStyle name="Normal 13" xfId="986"/>
    <cellStyle name="Normal 13 2" xfId="987"/>
    <cellStyle name="Normal 13 3" xfId="988"/>
    <cellStyle name="Normal 14" xfId="989"/>
    <cellStyle name="Normal 14 2" xfId="990"/>
    <cellStyle name="Normal 14 3" xfId="991"/>
    <cellStyle name="Normal 15" xfId="992"/>
    <cellStyle name="Normal 15 2" xfId="993"/>
    <cellStyle name="Normal 15 3" xfId="994"/>
    <cellStyle name="Normal 15 4" xfId="995"/>
    <cellStyle name="Normal 15_1.TS_IS" xfId="996"/>
    <cellStyle name="Normal 16" xfId="997"/>
    <cellStyle name="Normal 17" xfId="998"/>
    <cellStyle name="Normal 18" xfId="999"/>
    <cellStyle name="Normal 19" xfId="1000"/>
    <cellStyle name="Normal 19 2" xfId="1001"/>
    <cellStyle name="Normal 2" xfId="1002"/>
    <cellStyle name="Normal 2 2" xfId="1003"/>
    <cellStyle name="Normal 2 2 2" xfId="1004"/>
    <cellStyle name="Normal 2 2 2 2" xfId="1005"/>
    <cellStyle name="Normal 2 2 3" xfId="1006"/>
    <cellStyle name="Normal 2 3" xfId="1007"/>
    <cellStyle name="Normal 2 3 2" xfId="1008"/>
    <cellStyle name="Normal 2 3 3" xfId="1009"/>
    <cellStyle name="Normal 2 3 3 2" xfId="1010"/>
    <cellStyle name="Normal 2 3 4" xfId="1011"/>
    <cellStyle name="Normal 2 4" xfId="1012"/>
    <cellStyle name="Normal 2 5" xfId="1013"/>
    <cellStyle name="Normal 2 6" xfId="1014"/>
    <cellStyle name="Normal 2 7" xfId="1015"/>
    <cellStyle name="Normal 2 8" xfId="1016"/>
    <cellStyle name="Normal 2 9" xfId="1017"/>
    <cellStyle name="Normal 2_1_1" xfId="1018"/>
    <cellStyle name="Normal 20" xfId="1019"/>
    <cellStyle name="Normal 21" xfId="1020"/>
    <cellStyle name="Normal 22" xfId="1021"/>
    <cellStyle name="Normal 23" xfId="1022"/>
    <cellStyle name="Normal 24" xfId="1023"/>
    <cellStyle name="Normal 25" xfId="1024"/>
    <cellStyle name="Normal 26" xfId="1025"/>
    <cellStyle name="Normal 27" xfId="1026"/>
    <cellStyle name="Normal 27 2" xfId="1027"/>
    <cellStyle name="Normal 28" xfId="1028"/>
    <cellStyle name="Normal 28 2" xfId="1029"/>
    <cellStyle name="Normal 29" xfId="1030"/>
    <cellStyle name="Normal 3" xfId="1031"/>
    <cellStyle name="Normal 3 2" xfId="1032"/>
    <cellStyle name="Normal 3 2 2" xfId="1033"/>
    <cellStyle name="Normal 3 2 3" xfId="1034"/>
    <cellStyle name="Normal 3 3" xfId="1035"/>
    <cellStyle name="Normal 3 3 2" xfId="1036"/>
    <cellStyle name="Normal 3 3 3" xfId="1037"/>
    <cellStyle name="Normal 3 4" xfId="1038"/>
    <cellStyle name="Normal 3 5" xfId="1039"/>
    <cellStyle name="Normal 3_BA" xfId="1040"/>
    <cellStyle name="Normal 30" xfId="1041"/>
    <cellStyle name="Normal 31" xfId="1042"/>
    <cellStyle name="Normal 32" xfId="1043"/>
    <cellStyle name="Normal 33" xfId="1044"/>
    <cellStyle name="Normal 34" xfId="1045"/>
    <cellStyle name="Normal 35" xfId="1046"/>
    <cellStyle name="Normal 36" xfId="1047"/>
    <cellStyle name="Normal 36 2" xfId="1048"/>
    <cellStyle name="Normal 36 3" xfId="1049"/>
    <cellStyle name="Normal 36 4" xfId="1050"/>
    <cellStyle name="Normal 37" xfId="1051"/>
    <cellStyle name="Normal 38" xfId="1052"/>
    <cellStyle name="Normal 38 2" xfId="1053"/>
    <cellStyle name="Normal 38 2 2" xfId="1054"/>
    <cellStyle name="Normal 38 2_allazi_tame(1)" xfId="1055"/>
    <cellStyle name="Normal 39" xfId="1056"/>
    <cellStyle name="Normal 4" xfId="1057"/>
    <cellStyle name="Normal 4 2" xfId="1058"/>
    <cellStyle name="Normal 4 3" xfId="1059"/>
    <cellStyle name="Normal 4 4" xfId="1060"/>
    <cellStyle name="Normal 4 4 2" xfId="1061"/>
    <cellStyle name="Normal 4 5" xfId="1062"/>
    <cellStyle name="Normal 4_BA" xfId="1063"/>
    <cellStyle name="Normal 40" xfId="1064"/>
    <cellStyle name="Normal 40 2" xfId="1065"/>
    <cellStyle name="Normal 40_allazi_tame(1)" xfId="1066"/>
    <cellStyle name="Normal 41" xfId="1067"/>
    <cellStyle name="Normal 42" xfId="1068"/>
    <cellStyle name="Normal 43" xfId="1069"/>
    <cellStyle name="Normal 44" xfId="1070"/>
    <cellStyle name="Normal 44 2" xfId="1071"/>
    <cellStyle name="Normal 44_allazi_tame(1)" xfId="1072"/>
    <cellStyle name="Normal 45" xfId="1073"/>
    <cellStyle name="Normal 45 2" xfId="1074"/>
    <cellStyle name="Normal 45_allazi_tame(1)" xfId="1075"/>
    <cellStyle name="Normal 46" xfId="1076"/>
    <cellStyle name="Normal 46 2" xfId="1077"/>
    <cellStyle name="Normal 47" xfId="1078"/>
    <cellStyle name="Normal 47 2" xfId="1079"/>
    <cellStyle name="Normal 48" xfId="1080"/>
    <cellStyle name="Normal 48 2" xfId="1081"/>
    <cellStyle name="Normal 49" xfId="1082"/>
    <cellStyle name="Normal 5" xfId="1083"/>
    <cellStyle name="Normal 5 2" xfId="1084"/>
    <cellStyle name="Normal 5 3" xfId="1085"/>
    <cellStyle name="Normal 5 4" xfId="1086"/>
    <cellStyle name="Normal 5_BA" xfId="1087"/>
    <cellStyle name="Normal 50" xfId="1088"/>
    <cellStyle name="Normal 51" xfId="1089"/>
    <cellStyle name="Normal 51 2" xfId="1090"/>
    <cellStyle name="Normal 51_allazi_tame(1)" xfId="1091"/>
    <cellStyle name="Normal 52" xfId="1092"/>
    <cellStyle name="Normal 53" xfId="1093"/>
    <cellStyle name="Normal 53 2" xfId="1094"/>
    <cellStyle name="Normal 53_allazi_tame(1)" xfId="1095"/>
    <cellStyle name="Normal 54" xfId="1096"/>
    <cellStyle name="Normal 55" xfId="1097"/>
    <cellStyle name="Normal 56" xfId="1098"/>
    <cellStyle name="Normal 57" xfId="1099"/>
    <cellStyle name="Normal 58" xfId="1100"/>
    <cellStyle name="Normal 59" xfId="1101"/>
    <cellStyle name="Normal 6" xfId="1102"/>
    <cellStyle name="Normal 6 2" xfId="1103"/>
    <cellStyle name="Normal 6 3" xfId="1104"/>
    <cellStyle name="Normal 6_allazi_tame(1)" xfId="1105"/>
    <cellStyle name="Normal 60" xfId="1106"/>
    <cellStyle name="Normal 61" xfId="1107"/>
    <cellStyle name="Normal 7" xfId="1108"/>
    <cellStyle name="Normal 7 2" xfId="1109"/>
    <cellStyle name="Normal 8" xfId="1110"/>
    <cellStyle name="Normal 8 2" xfId="1111"/>
    <cellStyle name="Normal 9" xfId="1112"/>
    <cellStyle name="Normal 9 2" xfId="1113"/>
    <cellStyle name="Normal_3" xfId="1114"/>
    <cellStyle name="Normal_4" xfId="1115"/>
    <cellStyle name="Normal_Bill x.1" xfId="1116"/>
    <cellStyle name="Normal_lokalas tames forma2" xfId="1117"/>
    <cellStyle name="Normal_Sheet1" xfId="1118"/>
    <cellStyle name="Normal_tame pask" xfId="1119"/>
    <cellStyle name="Normal_ūdensvads_BA" xfId="1120"/>
    <cellStyle name="Nosaukums" xfId="1121"/>
    <cellStyle name="Nosaukums 2" xfId="1122"/>
    <cellStyle name="Note" xfId="1123"/>
    <cellStyle name="Note 10" xfId="1124"/>
    <cellStyle name="Note 2" xfId="1125"/>
    <cellStyle name="Note 2 2" xfId="1126"/>
    <cellStyle name="Note 2 3" xfId="1127"/>
    <cellStyle name="Note 2 4" xfId="1128"/>
    <cellStyle name="Note 2 5" xfId="1129"/>
    <cellStyle name="Note 2 5 2" xfId="1130"/>
    <cellStyle name="Note 2 6" xfId="1131"/>
    <cellStyle name="Note 3" xfId="1132"/>
    <cellStyle name="Note 3 2" xfId="1133"/>
    <cellStyle name="Note 4" xfId="1134"/>
    <cellStyle name="Note 5" xfId="1135"/>
    <cellStyle name="Note 6" xfId="1136"/>
    <cellStyle name="Note 7" xfId="1137"/>
    <cellStyle name="Note 8" xfId="1138"/>
    <cellStyle name="Note 9" xfId="1139"/>
    <cellStyle name="Output" xfId="1140"/>
    <cellStyle name="Output 10" xfId="1141"/>
    <cellStyle name="Output 11" xfId="1142"/>
    <cellStyle name="Output 12" xfId="1143"/>
    <cellStyle name="Output 13" xfId="1144"/>
    <cellStyle name="Output 14" xfId="1145"/>
    <cellStyle name="Output 15" xfId="1146"/>
    <cellStyle name="Output 16" xfId="1147"/>
    <cellStyle name="Output 17" xfId="1148"/>
    <cellStyle name="Output 18" xfId="1149"/>
    <cellStyle name="Output 19" xfId="1150"/>
    <cellStyle name="Output 2" xfId="1151"/>
    <cellStyle name="Output 2 2" xfId="1152"/>
    <cellStyle name="Output 2 3" xfId="1153"/>
    <cellStyle name="Output 2 4" xfId="1154"/>
    <cellStyle name="Output 20" xfId="1155"/>
    <cellStyle name="Output 21" xfId="1156"/>
    <cellStyle name="Output 22" xfId="1157"/>
    <cellStyle name="Output 23" xfId="1158"/>
    <cellStyle name="Output 24" xfId="1159"/>
    <cellStyle name="Output 25" xfId="1160"/>
    <cellStyle name="Output 3" xfId="1161"/>
    <cellStyle name="Output 3 2" xfId="1162"/>
    <cellStyle name="Output 3 3" xfId="1163"/>
    <cellStyle name="Output 4" xfId="1164"/>
    <cellStyle name="Output 4 2" xfId="1165"/>
    <cellStyle name="Output 4 3" xfId="1166"/>
    <cellStyle name="Output 5" xfId="1167"/>
    <cellStyle name="Output 5 2" xfId="1168"/>
    <cellStyle name="Output 5 3" xfId="1169"/>
    <cellStyle name="Output 6" xfId="1170"/>
    <cellStyle name="Output 6 2" xfId="1171"/>
    <cellStyle name="Output 6 3" xfId="1172"/>
    <cellStyle name="Output 7" xfId="1173"/>
    <cellStyle name="Output 7 2" xfId="1174"/>
    <cellStyle name="Output 8" xfId="1175"/>
    <cellStyle name="Output 9" xfId="1176"/>
    <cellStyle name="Parastais_Lapa1" xfId="1177"/>
    <cellStyle name="Parasts 2" xfId="1178"/>
    <cellStyle name="Paskaidrojošs teksts" xfId="1179"/>
    <cellStyle name="Paskaidrojošs teksts 2" xfId="1180"/>
    <cellStyle name="Pārbaudes šūna" xfId="1181"/>
    <cellStyle name="Pārbaudes šūna 2" xfId="1182"/>
    <cellStyle name="Pealkiri" xfId="1183"/>
    <cellStyle name="Pealkiri 1" xfId="1184"/>
    <cellStyle name="Pealkiri 2" xfId="1185"/>
    <cellStyle name="Pealkiri 3" xfId="1186"/>
    <cellStyle name="Pealkiri 4" xfId="1187"/>
    <cellStyle name="Percent" xfId="1188"/>
    <cellStyle name="Percent 2" xfId="1189"/>
    <cellStyle name="Percent 2 2" xfId="1190"/>
    <cellStyle name="Percent 3" xfId="1191"/>
    <cellStyle name="Percent 4" xfId="1192"/>
    <cellStyle name="Piezīme" xfId="1193"/>
    <cellStyle name="Piezīme 2" xfId="1194"/>
    <cellStyle name="Result 1" xfId="1195"/>
    <cellStyle name="Result2 1" xfId="1196"/>
    <cellStyle name="Rõhk1" xfId="1197"/>
    <cellStyle name="Rõhk2" xfId="1198"/>
    <cellStyle name="Rõhk3" xfId="1199"/>
    <cellStyle name="Rõhk4" xfId="1200"/>
    <cellStyle name="Rõhk5" xfId="1201"/>
    <cellStyle name="Rõhk6" xfId="1202"/>
    <cellStyle name="Saistīta šūna" xfId="1203"/>
    <cellStyle name="Saistīta šūna 2" xfId="1204"/>
    <cellStyle name="Saistītā šūna" xfId="1205"/>
    <cellStyle name="Saistītā šūna 2" xfId="1206"/>
    <cellStyle name="Selgitav tekst" xfId="1207"/>
    <cellStyle name="Sisestus" xfId="1208"/>
    <cellStyle name="Slikts" xfId="1209"/>
    <cellStyle name="Slikts 2" xfId="1210"/>
    <cellStyle name="Standard_Sonderpreisliste 2002-2" xfId="1211"/>
    <cellStyle name="Stils 1" xfId="1212"/>
    <cellStyle name="Stils 1 2" xfId="1213"/>
    <cellStyle name="Stils 1 2 2" xfId="1214"/>
    <cellStyle name="Stils 1 2 2 2" xfId="1215"/>
    <cellStyle name="Stils 1 3" xfId="1216"/>
    <cellStyle name="Style 1" xfId="1217"/>
    <cellStyle name="Style 1 2" xfId="1218"/>
    <cellStyle name="Style 1 2 2" xfId="1219"/>
    <cellStyle name="Style 1 2 2 2" xfId="1220"/>
    <cellStyle name="Style 1 2 3" xfId="1221"/>
    <cellStyle name="Style 1 2 4" xfId="1222"/>
    <cellStyle name="Style 1 3" xfId="1223"/>
    <cellStyle name="Style 1 3 2" xfId="1224"/>
    <cellStyle name="Style 1_1 " xfId="1225"/>
    <cellStyle name="Title" xfId="1226"/>
    <cellStyle name="Title 2" xfId="1227"/>
    <cellStyle name="Title 2 2" xfId="1228"/>
    <cellStyle name="Title 2 3" xfId="1229"/>
    <cellStyle name="Title 2 4" xfId="1230"/>
    <cellStyle name="Title 3" xfId="1231"/>
    <cellStyle name="Title 4" xfId="1232"/>
    <cellStyle name="Title 5" xfId="1233"/>
    <cellStyle name="Title 6" xfId="1234"/>
    <cellStyle name="Title 7" xfId="1235"/>
    <cellStyle name="Title 8" xfId="1236"/>
    <cellStyle name="Title 9" xfId="1237"/>
    <cellStyle name="Total" xfId="1238"/>
    <cellStyle name="Total 2" xfId="1239"/>
    <cellStyle name="Total 2 2" xfId="1240"/>
    <cellStyle name="Total 2 3" xfId="1241"/>
    <cellStyle name="Total 2 4" xfId="1242"/>
    <cellStyle name="Total 3" xfId="1243"/>
    <cellStyle name="Total 4" xfId="1244"/>
    <cellStyle name="Total 5" xfId="1245"/>
    <cellStyle name="Total 6" xfId="1246"/>
    <cellStyle name="Total 7" xfId="1247"/>
    <cellStyle name="Total 8" xfId="1248"/>
    <cellStyle name="Total 9" xfId="1249"/>
    <cellStyle name="Väljund" xfId="1250"/>
    <cellStyle name="Virsraksts 1" xfId="1251"/>
    <cellStyle name="Virsraksts 1 2" xfId="1252"/>
    <cellStyle name="Virsraksts 2" xfId="1253"/>
    <cellStyle name="Virsraksts 2 2" xfId="1254"/>
    <cellStyle name="Virsraksts 3" xfId="1255"/>
    <cellStyle name="Virsraksts 3 2" xfId="1256"/>
    <cellStyle name="Virsraksts 4" xfId="1257"/>
    <cellStyle name="Virsraksts 4 2" xfId="1258"/>
    <cellStyle name="Warning Text" xfId="1259"/>
    <cellStyle name="Warning Text 2" xfId="1260"/>
    <cellStyle name="Warning Text 2 2" xfId="1261"/>
    <cellStyle name="Warning Text 2 3" xfId="1262"/>
    <cellStyle name="Warning Text 2 4" xfId="1263"/>
    <cellStyle name="Warning Text 3" xfId="1264"/>
    <cellStyle name="Warning Text 4" xfId="1265"/>
    <cellStyle name="Warning Text 5" xfId="1266"/>
    <cellStyle name="Warning Text 6" xfId="1267"/>
    <cellStyle name="Warning Text 7" xfId="1268"/>
    <cellStyle name="Warning Text 8" xfId="1269"/>
    <cellStyle name="Warning Text 9" xfId="1270"/>
    <cellStyle name="Обычный 2" xfId="1271"/>
    <cellStyle name="Обычный 2 2" xfId="1272"/>
    <cellStyle name="Обычный 2_Sheet1" xfId="1273"/>
    <cellStyle name="Обычный 3" xfId="1274"/>
    <cellStyle name="Обычный 4" xfId="1275"/>
    <cellStyle name="Обычный_2009-04-27_PED IESN" xfId="1276"/>
    <cellStyle name="Процентный 2" xfId="1277"/>
    <cellStyle name="Стиль 1" xfId="1278"/>
    <cellStyle name="Финансовый 2" xfId="12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ionisus\projects-mk\Users\User\AppData\Local\Microsoft\Windows\Temporary%20Internet%20Files\Content.Outlook\Y1DPX630\rezekne_t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skdrojums"/>
      <sheetName val="Pas-kopt"/>
      <sheetName val="Pasutit_buvn"/>
      <sheetName val="koptame_I"/>
      <sheetName val="DOP"/>
      <sheetName val="AR"/>
      <sheetName val="BK"/>
      <sheetName val="UK"/>
      <sheetName val="UKT"/>
      <sheetName val="AVK"/>
      <sheetName val="EL"/>
      <sheetName val="Vajstravas"/>
      <sheetName val="ELT"/>
      <sheetName val="TS"/>
      <sheetName val="lopa"/>
    </sheetNames>
    <sheetDataSet>
      <sheetData sheetId="3">
        <row r="25">
          <cell r="F25">
            <v>0.05</v>
          </cell>
        </row>
        <row r="27">
          <cell r="F27">
            <v>0.05</v>
          </cell>
        </row>
      </sheetData>
      <sheetData sheetId="4">
        <row r="28">
          <cell r="L28">
            <v>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2:K25"/>
  <sheetViews>
    <sheetView tabSelected="1" view="pageBreakPreview" zoomScaleSheetLayoutView="100" zoomScalePageLayoutView="0" workbookViewId="0" topLeftCell="A10">
      <selection activeCell="C4" sqref="C4:I4"/>
    </sheetView>
  </sheetViews>
  <sheetFormatPr defaultColWidth="9.28125" defaultRowHeight="12.75"/>
  <cols>
    <col min="1" max="1" width="15.28125" style="27" customWidth="1"/>
    <col min="2" max="8" width="9.28125" style="27" customWidth="1"/>
    <col min="9" max="9" width="6.421875" style="27" customWidth="1"/>
    <col min="10" max="16384" width="9.28125" style="27" customWidth="1"/>
  </cols>
  <sheetData>
    <row r="2" spans="1:9" ht="15">
      <c r="A2" s="247" t="s">
        <v>594</v>
      </c>
      <c r="B2" s="247"/>
      <c r="C2" s="247"/>
      <c r="D2" s="247"/>
      <c r="E2" s="247"/>
      <c r="F2" s="247"/>
      <c r="G2" s="247"/>
      <c r="H2" s="247"/>
      <c r="I2" s="247"/>
    </row>
    <row r="3" spans="1:11" ht="30" customHeight="1">
      <c r="A3" s="248" t="str">
        <f>koptame_I!$A$1</f>
        <v>„Allažu pamatskolas atjaunošana (energoefektivitātes paaugstināšanai). </v>
      </c>
      <c r="B3" s="248"/>
      <c r="C3" s="248"/>
      <c r="D3" s="248"/>
      <c r="E3" s="248"/>
      <c r="F3" s="248"/>
      <c r="G3" s="248"/>
      <c r="H3" s="248"/>
      <c r="I3" s="248"/>
      <c r="J3" s="45"/>
      <c r="K3" s="45"/>
    </row>
    <row r="4" spans="1:9" ht="54.75" customHeight="1">
      <c r="A4" s="249" t="s">
        <v>504</v>
      </c>
      <c r="B4" s="249"/>
      <c r="C4" s="250" t="str">
        <f>A3</f>
        <v>„Allažu pamatskolas atjaunošana (energoefektivitātes paaugstināšanai). </v>
      </c>
      <c r="D4" s="250"/>
      <c r="E4" s="250"/>
      <c r="F4" s="250"/>
      <c r="G4" s="250"/>
      <c r="H4" s="250"/>
      <c r="I4" s="250"/>
    </row>
    <row r="5" spans="1:9" ht="145.5" customHeight="1">
      <c r="A5" s="252" t="s">
        <v>439</v>
      </c>
      <c r="B5" s="252"/>
      <c r="C5" s="252"/>
      <c r="D5" s="252"/>
      <c r="E5" s="252"/>
      <c r="F5" s="252"/>
      <c r="G5" s="252"/>
      <c r="H5" s="252"/>
      <c r="I5" s="252"/>
    </row>
    <row r="6" spans="1:9" ht="409.5" customHeight="1" hidden="1">
      <c r="A6" s="253" t="s">
        <v>608</v>
      </c>
      <c r="B6" s="253"/>
      <c r="C6" s="253"/>
      <c r="D6" s="253"/>
      <c r="E6" s="253"/>
      <c r="F6" s="253"/>
      <c r="G6" s="253"/>
      <c r="H6" s="253"/>
      <c r="I6" s="253"/>
    </row>
    <row r="7" spans="1:9" ht="49.5" customHeight="1">
      <c r="A7" s="251" t="s">
        <v>440</v>
      </c>
      <c r="B7" s="251"/>
      <c r="C7" s="251"/>
      <c r="D7" s="251"/>
      <c r="E7" s="251"/>
      <c r="F7" s="251"/>
      <c r="G7" s="251"/>
      <c r="H7" s="251"/>
      <c r="I7" s="251"/>
    </row>
    <row r="8" spans="1:9" ht="17.25" customHeight="1">
      <c r="A8" s="246" t="s">
        <v>595</v>
      </c>
      <c r="B8" s="246"/>
      <c r="C8" s="246"/>
      <c r="D8" s="246"/>
      <c r="E8" s="246"/>
      <c r="F8" s="246"/>
      <c r="G8" s="246"/>
      <c r="H8" s="246"/>
      <c r="I8" s="246"/>
    </row>
    <row r="9" spans="1:9" ht="17.25" customHeight="1">
      <c r="A9" s="257" t="s">
        <v>630</v>
      </c>
      <c r="B9" s="257"/>
      <c r="C9" s="257"/>
      <c r="D9" s="257"/>
      <c r="E9" s="257"/>
      <c r="F9" s="257"/>
      <c r="G9" s="257"/>
      <c r="H9" s="258">
        <f>'Pas-kopt'!$H$19</f>
        <v>0</v>
      </c>
      <c r="I9" s="258"/>
    </row>
    <row r="10" spans="1:9" ht="15">
      <c r="A10" s="257" t="s">
        <v>596</v>
      </c>
      <c r="B10" s="257"/>
      <c r="C10" s="257"/>
      <c r="D10" s="257"/>
      <c r="E10" s="257"/>
      <c r="F10" s="257"/>
      <c r="G10" s="257"/>
      <c r="H10" s="258">
        <f>koptame_I!$D$8</f>
        <v>0</v>
      </c>
      <c r="I10" s="258"/>
    </row>
    <row r="11" spans="1:9" ht="29.25" customHeight="1">
      <c r="A11" s="260" t="s">
        <v>597</v>
      </c>
      <c r="B11" s="260"/>
      <c r="C11" s="260"/>
      <c r="D11" s="260"/>
      <c r="E11" s="260"/>
      <c r="F11" s="260"/>
      <c r="G11" s="260"/>
      <c r="H11" s="262">
        <f>'[1]DOP'!$L$28</f>
        <v>0.04</v>
      </c>
      <c r="I11" s="262"/>
    </row>
    <row r="12" spans="1:9" ht="14.25" customHeight="1">
      <c r="A12" s="260" t="s">
        <v>598</v>
      </c>
      <c r="B12" s="260"/>
      <c r="C12" s="260"/>
      <c r="D12" s="260"/>
      <c r="E12" s="260"/>
      <c r="F12" s="260"/>
      <c r="G12" s="260"/>
      <c r="H12" s="260"/>
      <c r="I12" s="260"/>
    </row>
    <row r="13" spans="1:9" ht="14.25" customHeight="1">
      <c r="A13" s="260" t="s">
        <v>599</v>
      </c>
      <c r="B13" s="260"/>
      <c r="C13" s="260"/>
      <c r="D13" s="43">
        <f>'[1]koptame_I'!$F$25</f>
        <v>0.05</v>
      </c>
      <c r="E13" s="42"/>
      <c r="F13" s="41"/>
      <c r="G13" s="41"/>
      <c r="H13" s="41"/>
      <c r="I13" s="41"/>
    </row>
    <row r="14" spans="1:9" ht="14.25" customHeight="1">
      <c r="A14" s="260" t="s">
        <v>600</v>
      </c>
      <c r="B14" s="260"/>
      <c r="C14" s="260"/>
      <c r="D14" s="43">
        <f>'[1]koptame_I'!$F$27</f>
        <v>0.05</v>
      </c>
      <c r="E14" s="42"/>
      <c r="F14" s="41"/>
      <c r="G14" s="41"/>
      <c r="H14" s="41"/>
      <c r="I14" s="41"/>
    </row>
    <row r="15" spans="1:9" ht="41.25" customHeight="1">
      <c r="A15" s="260" t="s">
        <v>601</v>
      </c>
      <c r="B15" s="260"/>
      <c r="C15" s="260"/>
      <c r="D15" s="260"/>
      <c r="E15" s="260"/>
      <c r="F15" s="260"/>
      <c r="G15" s="260"/>
      <c r="H15" s="260"/>
      <c r="I15" s="260"/>
    </row>
    <row r="16" ht="14.25">
      <c r="A16" s="40"/>
    </row>
    <row r="17" spans="1:9" ht="26.25" customHeight="1">
      <c r="A17" s="259" t="s">
        <v>602</v>
      </c>
      <c r="B17" s="259"/>
      <c r="C17" s="259"/>
      <c r="D17" s="259"/>
      <c r="E17" s="259"/>
      <c r="F17" s="259"/>
      <c r="G17" s="259"/>
      <c r="H17" s="259"/>
      <c r="I17" s="259"/>
    </row>
    <row r="18" spans="1:9" ht="54" customHeight="1">
      <c r="A18" s="259" t="s">
        <v>603</v>
      </c>
      <c r="B18" s="259"/>
      <c r="C18" s="259"/>
      <c r="D18" s="259"/>
      <c r="E18" s="259"/>
      <c r="F18" s="259"/>
      <c r="G18" s="259"/>
      <c r="H18" s="259"/>
      <c r="I18" s="259"/>
    </row>
    <row r="19" spans="1:9" ht="27.75" customHeight="1">
      <c r="A19" s="259" t="s">
        <v>604</v>
      </c>
      <c r="B19" s="259"/>
      <c r="C19" s="259"/>
      <c r="D19" s="259"/>
      <c r="E19" s="259"/>
      <c r="F19" s="259"/>
      <c r="G19" s="259"/>
      <c r="H19" s="259"/>
      <c r="I19" s="259"/>
    </row>
    <row r="20" spans="1:9" ht="27.75" customHeight="1">
      <c r="A20" s="259" t="s">
        <v>605</v>
      </c>
      <c r="B20" s="259"/>
      <c r="C20" s="259"/>
      <c r="D20" s="259"/>
      <c r="E20" s="259"/>
      <c r="F20" s="259"/>
      <c r="G20" s="259"/>
      <c r="H20" s="259"/>
      <c r="I20" s="259"/>
    </row>
    <row r="21" spans="1:9" ht="27.75" customHeight="1">
      <c r="A21" s="259" t="s">
        <v>606</v>
      </c>
      <c r="B21" s="259"/>
      <c r="C21" s="259"/>
      <c r="D21" s="259"/>
      <c r="E21" s="259"/>
      <c r="F21" s="259"/>
      <c r="G21" s="259"/>
      <c r="H21" s="259"/>
      <c r="I21" s="259"/>
    </row>
    <row r="22" spans="1:9" ht="39.75" customHeight="1">
      <c r="A22" s="259" t="s">
        <v>607</v>
      </c>
      <c r="B22" s="261"/>
      <c r="C22" s="261"/>
      <c r="D22" s="261"/>
      <c r="E22" s="261"/>
      <c r="F22" s="261"/>
      <c r="G22" s="261"/>
      <c r="H22" s="261"/>
      <c r="I22" s="261"/>
    </row>
    <row r="24" spans="1:9" ht="12.75" customHeight="1">
      <c r="A24" s="27" t="s">
        <v>497</v>
      </c>
      <c r="C24" s="39" t="s">
        <v>498</v>
      </c>
      <c r="D24" s="39"/>
      <c r="E24" s="254" t="s">
        <v>563</v>
      </c>
      <c r="F24" s="254"/>
      <c r="G24" s="254"/>
      <c r="H24" s="255">
        <f ca="1">TODAY()</f>
        <v>42844</v>
      </c>
      <c r="I24" s="255"/>
    </row>
    <row r="25" spans="1:9" ht="12.75">
      <c r="A25" s="1" t="s">
        <v>502</v>
      </c>
      <c r="C25" s="11" t="s">
        <v>499</v>
      </c>
      <c r="D25" s="11"/>
      <c r="E25" s="256" t="s">
        <v>500</v>
      </c>
      <c r="F25" s="256"/>
      <c r="G25" s="256"/>
      <c r="H25" s="256" t="s">
        <v>501</v>
      </c>
      <c r="I25" s="256"/>
    </row>
  </sheetData>
  <sheetProtection/>
  <mergeCells count="28">
    <mergeCell ref="A22:I22"/>
    <mergeCell ref="A11:G11"/>
    <mergeCell ref="H11:I11"/>
    <mergeCell ref="A12:I12"/>
    <mergeCell ref="A13:C13"/>
    <mergeCell ref="A14:C14"/>
    <mergeCell ref="A21:I21"/>
    <mergeCell ref="A20:I20"/>
    <mergeCell ref="A17:I17"/>
    <mergeCell ref="A18:I18"/>
    <mergeCell ref="E24:G24"/>
    <mergeCell ref="H24:I24"/>
    <mergeCell ref="E25:G25"/>
    <mergeCell ref="H25:I25"/>
    <mergeCell ref="A9:G9"/>
    <mergeCell ref="H9:I9"/>
    <mergeCell ref="A10:G10"/>
    <mergeCell ref="H10:I10"/>
    <mergeCell ref="A19:I19"/>
    <mergeCell ref="A15:I15"/>
    <mergeCell ref="A8:I8"/>
    <mergeCell ref="A2:I2"/>
    <mergeCell ref="A3:I3"/>
    <mergeCell ref="A4:B4"/>
    <mergeCell ref="C4:I4"/>
    <mergeCell ref="A7:I7"/>
    <mergeCell ref="A5:I5"/>
    <mergeCell ref="A6:I6"/>
  </mergeCells>
  <printOptions/>
  <pageMargins left="0.7" right="0.7" top="0.75" bottom="0.75" header="0.3" footer="0.3"/>
  <pageSetup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sheetPr>
    <tabColor indexed="27"/>
  </sheetPr>
  <dimension ref="A1:P143"/>
  <sheetViews>
    <sheetView zoomScaleSheetLayoutView="55" zoomScalePageLayoutView="0" workbookViewId="0" topLeftCell="A1">
      <selection activeCell="D4" sqref="D4:P4"/>
    </sheetView>
  </sheetViews>
  <sheetFormatPr defaultColWidth="9.28125" defaultRowHeight="12.75"/>
  <cols>
    <col min="1" max="1" width="3.421875" style="64" customWidth="1"/>
    <col min="2" max="2" width="7.7109375" style="113" customWidth="1"/>
    <col min="3" max="3" width="35.28125" style="66" customWidth="1"/>
    <col min="4" max="4" width="3.7109375" style="112" customWidth="1"/>
    <col min="5" max="5" width="7.57421875" style="67" customWidth="1"/>
    <col min="6" max="6" width="5.28125" style="65" customWidth="1"/>
    <col min="7" max="7" width="4.7109375" style="65" customWidth="1"/>
    <col min="8" max="8" width="7.28125" style="65" customWidth="1"/>
    <col min="9" max="9" width="6.7109375" style="65" customWidth="1"/>
    <col min="10" max="10" width="6.28125" style="65" customWidth="1"/>
    <col min="11" max="11" width="9.00390625" style="65" customWidth="1"/>
    <col min="12" max="12" width="11.28125" style="65" customWidth="1"/>
    <col min="13" max="13" width="10.28125" style="65" customWidth="1"/>
    <col min="14" max="14" width="11.57421875" style="65" customWidth="1"/>
    <col min="15" max="15" width="9.421875" style="65" customWidth="1"/>
    <col min="16" max="16" width="11.421875" style="65" customWidth="1"/>
    <col min="17" max="16384" width="9.28125" style="53" customWidth="1"/>
  </cols>
  <sheetData>
    <row r="1" spans="1:16" s="46" customFormat="1" ht="13.5" customHeight="1">
      <c r="A1" s="325" t="s">
        <v>625</v>
      </c>
      <c r="B1" s="325"/>
      <c r="C1" s="326"/>
      <c r="D1" s="325"/>
      <c r="E1" s="325"/>
      <c r="F1" s="325"/>
      <c r="G1" s="325"/>
      <c r="H1" s="325"/>
      <c r="I1" s="325"/>
      <c r="J1" s="325"/>
      <c r="K1" s="325"/>
      <c r="L1" s="325"/>
      <c r="M1" s="325"/>
      <c r="N1" s="325"/>
      <c r="O1" s="325"/>
      <c r="P1" s="325"/>
    </row>
    <row r="2" spans="1:16" s="46" customFormat="1" ht="15.75" customHeight="1">
      <c r="A2" s="327" t="s">
        <v>767</v>
      </c>
      <c r="B2" s="325"/>
      <c r="C2" s="326"/>
      <c r="D2" s="325"/>
      <c r="E2" s="325"/>
      <c r="F2" s="325"/>
      <c r="G2" s="325"/>
      <c r="H2" s="325"/>
      <c r="I2" s="325"/>
      <c r="J2" s="325"/>
      <c r="K2" s="325"/>
      <c r="L2" s="325"/>
      <c r="M2" s="325"/>
      <c r="N2" s="325"/>
      <c r="O2" s="325"/>
      <c r="P2" s="325"/>
    </row>
    <row r="3" spans="1:16" s="46" customFormat="1" ht="16.5" customHeight="1">
      <c r="A3" s="328" t="s">
        <v>476</v>
      </c>
      <c r="B3" s="328"/>
      <c r="C3" s="329"/>
      <c r="D3" s="328"/>
      <c r="E3" s="328"/>
      <c r="F3" s="328"/>
      <c r="G3" s="328"/>
      <c r="H3" s="328"/>
      <c r="I3" s="328"/>
      <c r="J3" s="328"/>
      <c r="K3" s="328"/>
      <c r="L3" s="328"/>
      <c r="M3" s="328"/>
      <c r="N3" s="328"/>
      <c r="O3" s="328"/>
      <c r="P3" s="328"/>
    </row>
    <row r="4" spans="1:16" s="46" customFormat="1" ht="44.25" customHeight="1">
      <c r="A4" s="313" t="s">
        <v>477</v>
      </c>
      <c r="B4" s="313"/>
      <c r="C4" s="313"/>
      <c r="D4" s="315" t="str">
        <f>A2</f>
        <v>„Allažu pamatskolas atjaunošana (energoefektivitātes paaugstināšanai). </v>
      </c>
      <c r="E4" s="315"/>
      <c r="F4" s="315"/>
      <c r="G4" s="315"/>
      <c r="H4" s="315"/>
      <c r="I4" s="315"/>
      <c r="J4" s="315"/>
      <c r="K4" s="315"/>
      <c r="L4" s="315"/>
      <c r="M4" s="315"/>
      <c r="N4" s="315"/>
      <c r="O4" s="315"/>
      <c r="P4" s="315"/>
    </row>
    <row r="5" spans="1:16" s="46" customFormat="1" ht="16.5" customHeight="1">
      <c r="A5" s="313" t="s">
        <v>478</v>
      </c>
      <c r="B5" s="313"/>
      <c r="C5" s="313"/>
      <c r="D5" s="315" t="str">
        <f>$A$13</f>
        <v>Vājstrāvas</v>
      </c>
      <c r="E5" s="315"/>
      <c r="F5" s="315"/>
      <c r="G5" s="315"/>
      <c r="H5" s="315"/>
      <c r="I5" s="315"/>
      <c r="J5" s="315"/>
      <c r="K5" s="315"/>
      <c r="L5" s="315"/>
      <c r="M5" s="315"/>
      <c r="N5" s="315"/>
      <c r="O5" s="315"/>
      <c r="P5" s="315"/>
    </row>
    <row r="6" spans="1:16" s="46" customFormat="1" ht="16.5" customHeight="1">
      <c r="A6" s="313" t="s">
        <v>479</v>
      </c>
      <c r="B6" s="313"/>
      <c r="C6" s="313"/>
      <c r="D6" s="315" t="s">
        <v>400</v>
      </c>
      <c r="E6" s="316"/>
      <c r="F6" s="316"/>
      <c r="G6" s="316"/>
      <c r="H6" s="316"/>
      <c r="I6" s="316"/>
      <c r="J6" s="316"/>
      <c r="K6" s="316"/>
      <c r="L6" s="316"/>
      <c r="M6" s="316"/>
      <c r="N6" s="316"/>
      <c r="O6" s="316"/>
      <c r="P6" s="316"/>
    </row>
    <row r="7" spans="1:16" s="46" customFormat="1" ht="16.5" customHeight="1">
      <c r="A7" s="313"/>
      <c r="B7" s="313"/>
      <c r="C7" s="313"/>
      <c r="D7" s="316"/>
      <c r="E7" s="316"/>
      <c r="F7" s="316"/>
      <c r="G7" s="316"/>
      <c r="H7" s="316"/>
      <c r="I7" s="316"/>
      <c r="J7" s="316"/>
      <c r="K7" s="316"/>
      <c r="L7" s="316"/>
      <c r="M7" s="316"/>
      <c r="N7" s="316"/>
      <c r="O7" s="316"/>
      <c r="P7" s="316"/>
    </row>
    <row r="8" spans="1:16" s="46" customFormat="1" ht="16.5" customHeight="1">
      <c r="A8" s="312"/>
      <c r="B8" s="312"/>
      <c r="C8" s="312"/>
      <c r="D8" s="313"/>
      <c r="E8" s="313"/>
      <c r="F8" s="313"/>
      <c r="G8" s="313"/>
      <c r="H8" s="313"/>
      <c r="I8" s="313"/>
      <c r="J8" s="313"/>
      <c r="K8" s="313"/>
      <c r="L8" s="313"/>
      <c r="M8" s="313"/>
      <c r="N8" s="313"/>
      <c r="O8" s="313"/>
      <c r="P8" s="313"/>
    </row>
    <row r="9" spans="1:16" s="46" customFormat="1" ht="16.5" customHeight="1">
      <c r="A9" s="47"/>
      <c r="B9" s="123"/>
      <c r="C9" s="125"/>
      <c r="D9" s="122"/>
      <c r="E9" s="49"/>
      <c r="F9" s="80"/>
      <c r="G9" s="80"/>
      <c r="H9" s="80"/>
      <c r="I9" s="80"/>
      <c r="J9" s="80"/>
      <c r="K9" s="80"/>
      <c r="L9" s="80"/>
      <c r="M9" s="80" t="s">
        <v>544</v>
      </c>
      <c r="N9" s="80"/>
      <c r="O9" s="316">
        <f>$P$136</f>
        <v>0</v>
      </c>
      <c r="P9" s="316"/>
    </row>
    <row r="10" spans="1:16" s="46" customFormat="1" ht="16.5" customHeight="1">
      <c r="A10" s="47"/>
      <c r="B10" s="123"/>
      <c r="C10" s="125"/>
      <c r="D10" s="122"/>
      <c r="E10" s="49"/>
      <c r="F10" s="80"/>
      <c r="G10" s="80"/>
      <c r="H10" s="80"/>
      <c r="I10" s="80"/>
      <c r="J10" s="80"/>
      <c r="K10" s="80"/>
      <c r="L10" s="80"/>
      <c r="M10" s="80" t="s">
        <v>480</v>
      </c>
      <c r="N10" s="80"/>
      <c r="O10" s="319"/>
      <c r="P10" s="319"/>
    </row>
    <row r="11" spans="1:16" s="51" customFormat="1" ht="13.5" customHeight="1">
      <c r="A11" s="332" t="s">
        <v>481</v>
      </c>
      <c r="B11" s="317" t="s">
        <v>482</v>
      </c>
      <c r="C11" s="346" t="s">
        <v>483</v>
      </c>
      <c r="D11" s="317" t="s">
        <v>484</v>
      </c>
      <c r="E11" s="331" t="s">
        <v>485</v>
      </c>
      <c r="F11" s="318" t="s">
        <v>486</v>
      </c>
      <c r="G11" s="318"/>
      <c r="H11" s="318"/>
      <c r="I11" s="318"/>
      <c r="J11" s="318"/>
      <c r="K11" s="318"/>
      <c r="L11" s="314" t="s">
        <v>487</v>
      </c>
      <c r="M11" s="314"/>
      <c r="N11" s="314"/>
      <c r="O11" s="314"/>
      <c r="P11" s="314"/>
    </row>
    <row r="12" spans="1:16" s="52" customFormat="1" ht="92.25" customHeight="1">
      <c r="A12" s="332"/>
      <c r="B12" s="317"/>
      <c r="C12" s="346"/>
      <c r="D12" s="317"/>
      <c r="E12" s="331"/>
      <c r="F12" s="79" t="s">
        <v>488</v>
      </c>
      <c r="G12" s="79" t="s">
        <v>466</v>
      </c>
      <c r="H12" s="79" t="s">
        <v>566</v>
      </c>
      <c r="I12" s="79" t="s">
        <v>567</v>
      </c>
      <c r="J12" s="79" t="s">
        <v>568</v>
      </c>
      <c r="K12" s="79" t="s">
        <v>569</v>
      </c>
      <c r="L12" s="79" t="s">
        <v>489</v>
      </c>
      <c r="M12" s="79" t="s">
        <v>566</v>
      </c>
      <c r="N12" s="79" t="s">
        <v>567</v>
      </c>
      <c r="O12" s="79" t="s">
        <v>568</v>
      </c>
      <c r="P12" s="79" t="s">
        <v>570</v>
      </c>
    </row>
    <row r="13" spans="1:16" ht="12.75">
      <c r="A13" s="330" t="s">
        <v>393</v>
      </c>
      <c r="B13" s="330"/>
      <c r="C13" s="330"/>
      <c r="D13" s="330"/>
      <c r="E13" s="330"/>
      <c r="F13" s="330"/>
      <c r="G13" s="330"/>
      <c r="H13" s="330"/>
      <c r="I13" s="330"/>
      <c r="J13" s="330"/>
      <c r="K13" s="330"/>
      <c r="L13" s="330"/>
      <c r="M13" s="330"/>
      <c r="N13" s="330"/>
      <c r="O13" s="330"/>
      <c r="P13" s="330"/>
    </row>
    <row r="14" spans="1:16" ht="13.5" customHeight="1">
      <c r="A14" s="347" t="s">
        <v>756</v>
      </c>
      <c r="B14" s="347"/>
      <c r="C14" s="347"/>
      <c r="D14" s="347"/>
      <c r="E14" s="347"/>
      <c r="F14" s="347"/>
      <c r="G14" s="347"/>
      <c r="H14" s="347"/>
      <c r="I14" s="347"/>
      <c r="J14" s="347"/>
      <c r="K14" s="347"/>
      <c r="L14" s="347"/>
      <c r="M14" s="347"/>
      <c r="N14" s="347"/>
      <c r="O14" s="347"/>
      <c r="P14" s="347"/>
    </row>
    <row r="15" spans="1:16" ht="22.5">
      <c r="A15" s="54">
        <v>1</v>
      </c>
      <c r="B15" s="82" t="s">
        <v>711</v>
      </c>
      <c r="C15" s="55" t="s">
        <v>712</v>
      </c>
      <c r="D15" s="82" t="s">
        <v>549</v>
      </c>
      <c r="E15" s="106">
        <v>27</v>
      </c>
      <c r="F15" s="57"/>
      <c r="G15" s="57"/>
      <c r="H15" s="57"/>
      <c r="I15" s="57"/>
      <c r="J15" s="57"/>
      <c r="K15" s="57"/>
      <c r="L15" s="57"/>
      <c r="M15" s="57"/>
      <c r="N15" s="57"/>
      <c r="O15" s="57"/>
      <c r="P15" s="57"/>
    </row>
    <row r="16" spans="1:16" ht="12.75">
      <c r="A16" s="54">
        <v>2</v>
      </c>
      <c r="B16" s="82"/>
      <c r="C16" s="127" t="s">
        <v>713</v>
      </c>
      <c r="D16" s="82" t="s">
        <v>549</v>
      </c>
      <c r="E16" s="104">
        <v>27</v>
      </c>
      <c r="F16" s="57"/>
      <c r="G16" s="57"/>
      <c r="H16" s="57"/>
      <c r="I16" s="57"/>
      <c r="J16" s="57"/>
      <c r="K16" s="57"/>
      <c r="L16" s="57"/>
      <c r="M16" s="57"/>
      <c r="N16" s="57"/>
      <c r="O16" s="57"/>
      <c r="P16" s="57"/>
    </row>
    <row r="17" spans="1:16" ht="22.5">
      <c r="A17" s="54">
        <v>3</v>
      </c>
      <c r="B17" s="82" t="s">
        <v>711</v>
      </c>
      <c r="C17" s="55" t="s">
        <v>714</v>
      </c>
      <c r="D17" s="82" t="s">
        <v>549</v>
      </c>
      <c r="E17" s="106">
        <v>53</v>
      </c>
      <c r="F17" s="57"/>
      <c r="G17" s="57"/>
      <c r="H17" s="57"/>
      <c r="I17" s="57"/>
      <c r="J17" s="57"/>
      <c r="K17" s="57"/>
      <c r="L17" s="57"/>
      <c r="M17" s="57"/>
      <c r="N17" s="57"/>
      <c r="O17" s="57"/>
      <c r="P17" s="57"/>
    </row>
    <row r="18" spans="1:16" ht="12.75">
      <c r="A18" s="54">
        <v>4</v>
      </c>
      <c r="B18" s="82"/>
      <c r="C18" s="127" t="s">
        <v>715</v>
      </c>
      <c r="D18" s="82" t="s">
        <v>549</v>
      </c>
      <c r="E18" s="104">
        <v>53</v>
      </c>
      <c r="F18" s="57"/>
      <c r="G18" s="57"/>
      <c r="H18" s="57"/>
      <c r="I18" s="57"/>
      <c r="J18" s="57"/>
      <c r="K18" s="57"/>
      <c r="L18" s="57"/>
      <c r="M18" s="57"/>
      <c r="N18" s="57"/>
      <c r="O18" s="57"/>
      <c r="P18" s="57"/>
    </row>
    <row r="19" spans="1:16" ht="12.75">
      <c r="A19" s="54">
        <v>5</v>
      </c>
      <c r="B19" s="82" t="s">
        <v>711</v>
      </c>
      <c r="C19" s="55" t="s">
        <v>716</v>
      </c>
      <c r="D19" s="82" t="s">
        <v>549</v>
      </c>
      <c r="E19" s="106">
        <v>6</v>
      </c>
      <c r="F19" s="57"/>
      <c r="G19" s="57"/>
      <c r="H19" s="57"/>
      <c r="I19" s="57"/>
      <c r="J19" s="57"/>
      <c r="K19" s="57"/>
      <c r="L19" s="57"/>
      <c r="M19" s="57"/>
      <c r="N19" s="57"/>
      <c r="O19" s="57"/>
      <c r="P19" s="57"/>
    </row>
    <row r="20" spans="1:16" ht="12.75">
      <c r="A20" s="54">
        <v>6</v>
      </c>
      <c r="B20" s="82"/>
      <c r="C20" s="127" t="s">
        <v>717</v>
      </c>
      <c r="D20" s="82" t="s">
        <v>549</v>
      </c>
      <c r="E20" s="104">
        <v>6</v>
      </c>
      <c r="F20" s="57"/>
      <c r="G20" s="57"/>
      <c r="H20" s="57"/>
      <c r="I20" s="57"/>
      <c r="J20" s="57"/>
      <c r="K20" s="57"/>
      <c r="L20" s="57"/>
      <c r="M20" s="57"/>
      <c r="N20" s="57"/>
      <c r="O20" s="57"/>
      <c r="P20" s="57"/>
    </row>
    <row r="21" spans="1:16" ht="22.5">
      <c r="A21" s="54">
        <v>7</v>
      </c>
      <c r="B21" s="82" t="s">
        <v>711</v>
      </c>
      <c r="C21" s="55" t="s">
        <v>718</v>
      </c>
      <c r="D21" s="82" t="s">
        <v>549</v>
      </c>
      <c r="E21" s="106">
        <v>86</v>
      </c>
      <c r="F21" s="57"/>
      <c r="G21" s="57"/>
      <c r="H21" s="57"/>
      <c r="I21" s="57"/>
      <c r="J21" s="57"/>
      <c r="K21" s="57"/>
      <c r="L21" s="57"/>
      <c r="M21" s="57"/>
      <c r="N21" s="57"/>
      <c r="O21" s="57"/>
      <c r="P21" s="57"/>
    </row>
    <row r="22" spans="1:16" ht="12.75">
      <c r="A22" s="54">
        <v>8</v>
      </c>
      <c r="B22" s="82"/>
      <c r="C22" s="127" t="s">
        <v>719</v>
      </c>
      <c r="D22" s="82" t="s">
        <v>549</v>
      </c>
      <c r="E22" s="104">
        <v>86</v>
      </c>
      <c r="F22" s="57"/>
      <c r="G22" s="57"/>
      <c r="H22" s="57"/>
      <c r="I22" s="57"/>
      <c r="J22" s="57"/>
      <c r="K22" s="57"/>
      <c r="L22" s="57"/>
      <c r="M22" s="57"/>
      <c r="N22" s="57"/>
      <c r="O22" s="57"/>
      <c r="P22" s="57"/>
    </row>
    <row r="23" spans="1:16" ht="22.5">
      <c r="A23" s="54">
        <v>9</v>
      </c>
      <c r="B23" s="82" t="s">
        <v>711</v>
      </c>
      <c r="C23" s="55" t="s">
        <v>720</v>
      </c>
      <c r="D23" s="82" t="s">
        <v>549</v>
      </c>
      <c r="E23" s="106">
        <v>1</v>
      </c>
      <c r="F23" s="57"/>
      <c r="G23" s="57"/>
      <c r="H23" s="57"/>
      <c r="I23" s="57"/>
      <c r="J23" s="57"/>
      <c r="K23" s="57"/>
      <c r="L23" s="57"/>
      <c r="M23" s="57"/>
      <c r="N23" s="57"/>
      <c r="O23" s="57"/>
      <c r="P23" s="57"/>
    </row>
    <row r="24" spans="1:16" ht="12.75">
      <c r="A24" s="54">
        <v>10</v>
      </c>
      <c r="B24" s="82"/>
      <c r="C24" s="127" t="s">
        <v>721</v>
      </c>
      <c r="D24" s="82" t="s">
        <v>549</v>
      </c>
      <c r="E24" s="104">
        <v>1</v>
      </c>
      <c r="F24" s="57"/>
      <c r="G24" s="57"/>
      <c r="H24" s="57"/>
      <c r="I24" s="57"/>
      <c r="J24" s="57"/>
      <c r="K24" s="57"/>
      <c r="L24" s="57"/>
      <c r="M24" s="57"/>
      <c r="N24" s="57"/>
      <c r="O24" s="57"/>
      <c r="P24" s="57"/>
    </row>
    <row r="25" spans="1:16" ht="12.75">
      <c r="A25" s="54">
        <v>11</v>
      </c>
      <c r="B25" s="82" t="s">
        <v>711</v>
      </c>
      <c r="C25" s="127" t="s">
        <v>722</v>
      </c>
      <c r="D25" s="82" t="s">
        <v>549</v>
      </c>
      <c r="E25" s="106">
        <v>1</v>
      </c>
      <c r="F25" s="57"/>
      <c r="G25" s="57"/>
      <c r="H25" s="57"/>
      <c r="I25" s="57"/>
      <c r="J25" s="57"/>
      <c r="K25" s="57"/>
      <c r="L25" s="57"/>
      <c r="M25" s="57"/>
      <c r="N25" s="57"/>
      <c r="O25" s="57"/>
      <c r="P25" s="57"/>
    </row>
    <row r="26" spans="1:16" ht="12.75">
      <c r="A26" s="54">
        <v>12</v>
      </c>
      <c r="B26" s="82"/>
      <c r="C26" s="127" t="s">
        <v>723</v>
      </c>
      <c r="D26" s="82" t="s">
        <v>549</v>
      </c>
      <c r="E26" s="104">
        <v>1</v>
      </c>
      <c r="F26" s="57"/>
      <c r="G26" s="57"/>
      <c r="H26" s="57"/>
      <c r="I26" s="57"/>
      <c r="J26" s="57"/>
      <c r="K26" s="57"/>
      <c r="L26" s="57"/>
      <c r="M26" s="57"/>
      <c r="N26" s="57"/>
      <c r="O26" s="57"/>
      <c r="P26" s="57"/>
    </row>
    <row r="27" spans="1:16" ht="22.5">
      <c r="A27" s="54">
        <v>13</v>
      </c>
      <c r="B27" s="82" t="s">
        <v>711</v>
      </c>
      <c r="C27" s="55" t="s">
        <v>724</v>
      </c>
      <c r="D27" s="82" t="s">
        <v>549</v>
      </c>
      <c r="E27" s="106">
        <v>1</v>
      </c>
      <c r="F27" s="57"/>
      <c r="G27" s="57"/>
      <c r="H27" s="57"/>
      <c r="I27" s="57"/>
      <c r="J27" s="57"/>
      <c r="K27" s="57"/>
      <c r="L27" s="57"/>
      <c r="M27" s="57"/>
      <c r="N27" s="57"/>
      <c r="O27" s="57"/>
      <c r="P27" s="57"/>
    </row>
    <row r="28" spans="1:16" ht="12.75">
      <c r="A28" s="54">
        <v>14</v>
      </c>
      <c r="B28" s="82"/>
      <c r="C28" s="127" t="s">
        <v>725</v>
      </c>
      <c r="D28" s="82" t="s">
        <v>549</v>
      </c>
      <c r="E28" s="104">
        <v>1</v>
      </c>
      <c r="F28" s="57"/>
      <c r="G28" s="57"/>
      <c r="H28" s="57"/>
      <c r="I28" s="57"/>
      <c r="J28" s="57"/>
      <c r="K28" s="57"/>
      <c r="L28" s="57"/>
      <c r="M28" s="57"/>
      <c r="N28" s="57"/>
      <c r="O28" s="57"/>
      <c r="P28" s="57"/>
    </row>
    <row r="29" spans="1:16" ht="22.5">
      <c r="A29" s="54">
        <v>15</v>
      </c>
      <c r="B29" s="82" t="s">
        <v>711</v>
      </c>
      <c r="C29" s="55" t="s">
        <v>726</v>
      </c>
      <c r="D29" s="82" t="s">
        <v>549</v>
      </c>
      <c r="E29" s="106">
        <v>3</v>
      </c>
      <c r="F29" s="57"/>
      <c r="G29" s="57"/>
      <c r="H29" s="57"/>
      <c r="I29" s="57"/>
      <c r="J29" s="57"/>
      <c r="K29" s="57"/>
      <c r="L29" s="57"/>
      <c r="M29" s="57"/>
      <c r="N29" s="57"/>
      <c r="O29" s="57"/>
      <c r="P29" s="57"/>
    </row>
    <row r="30" spans="1:16" ht="12.75">
      <c r="A30" s="54">
        <v>16</v>
      </c>
      <c r="B30" s="82"/>
      <c r="C30" s="127" t="s">
        <v>727</v>
      </c>
      <c r="D30" s="82" t="s">
        <v>549</v>
      </c>
      <c r="E30" s="104">
        <v>3</v>
      </c>
      <c r="F30" s="57"/>
      <c r="G30" s="57"/>
      <c r="H30" s="57"/>
      <c r="I30" s="57"/>
      <c r="J30" s="57"/>
      <c r="K30" s="57"/>
      <c r="L30" s="57"/>
      <c r="M30" s="57"/>
      <c r="N30" s="57"/>
      <c r="O30" s="57"/>
      <c r="P30" s="57"/>
    </row>
    <row r="31" spans="1:16" ht="12.75">
      <c r="A31" s="54">
        <v>17</v>
      </c>
      <c r="B31" s="82" t="s">
        <v>711</v>
      </c>
      <c r="C31" s="55" t="s">
        <v>728</v>
      </c>
      <c r="D31" s="82" t="s">
        <v>549</v>
      </c>
      <c r="E31" s="106">
        <v>1</v>
      </c>
      <c r="F31" s="57"/>
      <c r="G31" s="57"/>
      <c r="H31" s="57"/>
      <c r="I31" s="57"/>
      <c r="J31" s="57"/>
      <c r="K31" s="57"/>
      <c r="L31" s="57"/>
      <c r="M31" s="57"/>
      <c r="N31" s="57"/>
      <c r="O31" s="57"/>
      <c r="P31" s="57"/>
    </row>
    <row r="32" spans="1:16" ht="12.75">
      <c r="A32" s="54">
        <v>18</v>
      </c>
      <c r="B32" s="82"/>
      <c r="C32" s="127" t="s">
        <v>729</v>
      </c>
      <c r="D32" s="82" t="s">
        <v>549</v>
      </c>
      <c r="E32" s="104">
        <v>1</v>
      </c>
      <c r="F32" s="57"/>
      <c r="G32" s="57"/>
      <c r="H32" s="57"/>
      <c r="I32" s="57"/>
      <c r="J32" s="57"/>
      <c r="K32" s="57"/>
      <c r="L32" s="57"/>
      <c r="M32" s="57"/>
      <c r="N32" s="57"/>
      <c r="O32" s="57"/>
      <c r="P32" s="57"/>
    </row>
    <row r="33" spans="1:16" ht="12.75">
      <c r="A33" s="54">
        <v>19</v>
      </c>
      <c r="B33" s="82" t="s">
        <v>711</v>
      </c>
      <c r="C33" s="127" t="s">
        <v>730</v>
      </c>
      <c r="D33" s="82" t="s">
        <v>549</v>
      </c>
      <c r="E33" s="106">
        <v>2</v>
      </c>
      <c r="F33" s="57"/>
      <c r="G33" s="57"/>
      <c r="H33" s="57"/>
      <c r="I33" s="57"/>
      <c r="J33" s="57"/>
      <c r="K33" s="57"/>
      <c r="L33" s="57"/>
      <c r="M33" s="57"/>
      <c r="N33" s="57"/>
      <c r="O33" s="57"/>
      <c r="P33" s="57"/>
    </row>
    <row r="34" spans="1:16" ht="12.75">
      <c r="A34" s="54">
        <v>20</v>
      </c>
      <c r="B34" s="82"/>
      <c r="C34" s="127" t="s">
        <v>731</v>
      </c>
      <c r="D34" s="82" t="s">
        <v>549</v>
      </c>
      <c r="E34" s="104">
        <v>1</v>
      </c>
      <c r="F34" s="57"/>
      <c r="G34" s="57"/>
      <c r="H34" s="57"/>
      <c r="I34" s="57"/>
      <c r="J34" s="57"/>
      <c r="K34" s="57"/>
      <c r="L34" s="57"/>
      <c r="M34" s="57"/>
      <c r="N34" s="57"/>
      <c r="O34" s="57"/>
      <c r="P34" s="57"/>
    </row>
    <row r="35" spans="1:16" ht="12.75">
      <c r="A35" s="54">
        <v>21</v>
      </c>
      <c r="B35" s="82"/>
      <c r="C35" s="127" t="s">
        <v>732</v>
      </c>
      <c r="D35" s="82" t="s">
        <v>549</v>
      </c>
      <c r="E35" s="104">
        <v>1</v>
      </c>
      <c r="F35" s="57"/>
      <c r="G35" s="57"/>
      <c r="H35" s="57"/>
      <c r="I35" s="57"/>
      <c r="J35" s="57"/>
      <c r="K35" s="57"/>
      <c r="L35" s="57"/>
      <c r="M35" s="57"/>
      <c r="N35" s="57"/>
      <c r="O35" s="57"/>
      <c r="P35" s="57"/>
    </row>
    <row r="36" spans="1:16" ht="12.75">
      <c r="A36" s="54">
        <v>22</v>
      </c>
      <c r="B36" s="82" t="s">
        <v>711</v>
      </c>
      <c r="C36" s="127" t="s">
        <v>733</v>
      </c>
      <c r="D36" s="82" t="s">
        <v>549</v>
      </c>
      <c r="E36" s="106">
        <v>1</v>
      </c>
      <c r="F36" s="57"/>
      <c r="G36" s="57"/>
      <c r="H36" s="57"/>
      <c r="I36" s="57"/>
      <c r="J36" s="57"/>
      <c r="K36" s="57"/>
      <c r="L36" s="57"/>
      <c r="M36" s="57"/>
      <c r="N36" s="57"/>
      <c r="O36" s="57"/>
      <c r="P36" s="57"/>
    </row>
    <row r="37" spans="1:16" ht="22.5">
      <c r="A37" s="54">
        <v>23</v>
      </c>
      <c r="B37" s="82"/>
      <c r="C37" s="128" t="s">
        <v>734</v>
      </c>
      <c r="D37" s="84" t="s">
        <v>547</v>
      </c>
      <c r="E37" s="104">
        <v>1</v>
      </c>
      <c r="F37" s="57"/>
      <c r="G37" s="57"/>
      <c r="H37" s="57"/>
      <c r="I37" s="57"/>
      <c r="J37" s="57"/>
      <c r="K37" s="57"/>
      <c r="L37" s="57"/>
      <c r="M37" s="57"/>
      <c r="N37" s="57"/>
      <c r="O37" s="57"/>
      <c r="P37" s="57"/>
    </row>
    <row r="38" spans="1:16" ht="12.75">
      <c r="A38" s="54">
        <v>24</v>
      </c>
      <c r="B38" s="82" t="s">
        <v>711</v>
      </c>
      <c r="C38" s="55" t="s">
        <v>735</v>
      </c>
      <c r="D38" s="82" t="s">
        <v>549</v>
      </c>
      <c r="E38" s="106">
        <v>22</v>
      </c>
      <c r="F38" s="57"/>
      <c r="G38" s="57"/>
      <c r="H38" s="57"/>
      <c r="I38" s="57"/>
      <c r="J38" s="57"/>
      <c r="K38" s="57"/>
      <c r="L38" s="57"/>
      <c r="M38" s="57"/>
      <c r="N38" s="57"/>
      <c r="O38" s="57"/>
      <c r="P38" s="57"/>
    </row>
    <row r="39" spans="1:16" ht="12.75">
      <c r="A39" s="54">
        <v>25</v>
      </c>
      <c r="B39" s="82"/>
      <c r="C39" s="127" t="s">
        <v>736</v>
      </c>
      <c r="D39" s="82" t="s">
        <v>549</v>
      </c>
      <c r="E39" s="104">
        <v>22</v>
      </c>
      <c r="F39" s="57"/>
      <c r="G39" s="57"/>
      <c r="H39" s="57"/>
      <c r="I39" s="57"/>
      <c r="J39" s="57"/>
      <c r="K39" s="57"/>
      <c r="L39" s="57"/>
      <c r="M39" s="57"/>
      <c r="N39" s="57"/>
      <c r="O39" s="57"/>
      <c r="P39" s="57"/>
    </row>
    <row r="40" spans="1:16" ht="12.75">
      <c r="A40" s="54">
        <v>26</v>
      </c>
      <c r="B40" s="82" t="s">
        <v>711</v>
      </c>
      <c r="C40" s="127" t="s">
        <v>737</v>
      </c>
      <c r="D40" s="82" t="s">
        <v>549</v>
      </c>
      <c r="E40" s="106">
        <v>2</v>
      </c>
      <c r="F40" s="57"/>
      <c r="G40" s="57"/>
      <c r="H40" s="57"/>
      <c r="I40" s="57"/>
      <c r="J40" s="57"/>
      <c r="K40" s="57"/>
      <c r="L40" s="57"/>
      <c r="M40" s="57"/>
      <c r="N40" s="57"/>
      <c r="O40" s="57"/>
      <c r="P40" s="57"/>
    </row>
    <row r="41" spans="1:16" ht="12.75">
      <c r="A41" s="54">
        <v>27</v>
      </c>
      <c r="B41" s="82"/>
      <c r="C41" s="127" t="s">
        <v>738</v>
      </c>
      <c r="D41" s="82" t="s">
        <v>549</v>
      </c>
      <c r="E41" s="104">
        <v>2</v>
      </c>
      <c r="F41" s="57"/>
      <c r="G41" s="57"/>
      <c r="H41" s="57"/>
      <c r="I41" s="57"/>
      <c r="J41" s="57"/>
      <c r="K41" s="57"/>
      <c r="L41" s="57"/>
      <c r="M41" s="57"/>
      <c r="N41" s="57"/>
      <c r="O41" s="57"/>
      <c r="P41" s="57"/>
    </row>
    <row r="42" spans="1:16" ht="12.75">
      <c r="A42" s="54">
        <v>28</v>
      </c>
      <c r="B42" s="82" t="s">
        <v>711</v>
      </c>
      <c r="C42" s="55" t="s">
        <v>739</v>
      </c>
      <c r="D42" s="82" t="s">
        <v>549</v>
      </c>
      <c r="E42" s="106">
        <v>1</v>
      </c>
      <c r="F42" s="57"/>
      <c r="G42" s="57"/>
      <c r="H42" s="57"/>
      <c r="I42" s="57"/>
      <c r="J42" s="57"/>
      <c r="K42" s="57"/>
      <c r="L42" s="57"/>
      <c r="M42" s="57"/>
      <c r="N42" s="57"/>
      <c r="O42" s="57"/>
      <c r="P42" s="57"/>
    </row>
    <row r="43" spans="1:16" ht="12.75">
      <c r="A43" s="54">
        <v>29</v>
      </c>
      <c r="B43" s="82"/>
      <c r="C43" s="127" t="s">
        <v>740</v>
      </c>
      <c r="D43" s="82" t="s">
        <v>549</v>
      </c>
      <c r="E43" s="104">
        <v>1</v>
      </c>
      <c r="F43" s="57"/>
      <c r="G43" s="57"/>
      <c r="H43" s="57"/>
      <c r="I43" s="57"/>
      <c r="J43" s="57"/>
      <c r="K43" s="57"/>
      <c r="L43" s="57"/>
      <c r="M43" s="57"/>
      <c r="N43" s="57"/>
      <c r="O43" s="57"/>
      <c r="P43" s="57"/>
    </row>
    <row r="44" spans="1:16" ht="12.75">
      <c r="A44" s="54">
        <v>30</v>
      </c>
      <c r="B44" s="82" t="s">
        <v>711</v>
      </c>
      <c r="C44" s="55" t="s">
        <v>741</v>
      </c>
      <c r="D44" s="82" t="s">
        <v>548</v>
      </c>
      <c r="E44" s="106">
        <v>5</v>
      </c>
      <c r="F44" s="57"/>
      <c r="G44" s="57"/>
      <c r="H44" s="57"/>
      <c r="I44" s="57"/>
      <c r="J44" s="57"/>
      <c r="K44" s="57"/>
      <c r="L44" s="57"/>
      <c r="M44" s="57"/>
      <c r="N44" s="57"/>
      <c r="O44" s="57"/>
      <c r="P44" s="57"/>
    </row>
    <row r="45" spans="1:16" ht="12.75">
      <c r="A45" s="54">
        <v>31</v>
      </c>
      <c r="B45" s="82"/>
      <c r="C45" s="127" t="s">
        <v>742</v>
      </c>
      <c r="D45" s="82" t="s">
        <v>548</v>
      </c>
      <c r="E45" s="104">
        <v>5</v>
      </c>
      <c r="F45" s="57"/>
      <c r="G45" s="57"/>
      <c r="H45" s="57"/>
      <c r="I45" s="57"/>
      <c r="J45" s="57"/>
      <c r="K45" s="57"/>
      <c r="L45" s="57"/>
      <c r="M45" s="57"/>
      <c r="N45" s="57"/>
      <c r="O45" s="57"/>
      <c r="P45" s="57"/>
    </row>
    <row r="46" spans="1:16" ht="12.75">
      <c r="A46" s="54">
        <v>32</v>
      </c>
      <c r="B46" s="82" t="s">
        <v>711</v>
      </c>
      <c r="C46" s="55" t="s">
        <v>743</v>
      </c>
      <c r="D46" s="82" t="s">
        <v>548</v>
      </c>
      <c r="E46" s="106">
        <v>1230</v>
      </c>
      <c r="F46" s="57"/>
      <c r="G46" s="57"/>
      <c r="H46" s="57"/>
      <c r="I46" s="57"/>
      <c r="J46" s="57"/>
      <c r="K46" s="57"/>
      <c r="L46" s="57"/>
      <c r="M46" s="57"/>
      <c r="N46" s="57"/>
      <c r="O46" s="57"/>
      <c r="P46" s="57"/>
    </row>
    <row r="47" spans="1:16" ht="12.75">
      <c r="A47" s="54">
        <v>33</v>
      </c>
      <c r="B47" s="82"/>
      <c r="C47" s="127" t="s">
        <v>744</v>
      </c>
      <c r="D47" s="82" t="s">
        <v>548</v>
      </c>
      <c r="E47" s="104">
        <v>1230</v>
      </c>
      <c r="F47" s="57"/>
      <c r="G47" s="57"/>
      <c r="H47" s="57"/>
      <c r="I47" s="57"/>
      <c r="J47" s="57"/>
      <c r="K47" s="57"/>
      <c r="L47" s="57"/>
      <c r="M47" s="57"/>
      <c r="N47" s="57"/>
      <c r="O47" s="57"/>
      <c r="P47" s="57"/>
    </row>
    <row r="48" spans="1:16" ht="12.75">
      <c r="A48" s="54">
        <v>34</v>
      </c>
      <c r="B48" s="82" t="s">
        <v>711</v>
      </c>
      <c r="C48" s="55" t="s">
        <v>745</v>
      </c>
      <c r="D48" s="82" t="s">
        <v>548</v>
      </c>
      <c r="E48" s="106">
        <v>30</v>
      </c>
      <c r="F48" s="57"/>
      <c r="G48" s="57"/>
      <c r="H48" s="57"/>
      <c r="I48" s="57"/>
      <c r="J48" s="57"/>
      <c r="K48" s="57"/>
      <c r="L48" s="57"/>
      <c r="M48" s="57"/>
      <c r="N48" s="57"/>
      <c r="O48" s="57"/>
      <c r="P48" s="57"/>
    </row>
    <row r="49" spans="1:16" ht="12.75">
      <c r="A49" s="54">
        <v>35</v>
      </c>
      <c r="B49" s="82"/>
      <c r="C49" s="127" t="s">
        <v>746</v>
      </c>
      <c r="D49" s="82" t="s">
        <v>548</v>
      </c>
      <c r="E49" s="104">
        <v>30</v>
      </c>
      <c r="F49" s="57"/>
      <c r="G49" s="57"/>
      <c r="H49" s="57"/>
      <c r="I49" s="57"/>
      <c r="J49" s="57"/>
      <c r="K49" s="57"/>
      <c r="L49" s="57"/>
      <c r="M49" s="57"/>
      <c r="N49" s="57"/>
      <c r="O49" s="57"/>
      <c r="P49" s="57"/>
    </row>
    <row r="50" spans="1:16" ht="12.75">
      <c r="A50" s="54">
        <v>36</v>
      </c>
      <c r="B50" s="82" t="s">
        <v>711</v>
      </c>
      <c r="C50" s="55" t="s">
        <v>747</v>
      </c>
      <c r="D50" s="82" t="s">
        <v>469</v>
      </c>
      <c r="E50" s="106">
        <v>10</v>
      </c>
      <c r="F50" s="57"/>
      <c r="G50" s="57"/>
      <c r="H50" s="57"/>
      <c r="I50" s="57"/>
      <c r="J50" s="57"/>
      <c r="K50" s="57"/>
      <c r="L50" s="57"/>
      <c r="M50" s="57"/>
      <c r="N50" s="57"/>
      <c r="O50" s="57"/>
      <c r="P50" s="57"/>
    </row>
    <row r="51" spans="1:16" ht="12.75">
      <c r="A51" s="54">
        <v>37</v>
      </c>
      <c r="B51" s="82"/>
      <c r="C51" s="129" t="s">
        <v>753</v>
      </c>
      <c r="D51" s="82" t="s">
        <v>469</v>
      </c>
      <c r="E51" s="104">
        <v>10</v>
      </c>
      <c r="F51" s="57"/>
      <c r="G51" s="57"/>
      <c r="H51" s="57"/>
      <c r="I51" s="57"/>
      <c r="J51" s="57"/>
      <c r="K51" s="57"/>
      <c r="L51" s="57"/>
      <c r="M51" s="57"/>
      <c r="N51" s="57"/>
      <c r="O51" s="57"/>
      <c r="P51" s="57"/>
    </row>
    <row r="52" spans="1:16" ht="12.75">
      <c r="A52" s="54">
        <v>38</v>
      </c>
      <c r="B52" s="82" t="s">
        <v>711</v>
      </c>
      <c r="C52" s="127" t="s">
        <v>748</v>
      </c>
      <c r="D52" s="82" t="s">
        <v>548</v>
      </c>
      <c r="E52" s="106">
        <v>25</v>
      </c>
      <c r="F52" s="57"/>
      <c r="G52" s="57"/>
      <c r="H52" s="57"/>
      <c r="I52" s="57"/>
      <c r="J52" s="57"/>
      <c r="K52" s="57"/>
      <c r="L52" s="57"/>
      <c r="M52" s="57"/>
      <c r="N52" s="57"/>
      <c r="O52" s="57"/>
      <c r="P52" s="57"/>
    </row>
    <row r="53" spans="1:16" ht="12.75">
      <c r="A53" s="54">
        <v>39</v>
      </c>
      <c r="B53" s="82"/>
      <c r="C53" s="127" t="s">
        <v>749</v>
      </c>
      <c r="D53" s="82" t="s">
        <v>548</v>
      </c>
      <c r="E53" s="104">
        <v>25</v>
      </c>
      <c r="F53" s="57"/>
      <c r="G53" s="57"/>
      <c r="H53" s="57"/>
      <c r="I53" s="57"/>
      <c r="J53" s="57"/>
      <c r="K53" s="57"/>
      <c r="L53" s="57"/>
      <c r="M53" s="57"/>
      <c r="N53" s="57"/>
      <c r="O53" s="57"/>
      <c r="P53" s="57"/>
    </row>
    <row r="54" spans="1:16" ht="12.75">
      <c r="A54" s="54">
        <v>40</v>
      </c>
      <c r="B54" s="82" t="s">
        <v>711</v>
      </c>
      <c r="C54" s="128" t="s">
        <v>750</v>
      </c>
      <c r="D54" s="82" t="s">
        <v>548</v>
      </c>
      <c r="E54" s="106">
        <v>240</v>
      </c>
      <c r="F54" s="57"/>
      <c r="G54" s="57"/>
      <c r="H54" s="57"/>
      <c r="I54" s="57"/>
      <c r="J54" s="57"/>
      <c r="K54" s="57"/>
      <c r="L54" s="57"/>
      <c r="M54" s="57"/>
      <c r="N54" s="57"/>
      <c r="O54" s="57"/>
      <c r="P54" s="57"/>
    </row>
    <row r="55" spans="1:16" ht="12.75">
      <c r="A55" s="54">
        <v>41</v>
      </c>
      <c r="B55" s="82"/>
      <c r="C55" s="128" t="s">
        <v>754</v>
      </c>
      <c r="D55" s="82" t="s">
        <v>548</v>
      </c>
      <c r="E55" s="104">
        <v>60</v>
      </c>
      <c r="F55" s="57"/>
      <c r="G55" s="57"/>
      <c r="H55" s="57"/>
      <c r="I55" s="57"/>
      <c r="J55" s="57"/>
      <c r="K55" s="57"/>
      <c r="L55" s="57"/>
      <c r="M55" s="57"/>
      <c r="N55" s="57"/>
      <c r="O55" s="57"/>
      <c r="P55" s="57"/>
    </row>
    <row r="56" spans="1:16" ht="12.75">
      <c r="A56" s="54">
        <v>42</v>
      </c>
      <c r="B56" s="82"/>
      <c r="C56" s="128" t="s">
        <v>755</v>
      </c>
      <c r="D56" s="82" t="s">
        <v>548</v>
      </c>
      <c r="E56" s="104">
        <v>180</v>
      </c>
      <c r="F56" s="57"/>
      <c r="G56" s="57"/>
      <c r="H56" s="57"/>
      <c r="I56" s="57"/>
      <c r="J56" s="57"/>
      <c r="K56" s="57"/>
      <c r="L56" s="57"/>
      <c r="M56" s="57"/>
      <c r="N56" s="57"/>
      <c r="O56" s="57"/>
      <c r="P56" s="57"/>
    </row>
    <row r="57" spans="1:16" ht="12.75">
      <c r="A57" s="54">
        <v>43</v>
      </c>
      <c r="B57" s="82" t="s">
        <v>711</v>
      </c>
      <c r="C57" s="128" t="s">
        <v>751</v>
      </c>
      <c r="D57" s="84" t="s">
        <v>547</v>
      </c>
      <c r="E57" s="106">
        <v>1</v>
      </c>
      <c r="F57" s="57"/>
      <c r="G57" s="57"/>
      <c r="H57" s="57"/>
      <c r="I57" s="57"/>
      <c r="J57" s="57"/>
      <c r="K57" s="57"/>
      <c r="L57" s="57"/>
      <c r="M57" s="57"/>
      <c r="N57" s="57"/>
      <c r="O57" s="57"/>
      <c r="P57" s="57"/>
    </row>
    <row r="58" spans="1:16" ht="12.75">
      <c r="A58" s="54">
        <v>44</v>
      </c>
      <c r="B58" s="82" t="s">
        <v>711</v>
      </c>
      <c r="C58" s="128" t="s">
        <v>474</v>
      </c>
      <c r="D58" s="84" t="s">
        <v>547</v>
      </c>
      <c r="E58" s="106">
        <v>1</v>
      </c>
      <c r="F58" s="57"/>
      <c r="G58" s="57"/>
      <c r="H58" s="57"/>
      <c r="I58" s="57"/>
      <c r="J58" s="57"/>
      <c r="K58" s="57"/>
      <c r="L58" s="57"/>
      <c r="M58" s="57"/>
      <c r="N58" s="57"/>
      <c r="O58" s="57"/>
      <c r="P58" s="57"/>
    </row>
    <row r="59" spans="1:16" ht="12.75">
      <c r="A59" s="54">
        <v>45</v>
      </c>
      <c r="B59" s="82" t="s">
        <v>711</v>
      </c>
      <c r="C59" s="127" t="s">
        <v>752</v>
      </c>
      <c r="D59" s="84" t="s">
        <v>547</v>
      </c>
      <c r="E59" s="106">
        <v>1</v>
      </c>
      <c r="F59" s="57"/>
      <c r="G59" s="57"/>
      <c r="H59" s="57"/>
      <c r="I59" s="57"/>
      <c r="J59" s="57"/>
      <c r="K59" s="57"/>
      <c r="L59" s="57"/>
      <c r="M59" s="57"/>
      <c r="N59" s="57"/>
      <c r="O59" s="57"/>
      <c r="P59" s="57"/>
    </row>
    <row r="60" spans="1:16" s="60" customFormat="1" ht="12">
      <c r="A60" s="323" t="s">
        <v>496</v>
      </c>
      <c r="B60" s="323"/>
      <c r="C60" s="324" t="str">
        <f>A14</f>
        <v>Izziņošanas sistēma</v>
      </c>
      <c r="D60" s="324"/>
      <c r="E60" s="324"/>
      <c r="F60" s="324"/>
      <c r="G60" s="324"/>
      <c r="H60" s="324"/>
      <c r="I60" s="324"/>
      <c r="J60" s="324"/>
      <c r="K60" s="324"/>
      <c r="L60" s="59">
        <f>SUM(L15:L59)</f>
        <v>0</v>
      </c>
      <c r="M60" s="59">
        <f>SUM(M15:M59)</f>
        <v>0</v>
      </c>
      <c r="N60" s="59">
        <f>SUM(N15:N59)</f>
        <v>0</v>
      </c>
      <c r="O60" s="59">
        <f>SUM(O15:O59)</f>
        <v>0</v>
      </c>
      <c r="P60" s="59">
        <f>SUM(P15:P59)</f>
        <v>0</v>
      </c>
    </row>
    <row r="61" spans="1:16" s="60" customFormat="1" ht="12.75" customHeight="1">
      <c r="A61" s="370" t="s">
        <v>228</v>
      </c>
      <c r="B61" s="371"/>
      <c r="C61" s="371"/>
      <c r="D61" s="371"/>
      <c r="E61" s="371"/>
      <c r="F61" s="371"/>
      <c r="G61" s="371"/>
      <c r="H61" s="371"/>
      <c r="I61" s="371"/>
      <c r="J61" s="371"/>
      <c r="K61" s="371"/>
      <c r="L61" s="371"/>
      <c r="M61" s="371"/>
      <c r="N61" s="371"/>
      <c r="O61" s="371"/>
      <c r="P61" s="372"/>
    </row>
    <row r="62" spans="1:16" s="60" customFormat="1" ht="22.5">
      <c r="A62" s="54">
        <v>1</v>
      </c>
      <c r="B62" s="82" t="s">
        <v>229</v>
      </c>
      <c r="C62" s="55" t="s">
        <v>230</v>
      </c>
      <c r="D62" s="71" t="s">
        <v>549</v>
      </c>
      <c r="E62" s="57">
        <v>1</v>
      </c>
      <c r="F62" s="57"/>
      <c r="G62" s="57"/>
      <c r="H62" s="57"/>
      <c r="I62" s="57"/>
      <c r="J62" s="57"/>
      <c r="K62" s="57"/>
      <c r="L62" s="57"/>
      <c r="M62" s="57"/>
      <c r="N62" s="57"/>
      <c r="O62" s="57"/>
      <c r="P62" s="57"/>
    </row>
    <row r="63" spans="1:16" s="60" customFormat="1" ht="12">
      <c r="A63" s="54">
        <v>2</v>
      </c>
      <c r="B63" s="82"/>
      <c r="C63" s="127" t="s">
        <v>231</v>
      </c>
      <c r="D63" s="71" t="s">
        <v>547</v>
      </c>
      <c r="E63" s="56">
        <v>1</v>
      </c>
      <c r="F63" s="57"/>
      <c r="G63" s="57"/>
      <c r="H63" s="57"/>
      <c r="I63" s="57"/>
      <c r="J63" s="57"/>
      <c r="K63" s="57"/>
      <c r="L63" s="57"/>
      <c r="M63" s="57"/>
      <c r="N63" s="57"/>
      <c r="O63" s="57"/>
      <c r="P63" s="57"/>
    </row>
    <row r="64" spans="1:16" s="60" customFormat="1" ht="12">
      <c r="A64" s="54">
        <v>3</v>
      </c>
      <c r="B64" s="82" t="s">
        <v>229</v>
      </c>
      <c r="C64" s="97" t="s">
        <v>232</v>
      </c>
      <c r="D64" s="71" t="s">
        <v>549</v>
      </c>
      <c r="E64" s="57">
        <v>8</v>
      </c>
      <c r="F64" s="57"/>
      <c r="G64" s="57"/>
      <c r="H64" s="57"/>
      <c r="I64" s="57"/>
      <c r="J64" s="57"/>
      <c r="K64" s="57"/>
      <c r="L64" s="57"/>
      <c r="M64" s="57"/>
      <c r="N64" s="57"/>
      <c r="O64" s="57"/>
      <c r="P64" s="57"/>
    </row>
    <row r="65" spans="1:16" s="60" customFormat="1" ht="12">
      <c r="A65" s="54">
        <v>4</v>
      </c>
      <c r="B65" s="82"/>
      <c r="C65" s="127" t="s">
        <v>233</v>
      </c>
      <c r="D65" s="71" t="s">
        <v>547</v>
      </c>
      <c r="E65" s="56">
        <v>8</v>
      </c>
      <c r="F65" s="57"/>
      <c r="G65" s="57"/>
      <c r="H65" s="57"/>
      <c r="I65" s="57"/>
      <c r="J65" s="57"/>
      <c r="K65" s="57"/>
      <c r="L65" s="57"/>
      <c r="M65" s="57"/>
      <c r="N65" s="57"/>
      <c r="O65" s="57"/>
      <c r="P65" s="57"/>
    </row>
    <row r="66" spans="1:16" s="60" customFormat="1" ht="12">
      <c r="A66" s="54">
        <v>5</v>
      </c>
      <c r="B66" s="82" t="s">
        <v>229</v>
      </c>
      <c r="C66" s="97" t="s">
        <v>234</v>
      </c>
      <c r="D66" s="71" t="s">
        <v>549</v>
      </c>
      <c r="E66" s="57">
        <v>4</v>
      </c>
      <c r="F66" s="57"/>
      <c r="G66" s="57"/>
      <c r="H66" s="57"/>
      <c r="I66" s="57"/>
      <c r="J66" s="57"/>
      <c r="K66" s="57"/>
      <c r="L66" s="57"/>
      <c r="M66" s="57"/>
      <c r="N66" s="57"/>
      <c r="O66" s="57"/>
      <c r="P66" s="57"/>
    </row>
    <row r="67" spans="1:16" s="60" customFormat="1" ht="12">
      <c r="A67" s="54">
        <v>6</v>
      </c>
      <c r="B67" s="82"/>
      <c r="C67" s="127" t="s">
        <v>235</v>
      </c>
      <c r="D67" s="71" t="s">
        <v>549</v>
      </c>
      <c r="E67" s="56">
        <v>4</v>
      </c>
      <c r="F67" s="57"/>
      <c r="G67" s="57"/>
      <c r="H67" s="57"/>
      <c r="I67" s="57"/>
      <c r="J67" s="57"/>
      <c r="K67" s="57"/>
      <c r="L67" s="57"/>
      <c r="M67" s="57"/>
      <c r="N67" s="57"/>
      <c r="O67" s="57"/>
      <c r="P67" s="57"/>
    </row>
    <row r="68" spans="1:16" s="60" customFormat="1" ht="12">
      <c r="A68" s="54">
        <v>7</v>
      </c>
      <c r="B68" s="82"/>
      <c r="C68" s="127" t="s">
        <v>236</v>
      </c>
      <c r="D68" s="71" t="s">
        <v>549</v>
      </c>
      <c r="E68" s="56">
        <v>8</v>
      </c>
      <c r="F68" s="57"/>
      <c r="G68" s="57"/>
      <c r="H68" s="57"/>
      <c r="I68" s="57"/>
      <c r="J68" s="57"/>
      <c r="K68" s="57"/>
      <c r="L68" s="57"/>
      <c r="M68" s="57"/>
      <c r="N68" s="57"/>
      <c r="O68" s="57"/>
      <c r="P68" s="57"/>
    </row>
    <row r="69" spans="1:16" s="60" customFormat="1" ht="12">
      <c r="A69" s="54">
        <v>8</v>
      </c>
      <c r="B69" s="82"/>
      <c r="C69" s="127" t="s">
        <v>237</v>
      </c>
      <c r="D69" s="71" t="s">
        <v>549</v>
      </c>
      <c r="E69" s="56">
        <v>4</v>
      </c>
      <c r="F69" s="57"/>
      <c r="G69" s="57"/>
      <c r="H69" s="57"/>
      <c r="I69" s="57"/>
      <c r="J69" s="57"/>
      <c r="K69" s="57"/>
      <c r="L69" s="57"/>
      <c r="M69" s="57"/>
      <c r="N69" s="57"/>
      <c r="O69" s="57"/>
      <c r="P69" s="57"/>
    </row>
    <row r="70" spans="1:16" s="60" customFormat="1" ht="12">
      <c r="A70" s="54">
        <v>9</v>
      </c>
      <c r="B70" s="82" t="s">
        <v>229</v>
      </c>
      <c r="C70" s="97" t="s">
        <v>238</v>
      </c>
      <c r="D70" s="71" t="s">
        <v>549</v>
      </c>
      <c r="E70" s="57">
        <v>1</v>
      </c>
      <c r="F70" s="57"/>
      <c r="G70" s="57"/>
      <c r="H70" s="57"/>
      <c r="I70" s="57"/>
      <c r="J70" s="57"/>
      <c r="K70" s="57"/>
      <c r="L70" s="57"/>
      <c r="M70" s="57"/>
      <c r="N70" s="57"/>
      <c r="O70" s="57"/>
      <c r="P70" s="57"/>
    </row>
    <row r="71" spans="1:16" s="60" customFormat="1" ht="12">
      <c r="A71" s="54">
        <v>10</v>
      </c>
      <c r="B71" s="82"/>
      <c r="C71" s="127" t="s">
        <v>239</v>
      </c>
      <c r="D71" s="71" t="s">
        <v>547</v>
      </c>
      <c r="E71" s="56">
        <v>1</v>
      </c>
      <c r="F71" s="57"/>
      <c r="G71" s="57"/>
      <c r="H71" s="57"/>
      <c r="I71" s="57"/>
      <c r="J71" s="57"/>
      <c r="K71" s="57"/>
      <c r="L71" s="57"/>
      <c r="M71" s="57"/>
      <c r="N71" s="57"/>
      <c r="O71" s="57"/>
      <c r="P71" s="57"/>
    </row>
    <row r="72" spans="1:16" s="60" customFormat="1" ht="22.5">
      <c r="A72" s="54">
        <v>11</v>
      </c>
      <c r="B72" s="82"/>
      <c r="C72" s="55" t="s">
        <v>240</v>
      </c>
      <c r="D72" s="71" t="s">
        <v>547</v>
      </c>
      <c r="E72" s="56">
        <v>2</v>
      </c>
      <c r="F72" s="57"/>
      <c r="G72" s="57"/>
      <c r="H72" s="57"/>
      <c r="I72" s="57"/>
      <c r="J72" s="57"/>
      <c r="K72" s="57"/>
      <c r="L72" s="57"/>
      <c r="M72" s="57"/>
      <c r="N72" s="57"/>
      <c r="O72" s="57"/>
      <c r="P72" s="57"/>
    </row>
    <row r="73" spans="1:16" s="60" customFormat="1" ht="12">
      <c r="A73" s="54">
        <v>12</v>
      </c>
      <c r="B73" s="82" t="s">
        <v>229</v>
      </c>
      <c r="C73" s="97" t="s">
        <v>241</v>
      </c>
      <c r="D73" s="71" t="s">
        <v>549</v>
      </c>
      <c r="E73" s="57">
        <v>3</v>
      </c>
      <c r="F73" s="57"/>
      <c r="G73" s="57"/>
      <c r="H73" s="57"/>
      <c r="I73" s="57"/>
      <c r="J73" s="57"/>
      <c r="K73" s="57"/>
      <c r="L73" s="57"/>
      <c r="M73" s="57"/>
      <c r="N73" s="57"/>
      <c r="O73" s="57"/>
      <c r="P73" s="57"/>
    </row>
    <row r="74" spans="1:16" s="60" customFormat="1" ht="12">
      <c r="A74" s="54">
        <v>13</v>
      </c>
      <c r="B74" s="82"/>
      <c r="C74" s="127" t="s">
        <v>242</v>
      </c>
      <c r="D74" s="71" t="s">
        <v>547</v>
      </c>
      <c r="E74" s="56">
        <v>3</v>
      </c>
      <c r="F74" s="57"/>
      <c r="G74" s="57"/>
      <c r="H74" s="57"/>
      <c r="I74" s="57"/>
      <c r="J74" s="57"/>
      <c r="K74" s="57"/>
      <c r="L74" s="57"/>
      <c r="M74" s="57"/>
      <c r="N74" s="57"/>
      <c r="O74" s="57"/>
      <c r="P74" s="57"/>
    </row>
    <row r="75" spans="1:16" s="60" customFormat="1" ht="12">
      <c r="A75" s="54">
        <v>14</v>
      </c>
      <c r="B75" s="82"/>
      <c r="C75" s="127" t="s">
        <v>243</v>
      </c>
      <c r="D75" s="71" t="s">
        <v>547</v>
      </c>
      <c r="E75" s="56">
        <v>3</v>
      </c>
      <c r="F75" s="57"/>
      <c r="G75" s="57"/>
      <c r="H75" s="57"/>
      <c r="I75" s="57"/>
      <c r="J75" s="57"/>
      <c r="K75" s="57"/>
      <c r="L75" s="57"/>
      <c r="M75" s="57"/>
      <c r="N75" s="57"/>
      <c r="O75" s="57"/>
      <c r="P75" s="57"/>
    </row>
    <row r="76" spans="1:16" s="60" customFormat="1" ht="12">
      <c r="A76" s="54">
        <v>15</v>
      </c>
      <c r="B76" s="82" t="s">
        <v>229</v>
      </c>
      <c r="C76" s="55" t="s">
        <v>244</v>
      </c>
      <c r="D76" s="71" t="s">
        <v>549</v>
      </c>
      <c r="E76" s="57">
        <v>41</v>
      </c>
      <c r="F76" s="57"/>
      <c r="G76" s="57"/>
      <c r="H76" s="57"/>
      <c r="I76" s="57"/>
      <c r="J76" s="57"/>
      <c r="K76" s="57"/>
      <c r="L76" s="57"/>
      <c r="M76" s="57"/>
      <c r="N76" s="57"/>
      <c r="O76" s="57"/>
      <c r="P76" s="57"/>
    </row>
    <row r="77" spans="1:16" s="60" customFormat="1" ht="12">
      <c r="A77" s="54">
        <v>16</v>
      </c>
      <c r="B77" s="82"/>
      <c r="C77" s="127" t="s">
        <v>245</v>
      </c>
      <c r="D77" s="71" t="s">
        <v>547</v>
      </c>
      <c r="E77" s="56">
        <v>41</v>
      </c>
      <c r="F77" s="57"/>
      <c r="G77" s="57"/>
      <c r="H77" s="57"/>
      <c r="I77" s="57"/>
      <c r="J77" s="57"/>
      <c r="K77" s="57"/>
      <c r="L77" s="57"/>
      <c r="M77" s="57"/>
      <c r="N77" s="57"/>
      <c r="O77" s="57"/>
      <c r="P77" s="57"/>
    </row>
    <row r="78" spans="1:16" s="60" customFormat="1" ht="12">
      <c r="A78" s="54">
        <v>17</v>
      </c>
      <c r="B78" s="82"/>
      <c r="C78" s="127" t="s">
        <v>246</v>
      </c>
      <c r="D78" s="71" t="s">
        <v>547</v>
      </c>
      <c r="E78" s="56">
        <v>41</v>
      </c>
      <c r="F78" s="57"/>
      <c r="G78" s="57"/>
      <c r="H78" s="57"/>
      <c r="I78" s="57"/>
      <c r="J78" s="57"/>
      <c r="K78" s="57"/>
      <c r="L78" s="57"/>
      <c r="M78" s="57"/>
      <c r="N78" s="57"/>
      <c r="O78" s="57"/>
      <c r="P78" s="57"/>
    </row>
    <row r="79" spans="1:16" s="60" customFormat="1" ht="12">
      <c r="A79" s="54">
        <v>18</v>
      </c>
      <c r="B79" s="82" t="s">
        <v>229</v>
      </c>
      <c r="C79" s="55" t="s">
        <v>247</v>
      </c>
      <c r="D79" s="71" t="s">
        <v>549</v>
      </c>
      <c r="E79" s="57">
        <v>27</v>
      </c>
      <c r="F79" s="57"/>
      <c r="G79" s="57"/>
      <c r="H79" s="57"/>
      <c r="I79" s="57"/>
      <c r="J79" s="57"/>
      <c r="K79" s="57"/>
      <c r="L79" s="57"/>
      <c r="M79" s="57"/>
      <c r="N79" s="57"/>
      <c r="O79" s="57"/>
      <c r="P79" s="57"/>
    </row>
    <row r="80" spans="1:16" s="60" customFormat="1" ht="12">
      <c r="A80" s="54">
        <v>19</v>
      </c>
      <c r="B80" s="82"/>
      <c r="C80" s="127" t="s">
        <v>248</v>
      </c>
      <c r="D80" s="71" t="s">
        <v>547</v>
      </c>
      <c r="E80" s="56">
        <v>27</v>
      </c>
      <c r="F80" s="57"/>
      <c r="G80" s="57"/>
      <c r="H80" s="57"/>
      <c r="I80" s="57"/>
      <c r="J80" s="57"/>
      <c r="K80" s="57"/>
      <c r="L80" s="57"/>
      <c r="M80" s="57"/>
      <c r="N80" s="57"/>
      <c r="O80" s="57"/>
      <c r="P80" s="57"/>
    </row>
    <row r="81" spans="1:16" s="60" customFormat="1" ht="12">
      <c r="A81" s="54">
        <v>20</v>
      </c>
      <c r="B81" s="82" t="s">
        <v>229</v>
      </c>
      <c r="C81" s="55" t="s">
        <v>249</v>
      </c>
      <c r="D81" s="71" t="s">
        <v>549</v>
      </c>
      <c r="E81" s="57">
        <v>17</v>
      </c>
      <c r="F81" s="57"/>
      <c r="G81" s="57"/>
      <c r="H81" s="57"/>
      <c r="I81" s="57"/>
      <c r="J81" s="57"/>
      <c r="K81" s="57"/>
      <c r="L81" s="57"/>
      <c r="M81" s="57"/>
      <c r="N81" s="57"/>
      <c r="O81" s="57"/>
      <c r="P81" s="57"/>
    </row>
    <row r="82" spans="1:16" s="60" customFormat="1" ht="12">
      <c r="A82" s="54">
        <v>21</v>
      </c>
      <c r="B82" s="82"/>
      <c r="C82" s="130" t="s">
        <v>250</v>
      </c>
      <c r="D82" s="71" t="s">
        <v>547</v>
      </c>
      <c r="E82" s="56">
        <v>17</v>
      </c>
      <c r="F82" s="57"/>
      <c r="G82" s="57"/>
      <c r="H82" s="57"/>
      <c r="I82" s="57"/>
      <c r="J82" s="57"/>
      <c r="K82" s="57"/>
      <c r="L82" s="57"/>
      <c r="M82" s="57"/>
      <c r="N82" s="57"/>
      <c r="O82" s="57"/>
      <c r="P82" s="57"/>
    </row>
    <row r="83" spans="1:16" s="60" customFormat="1" ht="12">
      <c r="A83" s="54">
        <v>22</v>
      </c>
      <c r="B83" s="82" t="s">
        <v>229</v>
      </c>
      <c r="C83" s="55" t="s">
        <v>251</v>
      </c>
      <c r="D83" s="71" t="s">
        <v>549</v>
      </c>
      <c r="E83" s="57">
        <v>1</v>
      </c>
      <c r="F83" s="57"/>
      <c r="G83" s="57"/>
      <c r="H83" s="57"/>
      <c r="I83" s="57"/>
      <c r="J83" s="57"/>
      <c r="K83" s="57"/>
      <c r="L83" s="57"/>
      <c r="M83" s="57"/>
      <c r="N83" s="57"/>
      <c r="O83" s="57"/>
      <c r="P83" s="57"/>
    </row>
    <row r="84" spans="1:16" s="60" customFormat="1" ht="12">
      <c r="A84" s="54">
        <v>23</v>
      </c>
      <c r="B84" s="82"/>
      <c r="C84" s="127" t="s">
        <v>252</v>
      </c>
      <c r="D84" s="71" t="s">
        <v>547</v>
      </c>
      <c r="E84" s="56">
        <v>1</v>
      </c>
      <c r="F84" s="57"/>
      <c r="G84" s="57"/>
      <c r="H84" s="57"/>
      <c r="I84" s="57"/>
      <c r="J84" s="57"/>
      <c r="K84" s="57"/>
      <c r="L84" s="57"/>
      <c r="M84" s="57"/>
      <c r="N84" s="57"/>
      <c r="O84" s="57"/>
      <c r="P84" s="57"/>
    </row>
    <row r="85" spans="1:16" s="60" customFormat="1" ht="33.75">
      <c r="A85" s="54">
        <v>24</v>
      </c>
      <c r="B85" s="82" t="s">
        <v>229</v>
      </c>
      <c r="C85" s="55" t="s">
        <v>253</v>
      </c>
      <c r="D85" s="71" t="s">
        <v>548</v>
      </c>
      <c r="E85" s="57">
        <v>2550</v>
      </c>
      <c r="F85" s="57"/>
      <c r="G85" s="57"/>
      <c r="H85" s="57"/>
      <c r="I85" s="57"/>
      <c r="J85" s="57"/>
      <c r="K85" s="57"/>
      <c r="L85" s="57"/>
      <c r="M85" s="57"/>
      <c r="N85" s="57"/>
      <c r="O85" s="57"/>
      <c r="P85" s="57"/>
    </row>
    <row r="86" spans="1:16" s="60" customFormat="1" ht="12">
      <c r="A86" s="54">
        <v>25</v>
      </c>
      <c r="B86" s="82"/>
      <c r="C86" s="127" t="s">
        <v>254</v>
      </c>
      <c r="D86" s="71" t="s">
        <v>548</v>
      </c>
      <c r="E86" s="56">
        <v>2300</v>
      </c>
      <c r="F86" s="57"/>
      <c r="G86" s="57"/>
      <c r="H86" s="57"/>
      <c r="I86" s="57"/>
      <c r="J86" s="57"/>
      <c r="K86" s="57"/>
      <c r="L86" s="57"/>
      <c r="M86" s="57"/>
      <c r="N86" s="57"/>
      <c r="O86" s="57"/>
      <c r="P86" s="57"/>
    </row>
    <row r="87" spans="1:16" s="60" customFormat="1" ht="12">
      <c r="A87" s="54">
        <v>26</v>
      </c>
      <c r="B87" s="82"/>
      <c r="C87" s="127" t="s">
        <v>255</v>
      </c>
      <c r="D87" s="71" t="s">
        <v>548</v>
      </c>
      <c r="E87" s="56">
        <v>220</v>
      </c>
      <c r="F87" s="57"/>
      <c r="G87" s="57"/>
      <c r="H87" s="57"/>
      <c r="I87" s="57"/>
      <c r="J87" s="57"/>
      <c r="K87" s="57"/>
      <c r="L87" s="57"/>
      <c r="M87" s="57"/>
      <c r="N87" s="57"/>
      <c r="O87" s="57"/>
      <c r="P87" s="57"/>
    </row>
    <row r="88" spans="1:16" s="60" customFormat="1" ht="12">
      <c r="A88" s="54">
        <v>27</v>
      </c>
      <c r="B88" s="82"/>
      <c r="C88" s="127" t="s">
        <v>256</v>
      </c>
      <c r="D88" s="71" t="s">
        <v>548</v>
      </c>
      <c r="E88" s="56">
        <v>30</v>
      </c>
      <c r="F88" s="57"/>
      <c r="G88" s="57"/>
      <c r="H88" s="57"/>
      <c r="I88" s="57"/>
      <c r="J88" s="57"/>
      <c r="K88" s="57"/>
      <c r="L88" s="57"/>
      <c r="M88" s="57"/>
      <c r="N88" s="57"/>
      <c r="O88" s="57"/>
      <c r="P88" s="57"/>
    </row>
    <row r="89" spans="1:16" s="60" customFormat="1" ht="12">
      <c r="A89" s="54">
        <v>28</v>
      </c>
      <c r="B89" s="82" t="s">
        <v>229</v>
      </c>
      <c r="C89" s="55" t="s">
        <v>257</v>
      </c>
      <c r="D89" s="71" t="s">
        <v>548</v>
      </c>
      <c r="E89" s="57">
        <v>270</v>
      </c>
      <c r="F89" s="57"/>
      <c r="G89" s="57"/>
      <c r="H89" s="57"/>
      <c r="I89" s="57"/>
      <c r="J89" s="57"/>
      <c r="K89" s="57"/>
      <c r="L89" s="57"/>
      <c r="M89" s="57"/>
      <c r="N89" s="57"/>
      <c r="O89" s="57"/>
      <c r="P89" s="57"/>
    </row>
    <row r="90" spans="1:16" s="60" customFormat="1" ht="12">
      <c r="A90" s="54">
        <v>29</v>
      </c>
      <c r="B90" s="82"/>
      <c r="C90" s="128" t="s">
        <v>258</v>
      </c>
      <c r="D90" s="71" t="s">
        <v>548</v>
      </c>
      <c r="E90" s="56">
        <v>60</v>
      </c>
      <c r="F90" s="57"/>
      <c r="G90" s="57"/>
      <c r="H90" s="57"/>
      <c r="I90" s="57"/>
      <c r="J90" s="57"/>
      <c r="K90" s="57"/>
      <c r="L90" s="57"/>
      <c r="M90" s="57"/>
      <c r="N90" s="57"/>
      <c r="O90" s="57"/>
      <c r="P90" s="57"/>
    </row>
    <row r="91" spans="1:16" s="60" customFormat="1" ht="12">
      <c r="A91" s="54">
        <v>30</v>
      </c>
      <c r="B91" s="82"/>
      <c r="C91" s="128" t="s">
        <v>259</v>
      </c>
      <c r="D91" s="71" t="s">
        <v>548</v>
      </c>
      <c r="E91" s="56">
        <v>10</v>
      </c>
      <c r="F91" s="57"/>
      <c r="G91" s="57"/>
      <c r="H91" s="57"/>
      <c r="I91" s="57"/>
      <c r="J91" s="57"/>
      <c r="K91" s="57"/>
      <c r="L91" s="57"/>
      <c r="M91" s="57"/>
      <c r="N91" s="57"/>
      <c r="O91" s="57"/>
      <c r="P91" s="57"/>
    </row>
    <row r="92" spans="1:16" s="60" customFormat="1" ht="12">
      <c r="A92" s="54">
        <v>31</v>
      </c>
      <c r="B92" s="82"/>
      <c r="C92" s="128" t="s">
        <v>260</v>
      </c>
      <c r="D92" s="71" t="s">
        <v>548</v>
      </c>
      <c r="E92" s="56">
        <v>200</v>
      </c>
      <c r="F92" s="57"/>
      <c r="G92" s="57"/>
      <c r="H92" s="57"/>
      <c r="I92" s="57"/>
      <c r="J92" s="57"/>
      <c r="K92" s="57"/>
      <c r="L92" s="57"/>
      <c r="M92" s="57"/>
      <c r="N92" s="57"/>
      <c r="O92" s="57"/>
      <c r="P92" s="57"/>
    </row>
    <row r="93" spans="1:16" s="60" customFormat="1" ht="12">
      <c r="A93" s="54">
        <v>32</v>
      </c>
      <c r="B93" s="82" t="s">
        <v>229</v>
      </c>
      <c r="C93" s="55" t="s">
        <v>261</v>
      </c>
      <c r="D93" s="71" t="s">
        <v>548</v>
      </c>
      <c r="E93" s="57">
        <f>E94+E95+E96+E97+E98+E99+E100</f>
        <v>187</v>
      </c>
      <c r="F93" s="57"/>
      <c r="G93" s="57"/>
      <c r="H93" s="57"/>
      <c r="I93" s="57"/>
      <c r="J93" s="57"/>
      <c r="K93" s="57"/>
      <c r="L93" s="57"/>
      <c r="M93" s="57"/>
      <c r="N93" s="57"/>
      <c r="O93" s="57"/>
      <c r="P93" s="57"/>
    </row>
    <row r="94" spans="1:16" s="60" customFormat="1" ht="12">
      <c r="A94" s="54">
        <v>33</v>
      </c>
      <c r="B94" s="82"/>
      <c r="C94" s="128" t="s">
        <v>262</v>
      </c>
      <c r="D94" s="71" t="s">
        <v>548</v>
      </c>
      <c r="E94" s="56">
        <v>12</v>
      </c>
      <c r="F94" s="57"/>
      <c r="G94" s="57"/>
      <c r="H94" s="57"/>
      <c r="I94" s="57"/>
      <c r="J94" s="57"/>
      <c r="K94" s="57"/>
      <c r="L94" s="57"/>
      <c r="M94" s="57"/>
      <c r="N94" s="57"/>
      <c r="O94" s="57"/>
      <c r="P94" s="57"/>
    </row>
    <row r="95" spans="1:16" s="60" customFormat="1" ht="12">
      <c r="A95" s="54">
        <v>34</v>
      </c>
      <c r="B95" s="82"/>
      <c r="C95" s="128" t="s">
        <v>263</v>
      </c>
      <c r="D95" s="71" t="s">
        <v>548</v>
      </c>
      <c r="E95" s="56">
        <v>10</v>
      </c>
      <c r="F95" s="57"/>
      <c r="G95" s="57"/>
      <c r="H95" s="57"/>
      <c r="I95" s="57"/>
      <c r="J95" s="57"/>
      <c r="K95" s="57"/>
      <c r="L95" s="57"/>
      <c r="M95" s="57"/>
      <c r="N95" s="57"/>
      <c r="O95" s="57"/>
      <c r="P95" s="57"/>
    </row>
    <row r="96" spans="1:16" s="60" customFormat="1" ht="12">
      <c r="A96" s="54">
        <v>35</v>
      </c>
      <c r="B96" s="82"/>
      <c r="C96" s="128" t="s">
        <v>264</v>
      </c>
      <c r="D96" s="71" t="s">
        <v>548</v>
      </c>
      <c r="E96" s="56">
        <v>75</v>
      </c>
      <c r="F96" s="57"/>
      <c r="G96" s="57"/>
      <c r="H96" s="57"/>
      <c r="I96" s="57"/>
      <c r="J96" s="57"/>
      <c r="K96" s="57"/>
      <c r="L96" s="57"/>
      <c r="M96" s="57"/>
      <c r="N96" s="57"/>
      <c r="O96" s="57"/>
      <c r="P96" s="57"/>
    </row>
    <row r="97" spans="1:16" s="60" customFormat="1" ht="12">
      <c r="A97" s="54">
        <v>36</v>
      </c>
      <c r="B97" s="82"/>
      <c r="C97" s="128" t="s">
        <v>265</v>
      </c>
      <c r="D97" s="71" t="s">
        <v>548</v>
      </c>
      <c r="E97" s="56">
        <v>45</v>
      </c>
      <c r="F97" s="57"/>
      <c r="G97" s="57"/>
      <c r="H97" s="57"/>
      <c r="I97" s="57"/>
      <c r="J97" s="57"/>
      <c r="K97" s="57"/>
      <c r="L97" s="57"/>
      <c r="M97" s="57"/>
      <c r="N97" s="57"/>
      <c r="O97" s="57"/>
      <c r="P97" s="57"/>
    </row>
    <row r="98" spans="1:16" s="60" customFormat="1" ht="12">
      <c r="A98" s="54">
        <v>37</v>
      </c>
      <c r="B98" s="82"/>
      <c r="C98" s="128" t="s">
        <v>266</v>
      </c>
      <c r="D98" s="71" t="s">
        <v>548</v>
      </c>
      <c r="E98" s="56">
        <v>25</v>
      </c>
      <c r="F98" s="57"/>
      <c r="G98" s="57"/>
      <c r="H98" s="57"/>
      <c r="I98" s="57"/>
      <c r="J98" s="57"/>
      <c r="K98" s="57"/>
      <c r="L98" s="57"/>
      <c r="M98" s="57"/>
      <c r="N98" s="57"/>
      <c r="O98" s="57"/>
      <c r="P98" s="57"/>
    </row>
    <row r="99" spans="1:16" s="60" customFormat="1" ht="12">
      <c r="A99" s="54">
        <v>38</v>
      </c>
      <c r="B99" s="82"/>
      <c r="C99" s="128" t="s">
        <v>267</v>
      </c>
      <c r="D99" s="71" t="s">
        <v>548</v>
      </c>
      <c r="E99" s="56">
        <v>10</v>
      </c>
      <c r="F99" s="57"/>
      <c r="G99" s="57"/>
      <c r="H99" s="57"/>
      <c r="I99" s="57"/>
      <c r="J99" s="57"/>
      <c r="K99" s="57"/>
      <c r="L99" s="57"/>
      <c r="M99" s="57"/>
      <c r="N99" s="57"/>
      <c r="O99" s="57"/>
      <c r="P99" s="57"/>
    </row>
    <row r="100" spans="1:16" s="60" customFormat="1" ht="12">
      <c r="A100" s="54">
        <v>39</v>
      </c>
      <c r="B100" s="82"/>
      <c r="C100" s="128" t="s">
        <v>268</v>
      </c>
      <c r="D100" s="71" t="s">
        <v>548</v>
      </c>
      <c r="E100" s="56">
        <v>10</v>
      </c>
      <c r="F100" s="57"/>
      <c r="G100" s="57"/>
      <c r="H100" s="57"/>
      <c r="I100" s="57"/>
      <c r="J100" s="57"/>
      <c r="K100" s="57"/>
      <c r="L100" s="57"/>
      <c r="M100" s="57"/>
      <c r="N100" s="57"/>
      <c r="O100" s="57"/>
      <c r="P100" s="57"/>
    </row>
    <row r="101" spans="1:16" s="60" customFormat="1" ht="12">
      <c r="A101" s="54">
        <v>40</v>
      </c>
      <c r="B101" s="82" t="s">
        <v>229</v>
      </c>
      <c r="C101" s="55" t="s">
        <v>269</v>
      </c>
      <c r="D101" s="71" t="s">
        <v>548</v>
      </c>
      <c r="E101" s="57">
        <f>E102</f>
        <v>75</v>
      </c>
      <c r="F101" s="57"/>
      <c r="G101" s="57"/>
      <c r="H101" s="57"/>
      <c r="I101" s="57"/>
      <c r="J101" s="57"/>
      <c r="K101" s="57"/>
      <c r="L101" s="57"/>
      <c r="M101" s="57"/>
      <c r="N101" s="57"/>
      <c r="O101" s="57"/>
      <c r="P101" s="57"/>
    </row>
    <row r="102" spans="1:16" s="60" customFormat="1" ht="12">
      <c r="A102" s="54">
        <v>41</v>
      </c>
      <c r="B102" s="82"/>
      <c r="C102" s="128" t="s">
        <v>270</v>
      </c>
      <c r="D102" s="71" t="s">
        <v>548</v>
      </c>
      <c r="E102" s="56">
        <v>75</v>
      </c>
      <c r="F102" s="57"/>
      <c r="G102" s="57"/>
      <c r="H102" s="57"/>
      <c r="I102" s="57"/>
      <c r="J102" s="57"/>
      <c r="K102" s="57"/>
      <c r="L102" s="57"/>
      <c r="M102" s="57"/>
      <c r="N102" s="57"/>
      <c r="O102" s="57"/>
      <c r="P102" s="57"/>
    </row>
    <row r="103" spans="1:16" s="60" customFormat="1" ht="12">
      <c r="A103" s="54">
        <v>42</v>
      </c>
      <c r="B103" s="82" t="s">
        <v>229</v>
      </c>
      <c r="C103" s="97" t="s">
        <v>271</v>
      </c>
      <c r="D103" s="71" t="s">
        <v>549</v>
      </c>
      <c r="E103" s="96">
        <v>40</v>
      </c>
      <c r="F103" s="57"/>
      <c r="G103" s="57"/>
      <c r="H103" s="57"/>
      <c r="I103" s="57"/>
      <c r="J103" s="57"/>
      <c r="K103" s="57"/>
      <c r="L103" s="57"/>
      <c r="M103" s="57"/>
      <c r="N103" s="57"/>
      <c r="O103" s="57"/>
      <c r="P103" s="57"/>
    </row>
    <row r="104" spans="1:16" s="60" customFormat="1" ht="12">
      <c r="A104" s="54">
        <v>43</v>
      </c>
      <c r="B104" s="82" t="s">
        <v>229</v>
      </c>
      <c r="C104" s="97" t="s">
        <v>272</v>
      </c>
      <c r="D104" s="71" t="s">
        <v>547</v>
      </c>
      <c r="E104" s="96">
        <v>1</v>
      </c>
      <c r="F104" s="57"/>
      <c r="G104" s="57"/>
      <c r="H104" s="57"/>
      <c r="I104" s="57"/>
      <c r="J104" s="57"/>
      <c r="K104" s="57"/>
      <c r="L104" s="57"/>
      <c r="M104" s="57"/>
      <c r="N104" s="57"/>
      <c r="O104" s="57"/>
      <c r="P104" s="57"/>
    </row>
    <row r="105" spans="1:16" s="60" customFormat="1" ht="12">
      <c r="A105" s="54">
        <v>44</v>
      </c>
      <c r="B105" s="82" t="s">
        <v>229</v>
      </c>
      <c r="C105" s="97" t="s">
        <v>273</v>
      </c>
      <c r="D105" s="71" t="s">
        <v>549</v>
      </c>
      <c r="E105" s="96">
        <v>40</v>
      </c>
      <c r="F105" s="57"/>
      <c r="G105" s="57"/>
      <c r="H105" s="57"/>
      <c r="I105" s="57"/>
      <c r="J105" s="57"/>
      <c r="K105" s="57"/>
      <c r="L105" s="57"/>
      <c r="M105" s="57"/>
      <c r="N105" s="57"/>
      <c r="O105" s="57"/>
      <c r="P105" s="57"/>
    </row>
    <row r="106" spans="1:16" s="60" customFormat="1" ht="22.5">
      <c r="A106" s="54">
        <v>45</v>
      </c>
      <c r="B106" s="82"/>
      <c r="C106" s="128" t="s">
        <v>274</v>
      </c>
      <c r="D106" s="84" t="s">
        <v>469</v>
      </c>
      <c r="E106" s="56">
        <v>5</v>
      </c>
      <c r="F106" s="57"/>
      <c r="G106" s="57"/>
      <c r="H106" s="57"/>
      <c r="I106" s="57"/>
      <c r="J106" s="57"/>
      <c r="K106" s="57"/>
      <c r="L106" s="57"/>
      <c r="M106" s="57"/>
      <c r="N106" s="57"/>
      <c r="O106" s="57"/>
      <c r="P106" s="57"/>
    </row>
    <row r="107" spans="1:16" s="60" customFormat="1" ht="22.5">
      <c r="A107" s="54">
        <v>46</v>
      </c>
      <c r="B107" s="82"/>
      <c r="C107" s="128" t="s">
        <v>275</v>
      </c>
      <c r="D107" s="71" t="s">
        <v>547</v>
      </c>
      <c r="E107" s="56">
        <v>1</v>
      </c>
      <c r="F107" s="57"/>
      <c r="G107" s="57"/>
      <c r="H107" s="57"/>
      <c r="I107" s="57"/>
      <c r="J107" s="57"/>
      <c r="K107" s="57"/>
      <c r="L107" s="57"/>
      <c r="M107" s="57"/>
      <c r="N107" s="57"/>
      <c r="O107" s="57"/>
      <c r="P107" s="57"/>
    </row>
    <row r="108" spans="1:16" s="60" customFormat="1" ht="22.5">
      <c r="A108" s="54">
        <v>47</v>
      </c>
      <c r="B108" s="82" t="s">
        <v>229</v>
      </c>
      <c r="C108" s="55" t="s">
        <v>276</v>
      </c>
      <c r="D108" s="71" t="s">
        <v>547</v>
      </c>
      <c r="E108" s="96">
        <v>1</v>
      </c>
      <c r="F108" s="57"/>
      <c r="G108" s="57"/>
      <c r="H108" s="57"/>
      <c r="I108" s="57"/>
      <c r="J108" s="57"/>
      <c r="K108" s="57"/>
      <c r="L108" s="57"/>
      <c r="M108" s="57"/>
      <c r="N108" s="57"/>
      <c r="O108" s="57"/>
      <c r="P108" s="57"/>
    </row>
    <row r="109" spans="1:16" s="60" customFormat="1" ht="12">
      <c r="A109" s="54">
        <v>48</v>
      </c>
      <c r="B109" s="82" t="s">
        <v>229</v>
      </c>
      <c r="C109" s="97" t="s">
        <v>474</v>
      </c>
      <c r="D109" s="71" t="s">
        <v>547</v>
      </c>
      <c r="E109" s="96">
        <v>1</v>
      </c>
      <c r="F109" s="57"/>
      <c r="G109" s="57"/>
      <c r="H109" s="57"/>
      <c r="I109" s="57"/>
      <c r="J109" s="57"/>
      <c r="K109" s="57"/>
      <c r="L109" s="57"/>
      <c r="M109" s="57"/>
      <c r="N109" s="57"/>
      <c r="O109" s="57"/>
      <c r="P109" s="57"/>
    </row>
    <row r="110" spans="1:16" s="60" customFormat="1" ht="12">
      <c r="A110" s="54">
        <v>49</v>
      </c>
      <c r="B110" s="82" t="s">
        <v>229</v>
      </c>
      <c r="C110" s="97" t="s">
        <v>752</v>
      </c>
      <c r="D110" s="71" t="s">
        <v>547</v>
      </c>
      <c r="E110" s="96">
        <v>1</v>
      </c>
      <c r="F110" s="57"/>
      <c r="G110" s="57"/>
      <c r="H110" s="57"/>
      <c r="I110" s="57"/>
      <c r="J110" s="57"/>
      <c r="K110" s="57"/>
      <c r="L110" s="57"/>
      <c r="M110" s="57"/>
      <c r="N110" s="57"/>
      <c r="O110" s="57"/>
      <c r="P110" s="57"/>
    </row>
    <row r="111" spans="1:16" s="60" customFormat="1" ht="12">
      <c r="A111" s="54">
        <v>50</v>
      </c>
      <c r="B111" s="82" t="s">
        <v>229</v>
      </c>
      <c r="C111" s="97" t="s">
        <v>277</v>
      </c>
      <c r="D111" s="71" t="s">
        <v>547</v>
      </c>
      <c r="E111" s="96">
        <v>1</v>
      </c>
      <c r="F111" s="57"/>
      <c r="G111" s="57"/>
      <c r="H111" s="57"/>
      <c r="I111" s="57"/>
      <c r="J111" s="57"/>
      <c r="K111" s="57"/>
      <c r="L111" s="57"/>
      <c r="M111" s="57"/>
      <c r="N111" s="57"/>
      <c r="O111" s="57"/>
      <c r="P111" s="57"/>
    </row>
    <row r="112" spans="1:16" s="60" customFormat="1" ht="12">
      <c r="A112" s="54">
        <v>51</v>
      </c>
      <c r="B112" s="82" t="s">
        <v>229</v>
      </c>
      <c r="C112" s="97" t="s">
        <v>470</v>
      </c>
      <c r="D112" s="71" t="s">
        <v>547</v>
      </c>
      <c r="E112" s="96">
        <v>1</v>
      </c>
      <c r="F112" s="57"/>
      <c r="G112" s="57"/>
      <c r="H112" s="57"/>
      <c r="I112" s="57"/>
      <c r="J112" s="57"/>
      <c r="K112" s="57"/>
      <c r="L112" s="57"/>
      <c r="M112" s="57"/>
      <c r="N112" s="57"/>
      <c r="O112" s="57"/>
      <c r="P112" s="57"/>
    </row>
    <row r="113" spans="1:16" s="60" customFormat="1" ht="12">
      <c r="A113" s="323" t="s">
        <v>496</v>
      </c>
      <c r="B113" s="323"/>
      <c r="C113" s="324" t="str">
        <f>A61</f>
        <v>Automātiskās apsardzes signalizācijas sistēma</v>
      </c>
      <c r="D113" s="324"/>
      <c r="E113" s="324"/>
      <c r="F113" s="324"/>
      <c r="G113" s="324"/>
      <c r="H113" s="324"/>
      <c r="I113" s="324"/>
      <c r="J113" s="324"/>
      <c r="K113" s="324"/>
      <c r="L113" s="59">
        <f>SUM(L62:L112)</f>
        <v>0</v>
      </c>
      <c r="M113" s="59">
        <f>SUM(M62:M112)</f>
        <v>0</v>
      </c>
      <c r="N113" s="59">
        <f>SUM(N62:N112)</f>
        <v>0</v>
      </c>
      <c r="O113" s="59">
        <f>SUM(O62:O112)</f>
        <v>0</v>
      </c>
      <c r="P113" s="59">
        <f>SUM(P62:P112)</f>
        <v>0</v>
      </c>
    </row>
    <row r="114" spans="1:16" ht="12.75">
      <c r="A114" s="369" t="s">
        <v>371</v>
      </c>
      <c r="B114" s="369"/>
      <c r="C114" s="369"/>
      <c r="D114" s="369"/>
      <c r="E114" s="369"/>
      <c r="F114" s="369"/>
      <c r="G114" s="369"/>
      <c r="H114" s="369"/>
      <c r="I114" s="369"/>
      <c r="J114" s="369"/>
      <c r="K114" s="369"/>
      <c r="L114" s="369"/>
      <c r="M114" s="369"/>
      <c r="N114" s="369"/>
      <c r="O114" s="369"/>
      <c r="P114" s="369"/>
    </row>
    <row r="115" spans="1:16" s="46" customFormat="1" ht="11.25">
      <c r="A115" s="54">
        <v>1</v>
      </c>
      <c r="B115" s="86" t="s">
        <v>229</v>
      </c>
      <c r="C115" s="87" t="s">
        <v>372</v>
      </c>
      <c r="D115" s="86" t="s">
        <v>549</v>
      </c>
      <c r="E115" s="93">
        <v>11</v>
      </c>
      <c r="F115" s="57"/>
      <c r="G115" s="57"/>
      <c r="H115" s="57"/>
      <c r="I115" s="57"/>
      <c r="J115" s="57"/>
      <c r="K115" s="57"/>
      <c r="L115" s="57"/>
      <c r="M115" s="57"/>
      <c r="N115" s="57"/>
      <c r="O115" s="57"/>
      <c r="P115" s="57"/>
    </row>
    <row r="116" spans="1:16" s="46" customFormat="1" ht="11.25">
      <c r="A116" s="54">
        <v>2</v>
      </c>
      <c r="B116" s="86"/>
      <c r="C116" s="55" t="s">
        <v>373</v>
      </c>
      <c r="D116" s="86" t="s">
        <v>549</v>
      </c>
      <c r="E116" s="57">
        <v>11</v>
      </c>
      <c r="F116" s="57"/>
      <c r="G116" s="57"/>
      <c r="H116" s="57"/>
      <c r="I116" s="57"/>
      <c r="J116" s="57"/>
      <c r="K116" s="57"/>
      <c r="L116" s="57"/>
      <c r="M116" s="57"/>
      <c r="N116" s="57"/>
      <c r="O116" s="57"/>
      <c r="P116" s="57"/>
    </row>
    <row r="117" spans="1:16" s="46" customFormat="1" ht="11.25">
      <c r="A117" s="54">
        <v>3</v>
      </c>
      <c r="B117" s="86"/>
      <c r="C117" s="55" t="s">
        <v>374</v>
      </c>
      <c r="D117" s="86" t="s">
        <v>549</v>
      </c>
      <c r="E117" s="57">
        <v>11</v>
      </c>
      <c r="F117" s="57"/>
      <c r="G117" s="57"/>
      <c r="H117" s="57"/>
      <c r="I117" s="57"/>
      <c r="J117" s="57"/>
      <c r="K117" s="57"/>
      <c r="L117" s="57"/>
      <c r="M117" s="57"/>
      <c r="N117" s="57"/>
      <c r="O117" s="57"/>
      <c r="P117" s="57"/>
    </row>
    <row r="118" spans="1:16" s="46" customFormat="1" ht="11.25">
      <c r="A118" s="54">
        <v>4</v>
      </c>
      <c r="B118" s="86" t="s">
        <v>229</v>
      </c>
      <c r="C118" s="87" t="s">
        <v>375</v>
      </c>
      <c r="D118" s="86" t="s">
        <v>548</v>
      </c>
      <c r="E118" s="93">
        <v>160</v>
      </c>
      <c r="F118" s="57"/>
      <c r="G118" s="57"/>
      <c r="H118" s="57"/>
      <c r="I118" s="57"/>
      <c r="J118" s="57"/>
      <c r="K118" s="57"/>
      <c r="L118" s="57"/>
      <c r="M118" s="57"/>
      <c r="N118" s="57"/>
      <c r="O118" s="57"/>
      <c r="P118" s="57"/>
    </row>
    <row r="119" spans="1:16" s="46" customFormat="1" ht="22.5">
      <c r="A119" s="54">
        <v>5</v>
      </c>
      <c r="B119" s="86"/>
      <c r="C119" s="55" t="s">
        <v>376</v>
      </c>
      <c r="D119" s="86" t="s">
        <v>548</v>
      </c>
      <c r="E119" s="57">
        <v>160</v>
      </c>
      <c r="F119" s="57"/>
      <c r="G119" s="57"/>
      <c r="H119" s="57"/>
      <c r="I119" s="57"/>
      <c r="J119" s="57"/>
      <c r="K119" s="57"/>
      <c r="L119" s="57"/>
      <c r="M119" s="57"/>
      <c r="N119" s="57"/>
      <c r="O119" s="57"/>
      <c r="P119" s="57"/>
    </row>
    <row r="120" spans="1:16" s="46" customFormat="1" ht="11.25">
      <c r="A120" s="54">
        <v>6</v>
      </c>
      <c r="B120" s="86" t="s">
        <v>229</v>
      </c>
      <c r="C120" s="87" t="s">
        <v>377</v>
      </c>
      <c r="D120" s="86" t="s">
        <v>548</v>
      </c>
      <c r="E120" s="93">
        <v>130</v>
      </c>
      <c r="F120" s="57"/>
      <c r="G120" s="57"/>
      <c r="H120" s="57"/>
      <c r="I120" s="57"/>
      <c r="J120" s="57"/>
      <c r="K120" s="57"/>
      <c r="L120" s="57"/>
      <c r="M120" s="57"/>
      <c r="N120" s="57"/>
      <c r="O120" s="57"/>
      <c r="P120" s="57"/>
    </row>
    <row r="121" spans="1:16" s="46" customFormat="1" ht="11.25">
      <c r="A121" s="54">
        <v>7</v>
      </c>
      <c r="B121" s="86"/>
      <c r="C121" s="55" t="s">
        <v>378</v>
      </c>
      <c r="D121" s="86" t="s">
        <v>548</v>
      </c>
      <c r="E121" s="57">
        <f>110+20</f>
        <v>130</v>
      </c>
      <c r="F121" s="57"/>
      <c r="G121" s="57"/>
      <c r="H121" s="57"/>
      <c r="I121" s="57"/>
      <c r="J121" s="57"/>
      <c r="K121" s="57"/>
      <c r="L121" s="57"/>
      <c r="M121" s="57"/>
      <c r="N121" s="57"/>
      <c r="O121" s="57"/>
      <c r="P121" s="57"/>
    </row>
    <row r="122" spans="1:16" s="46" customFormat="1" ht="11.25">
      <c r="A122" s="54">
        <v>8</v>
      </c>
      <c r="B122" s="86" t="s">
        <v>229</v>
      </c>
      <c r="C122" s="87" t="s">
        <v>379</v>
      </c>
      <c r="D122" s="86" t="s">
        <v>548</v>
      </c>
      <c r="E122" s="93">
        <v>20</v>
      </c>
      <c r="F122" s="57"/>
      <c r="G122" s="57"/>
      <c r="H122" s="57"/>
      <c r="I122" s="57"/>
      <c r="J122" s="57"/>
      <c r="K122" s="57"/>
      <c r="L122" s="57"/>
      <c r="M122" s="57"/>
      <c r="N122" s="57"/>
      <c r="O122" s="57"/>
      <c r="P122" s="57"/>
    </row>
    <row r="123" spans="1:16" s="46" customFormat="1" ht="11.25">
      <c r="A123" s="54">
        <v>9</v>
      </c>
      <c r="B123" s="86"/>
      <c r="C123" s="55" t="s">
        <v>380</v>
      </c>
      <c r="D123" s="86" t="s">
        <v>548</v>
      </c>
      <c r="E123" s="57">
        <v>20</v>
      </c>
      <c r="F123" s="57"/>
      <c r="G123" s="57"/>
      <c r="H123" s="57"/>
      <c r="I123" s="57"/>
      <c r="J123" s="57"/>
      <c r="K123" s="57"/>
      <c r="L123" s="57"/>
      <c r="M123" s="57"/>
      <c r="N123" s="57"/>
      <c r="O123" s="57"/>
      <c r="P123" s="57"/>
    </row>
    <row r="124" spans="1:16" s="46" customFormat="1" ht="11.25">
      <c r="A124" s="54">
        <v>10</v>
      </c>
      <c r="B124" s="86"/>
      <c r="C124" s="131" t="s">
        <v>381</v>
      </c>
      <c r="D124" s="88" t="s">
        <v>547</v>
      </c>
      <c r="E124" s="57">
        <v>1</v>
      </c>
      <c r="F124" s="57"/>
      <c r="G124" s="57"/>
      <c r="H124" s="57"/>
      <c r="I124" s="57"/>
      <c r="J124" s="57"/>
      <c r="K124" s="57"/>
      <c r="L124" s="57"/>
      <c r="M124" s="57"/>
      <c r="N124" s="57"/>
      <c r="O124" s="57"/>
      <c r="P124" s="57"/>
    </row>
    <row r="125" spans="1:16" s="46" customFormat="1" ht="11.25">
      <c r="A125" s="54">
        <v>11</v>
      </c>
      <c r="B125" s="86" t="s">
        <v>229</v>
      </c>
      <c r="C125" s="87" t="s">
        <v>751</v>
      </c>
      <c r="D125" s="88" t="s">
        <v>547</v>
      </c>
      <c r="E125" s="93">
        <v>1</v>
      </c>
      <c r="F125" s="57"/>
      <c r="G125" s="57"/>
      <c r="H125" s="57"/>
      <c r="I125" s="57"/>
      <c r="J125" s="57"/>
      <c r="K125" s="57"/>
      <c r="L125" s="57"/>
      <c r="M125" s="57"/>
      <c r="N125" s="57"/>
      <c r="O125" s="57"/>
      <c r="P125" s="57"/>
    </row>
    <row r="126" spans="1:16" s="46" customFormat="1" ht="11.25">
      <c r="A126" s="54">
        <v>12</v>
      </c>
      <c r="B126" s="86" t="s">
        <v>229</v>
      </c>
      <c r="C126" s="87" t="s">
        <v>474</v>
      </c>
      <c r="D126" s="88" t="s">
        <v>547</v>
      </c>
      <c r="E126" s="93">
        <v>1</v>
      </c>
      <c r="F126" s="57"/>
      <c r="G126" s="57"/>
      <c r="H126" s="57"/>
      <c r="I126" s="57"/>
      <c r="J126" s="57"/>
      <c r="K126" s="57"/>
      <c r="L126" s="57"/>
      <c r="M126" s="57"/>
      <c r="N126" s="57"/>
      <c r="O126" s="57"/>
      <c r="P126" s="57"/>
    </row>
    <row r="127" spans="1:16" s="46" customFormat="1" ht="11.25">
      <c r="A127" s="54">
        <v>13</v>
      </c>
      <c r="B127" s="86" t="s">
        <v>229</v>
      </c>
      <c r="C127" s="87" t="s">
        <v>382</v>
      </c>
      <c r="D127" s="88" t="s">
        <v>547</v>
      </c>
      <c r="E127" s="93">
        <v>1</v>
      </c>
      <c r="F127" s="57"/>
      <c r="G127" s="57"/>
      <c r="H127" s="57"/>
      <c r="I127" s="57"/>
      <c r="J127" s="57"/>
      <c r="K127" s="57"/>
      <c r="L127" s="57"/>
      <c r="M127" s="57"/>
      <c r="N127" s="57"/>
      <c r="O127" s="57"/>
      <c r="P127" s="57"/>
    </row>
    <row r="128" spans="1:16" s="46" customFormat="1" ht="11.25">
      <c r="A128" s="54">
        <v>14</v>
      </c>
      <c r="B128" s="86" t="s">
        <v>229</v>
      </c>
      <c r="C128" s="87" t="s">
        <v>752</v>
      </c>
      <c r="D128" s="88" t="s">
        <v>547</v>
      </c>
      <c r="E128" s="93">
        <v>1</v>
      </c>
      <c r="F128" s="57"/>
      <c r="G128" s="57"/>
      <c r="H128" s="57"/>
      <c r="I128" s="57"/>
      <c r="J128" s="57"/>
      <c r="K128" s="57"/>
      <c r="L128" s="57"/>
      <c r="M128" s="57"/>
      <c r="N128" s="57"/>
      <c r="O128" s="57"/>
      <c r="P128" s="57"/>
    </row>
    <row r="129" spans="1:16" s="46" customFormat="1" ht="11.25">
      <c r="A129" s="54">
        <v>15</v>
      </c>
      <c r="B129" s="86" t="s">
        <v>229</v>
      </c>
      <c r="C129" s="87" t="s">
        <v>587</v>
      </c>
      <c r="D129" s="88" t="s">
        <v>547</v>
      </c>
      <c r="E129" s="93">
        <v>1</v>
      </c>
      <c r="F129" s="57"/>
      <c r="G129" s="57"/>
      <c r="H129" s="57"/>
      <c r="I129" s="57"/>
      <c r="J129" s="57"/>
      <c r="K129" s="57"/>
      <c r="L129" s="57"/>
      <c r="M129" s="57"/>
      <c r="N129" s="57"/>
      <c r="O129" s="57"/>
      <c r="P129" s="57"/>
    </row>
    <row r="130" spans="1:16" s="46" customFormat="1" ht="11.25">
      <c r="A130" s="54">
        <v>16</v>
      </c>
      <c r="B130" s="86" t="s">
        <v>229</v>
      </c>
      <c r="C130" s="87" t="s">
        <v>470</v>
      </c>
      <c r="D130" s="88" t="s">
        <v>547</v>
      </c>
      <c r="E130" s="93">
        <v>1</v>
      </c>
      <c r="F130" s="57"/>
      <c r="G130" s="57"/>
      <c r="H130" s="57"/>
      <c r="I130" s="57"/>
      <c r="J130" s="57"/>
      <c r="K130" s="57"/>
      <c r="L130" s="57"/>
      <c r="M130" s="57"/>
      <c r="N130" s="57"/>
      <c r="O130" s="57"/>
      <c r="P130" s="57"/>
    </row>
    <row r="131" spans="1:16" s="46" customFormat="1" ht="11.25">
      <c r="A131" s="54">
        <v>17</v>
      </c>
      <c r="B131" s="89"/>
      <c r="C131" s="131" t="s">
        <v>383</v>
      </c>
      <c r="D131" s="88" t="s">
        <v>547</v>
      </c>
      <c r="E131" s="57">
        <v>1</v>
      </c>
      <c r="F131" s="57"/>
      <c r="G131" s="57"/>
      <c r="H131" s="57"/>
      <c r="I131" s="57"/>
      <c r="J131" s="57"/>
      <c r="K131" s="57"/>
      <c r="L131" s="57"/>
      <c r="M131" s="57"/>
      <c r="N131" s="57"/>
      <c r="O131" s="57"/>
      <c r="P131" s="57"/>
    </row>
    <row r="132" spans="1:16" s="60" customFormat="1" ht="12">
      <c r="A132" s="323" t="s">
        <v>496</v>
      </c>
      <c r="B132" s="323"/>
      <c r="C132" s="324" t="str">
        <f>A114</f>
        <v>Automātiskās ugunsdzēsības signalizācijas sistēmas</v>
      </c>
      <c r="D132" s="324"/>
      <c r="E132" s="324"/>
      <c r="F132" s="324"/>
      <c r="G132" s="324"/>
      <c r="H132" s="324"/>
      <c r="I132" s="324"/>
      <c r="J132" s="324"/>
      <c r="K132" s="324"/>
      <c r="L132" s="59">
        <f>SUM(L115:L131)</f>
        <v>0</v>
      </c>
      <c r="M132" s="59">
        <f>SUM(M115:M131)</f>
        <v>0</v>
      </c>
      <c r="N132" s="59">
        <f>SUM(N115:N131)</f>
        <v>0</v>
      </c>
      <c r="O132" s="59">
        <f>SUM(O115:O131)</f>
        <v>0</v>
      </c>
      <c r="P132" s="59">
        <f>SUM(P115:P131)</f>
        <v>0</v>
      </c>
    </row>
    <row r="133" spans="1:16" s="60" customFormat="1" ht="12">
      <c r="A133" s="323" t="s">
        <v>496</v>
      </c>
      <c r="B133" s="323"/>
      <c r="C133" s="324" t="str">
        <f>A13</f>
        <v>Vājstrāvas</v>
      </c>
      <c r="D133" s="324"/>
      <c r="E133" s="324"/>
      <c r="F133" s="324"/>
      <c r="G133" s="324"/>
      <c r="H133" s="324"/>
      <c r="I133" s="324"/>
      <c r="J133" s="324"/>
      <c r="K133" s="324"/>
      <c r="L133" s="59">
        <f>L132+L113+L60</f>
        <v>0</v>
      </c>
      <c r="M133" s="59">
        <f>M132+M113+M60</f>
        <v>0</v>
      </c>
      <c r="N133" s="59">
        <f>N132+N113+N60</f>
        <v>0</v>
      </c>
      <c r="O133" s="59">
        <f>O132+O113+O60</f>
        <v>0</v>
      </c>
      <c r="P133" s="59">
        <f>P132+P113+P60</f>
        <v>0</v>
      </c>
    </row>
    <row r="134" spans="1:16" ht="12.75">
      <c r="A134" s="320" t="s">
        <v>490</v>
      </c>
      <c r="B134" s="320"/>
      <c r="C134" s="320"/>
      <c r="D134" s="321"/>
      <c r="E134" s="321"/>
      <c r="F134" s="320"/>
      <c r="G134" s="320"/>
      <c r="H134" s="320"/>
      <c r="I134" s="320"/>
      <c r="J134" s="320"/>
      <c r="K134" s="320"/>
      <c r="L134" s="81">
        <f>L133</f>
        <v>0</v>
      </c>
      <c r="M134" s="81">
        <f>M133</f>
        <v>0</v>
      </c>
      <c r="N134" s="81">
        <f>N133</f>
        <v>0</v>
      </c>
      <c r="O134" s="81">
        <f>O133</f>
        <v>0</v>
      </c>
      <c r="P134" s="81">
        <f>P133</f>
        <v>0</v>
      </c>
    </row>
    <row r="135" spans="1:16" ht="12.75">
      <c r="A135" s="320" t="s">
        <v>491</v>
      </c>
      <c r="B135" s="320"/>
      <c r="C135" s="320"/>
      <c r="D135" s="321"/>
      <c r="E135" s="321"/>
      <c r="F135" s="320"/>
      <c r="G135" s="320"/>
      <c r="H135" s="320"/>
      <c r="I135" s="320"/>
      <c r="J135" s="320"/>
      <c r="K135" s="320"/>
      <c r="L135" s="61">
        <v>0.04</v>
      </c>
      <c r="M135" s="81">
        <v>0</v>
      </c>
      <c r="N135" s="81">
        <f>ROUND(N134*L135,5)</f>
        <v>0</v>
      </c>
      <c r="O135" s="81">
        <v>0</v>
      </c>
      <c r="P135" s="81">
        <f>SUM(M135:O135)</f>
        <v>0</v>
      </c>
    </row>
    <row r="136" spans="1:16" ht="12.75">
      <c r="A136" s="320" t="s">
        <v>394</v>
      </c>
      <c r="B136" s="320"/>
      <c r="C136" s="320"/>
      <c r="D136" s="321"/>
      <c r="E136" s="321"/>
      <c r="F136" s="320"/>
      <c r="G136" s="320"/>
      <c r="H136" s="320"/>
      <c r="I136" s="320"/>
      <c r="J136" s="320"/>
      <c r="K136" s="320"/>
      <c r="L136" s="320"/>
      <c r="M136" s="81">
        <f>SUM(M134:M135)</f>
        <v>0</v>
      </c>
      <c r="N136" s="81">
        <f>SUM(N134:N135)</f>
        <v>0</v>
      </c>
      <c r="O136" s="81">
        <f>SUM(O134:O135)</f>
        <v>0</v>
      </c>
      <c r="P136" s="81">
        <f>SUM(P134:P135)</f>
        <v>0</v>
      </c>
    </row>
    <row r="138" spans="1:16" ht="12.75">
      <c r="A138" s="62"/>
      <c r="B138" s="111"/>
      <c r="C138" s="132" t="s">
        <v>497</v>
      </c>
      <c r="D138" s="322" t="s">
        <v>498</v>
      </c>
      <c r="E138" s="322"/>
      <c r="F138" s="322"/>
      <c r="G138" s="322" t="s">
        <v>563</v>
      </c>
      <c r="H138" s="322"/>
      <c r="I138" s="322"/>
      <c r="J138" s="322"/>
      <c r="K138" s="322"/>
      <c r="L138" s="322"/>
      <c r="M138" s="78"/>
      <c r="N138" s="333"/>
      <c r="O138" s="333"/>
      <c r="P138" s="333"/>
    </row>
    <row r="139" spans="1:16" ht="12.75">
      <c r="A139" s="62"/>
      <c r="B139" s="111"/>
      <c r="C139" s="132" t="s">
        <v>502</v>
      </c>
      <c r="D139" s="322" t="s">
        <v>499</v>
      </c>
      <c r="E139" s="322"/>
      <c r="F139" s="322"/>
      <c r="G139" s="322" t="s">
        <v>500</v>
      </c>
      <c r="H139" s="322"/>
      <c r="I139" s="322"/>
      <c r="J139" s="322"/>
      <c r="K139" s="322"/>
      <c r="L139" s="322"/>
      <c r="M139" s="78"/>
      <c r="N139" s="322" t="s">
        <v>501</v>
      </c>
      <c r="O139" s="322"/>
      <c r="P139" s="322"/>
    </row>
    <row r="140" spans="1:16" ht="5.25" customHeight="1">
      <c r="A140" s="62"/>
      <c r="B140" s="111"/>
      <c r="C140" s="132"/>
      <c r="D140" s="111"/>
      <c r="E140" s="78"/>
      <c r="F140" s="78"/>
      <c r="G140" s="78"/>
      <c r="H140" s="78"/>
      <c r="I140" s="78"/>
      <c r="J140" s="78"/>
      <c r="K140" s="78"/>
      <c r="L140" s="78"/>
      <c r="M140" s="78"/>
      <c r="N140" s="78"/>
      <c r="O140" s="78"/>
      <c r="P140" s="78"/>
    </row>
    <row r="141" spans="1:16" ht="5.25" customHeight="1">
      <c r="A141" s="62"/>
      <c r="B141" s="111"/>
      <c r="C141" s="132"/>
      <c r="D141" s="111"/>
      <c r="E141" s="78"/>
      <c r="F141" s="78"/>
      <c r="G141" s="78"/>
      <c r="H141" s="78"/>
      <c r="I141" s="78"/>
      <c r="J141" s="78"/>
      <c r="K141" s="78"/>
      <c r="L141" s="78"/>
      <c r="M141" s="78"/>
      <c r="N141" s="78"/>
      <c r="O141" s="78"/>
      <c r="P141" s="78"/>
    </row>
    <row r="142" spans="1:16" ht="12.75">
      <c r="A142" s="62"/>
      <c r="B142" s="111"/>
      <c r="C142" s="132" t="s">
        <v>534</v>
      </c>
      <c r="D142" s="322" t="s">
        <v>498</v>
      </c>
      <c r="E142" s="322"/>
      <c r="F142" s="322"/>
      <c r="G142" s="322" t="s">
        <v>465</v>
      </c>
      <c r="H142" s="322"/>
      <c r="I142" s="322"/>
      <c r="J142" s="322"/>
      <c r="K142" s="322"/>
      <c r="L142" s="322"/>
      <c r="M142" s="78"/>
      <c r="N142" s="333"/>
      <c r="O142" s="333"/>
      <c r="P142" s="333"/>
    </row>
    <row r="143" spans="1:16" ht="12.75">
      <c r="A143" s="62"/>
      <c r="B143" s="111"/>
      <c r="C143" s="132"/>
      <c r="D143" s="322" t="s">
        <v>499</v>
      </c>
      <c r="E143" s="322"/>
      <c r="F143" s="322"/>
      <c r="G143" s="322" t="s">
        <v>500</v>
      </c>
      <c r="H143" s="322"/>
      <c r="I143" s="322"/>
      <c r="J143" s="322"/>
      <c r="K143" s="322"/>
      <c r="L143" s="322"/>
      <c r="M143" s="78"/>
      <c r="N143" s="322" t="s">
        <v>501</v>
      </c>
      <c r="O143" s="322"/>
      <c r="P143" s="322"/>
    </row>
  </sheetData>
  <sheetProtection/>
  <mergeCells count="48">
    <mergeCell ref="D143:F143"/>
    <mergeCell ref="G143:L143"/>
    <mergeCell ref="N143:P143"/>
    <mergeCell ref="N139:P139"/>
    <mergeCell ref="A132:B132"/>
    <mergeCell ref="C132:K132"/>
    <mergeCell ref="D142:F142"/>
    <mergeCell ref="G142:L142"/>
    <mergeCell ref="G138:L138"/>
    <mergeCell ref="N138:P138"/>
    <mergeCell ref="C113:K113"/>
    <mergeCell ref="N142:P142"/>
    <mergeCell ref="A134:K134"/>
    <mergeCell ref="A135:K135"/>
    <mergeCell ref="A136:L136"/>
    <mergeCell ref="D138:F138"/>
    <mergeCell ref="A133:B133"/>
    <mergeCell ref="C133:K133"/>
    <mergeCell ref="D139:F139"/>
    <mergeCell ref="G139:L139"/>
    <mergeCell ref="L11:P11"/>
    <mergeCell ref="A8:P8"/>
    <mergeCell ref="O9:P9"/>
    <mergeCell ref="A114:P114"/>
    <mergeCell ref="D7:P7"/>
    <mergeCell ref="C11:C12"/>
    <mergeCell ref="D11:D12"/>
    <mergeCell ref="E11:E12"/>
    <mergeCell ref="A61:P61"/>
    <mergeCell ref="A113:B113"/>
    <mergeCell ref="A1:P1"/>
    <mergeCell ref="A2:P2"/>
    <mergeCell ref="A3:P3"/>
    <mergeCell ref="A4:C4"/>
    <mergeCell ref="D4:P4"/>
    <mergeCell ref="O10:P10"/>
    <mergeCell ref="A5:C5"/>
    <mergeCell ref="D5:P5"/>
    <mergeCell ref="A6:C6"/>
    <mergeCell ref="A60:B60"/>
    <mergeCell ref="C60:K60"/>
    <mergeCell ref="A13:P13"/>
    <mergeCell ref="D6:P6"/>
    <mergeCell ref="A7:C7"/>
    <mergeCell ref="F11:K11"/>
    <mergeCell ref="A11:A12"/>
    <mergeCell ref="B11:B12"/>
    <mergeCell ref="A14:P14"/>
  </mergeCells>
  <printOptions horizontalCentered="1"/>
  <pageMargins left="0" right="0" top="0.3937007874015748" bottom="0.3937007874015748" header="0.31496062992125984" footer="0.31496062992125984"/>
  <pageSetup horizontalDpi="600" verticalDpi="600" orientation="landscape" paperSize="9" scale="85" r:id="rId1"/>
  <rowBreaks count="3" manualBreakCount="3">
    <brk id="32" max="15" man="1"/>
    <brk id="69" max="15" man="1"/>
    <brk id="104" max="15" man="1"/>
  </rowBreaks>
</worksheet>
</file>

<file path=xl/worksheets/sheet11.xml><?xml version="1.0" encoding="utf-8"?>
<worksheet xmlns="http://schemas.openxmlformats.org/spreadsheetml/2006/main" xmlns:r="http://schemas.openxmlformats.org/officeDocument/2006/relationships">
  <sheetPr>
    <tabColor indexed="27"/>
  </sheetPr>
  <dimension ref="A1:P64"/>
  <sheetViews>
    <sheetView zoomScaleSheetLayoutView="55" zoomScalePageLayoutView="0" workbookViewId="0" topLeftCell="A1">
      <selection activeCell="D4" sqref="D4:P4"/>
    </sheetView>
  </sheetViews>
  <sheetFormatPr defaultColWidth="9.28125" defaultRowHeight="12.75"/>
  <cols>
    <col min="1" max="1" width="3.421875" style="64" customWidth="1"/>
    <col min="2" max="2" width="7.7109375" style="113" customWidth="1"/>
    <col min="3" max="3" width="35.28125" style="66" customWidth="1"/>
    <col min="4" max="4" width="3.7109375" style="112" customWidth="1"/>
    <col min="5" max="5" width="7.57421875" style="67" customWidth="1"/>
    <col min="6" max="6" width="5.28125" style="65" customWidth="1"/>
    <col min="7" max="7" width="4.7109375" style="65" customWidth="1"/>
    <col min="8" max="8" width="7.28125" style="65" customWidth="1"/>
    <col min="9" max="9" width="6.7109375" style="65" customWidth="1"/>
    <col min="10" max="10" width="6.28125" style="65" customWidth="1"/>
    <col min="11" max="11" width="9.00390625" style="65" customWidth="1"/>
    <col min="12" max="12" width="11.28125" style="65" customWidth="1"/>
    <col min="13" max="13" width="10.28125" style="65" customWidth="1"/>
    <col min="14" max="14" width="11.57421875" style="65" customWidth="1"/>
    <col min="15" max="15" width="9.421875" style="65" customWidth="1"/>
    <col min="16" max="16" width="11.421875" style="65" customWidth="1"/>
    <col min="17" max="16384" width="9.28125" style="53" customWidth="1"/>
  </cols>
  <sheetData>
    <row r="1" spans="1:16" s="46" customFormat="1" ht="13.5" customHeight="1">
      <c r="A1" s="325" t="s">
        <v>397</v>
      </c>
      <c r="B1" s="325"/>
      <c r="C1" s="326"/>
      <c r="D1" s="325"/>
      <c r="E1" s="325"/>
      <c r="F1" s="325"/>
      <c r="G1" s="325"/>
      <c r="H1" s="325"/>
      <c r="I1" s="325"/>
      <c r="J1" s="325"/>
      <c r="K1" s="325"/>
      <c r="L1" s="325"/>
      <c r="M1" s="325"/>
      <c r="N1" s="325"/>
      <c r="O1" s="325"/>
      <c r="P1" s="325"/>
    </row>
    <row r="2" spans="1:16" s="46" customFormat="1" ht="15.75" customHeight="1">
      <c r="A2" s="327" t="s">
        <v>767</v>
      </c>
      <c r="B2" s="325"/>
      <c r="C2" s="326"/>
      <c r="D2" s="325"/>
      <c r="E2" s="325"/>
      <c r="F2" s="325"/>
      <c r="G2" s="325"/>
      <c r="H2" s="325"/>
      <c r="I2" s="325"/>
      <c r="J2" s="325"/>
      <c r="K2" s="325"/>
      <c r="L2" s="325"/>
      <c r="M2" s="325"/>
      <c r="N2" s="325"/>
      <c r="O2" s="325"/>
      <c r="P2" s="325"/>
    </row>
    <row r="3" spans="1:16" s="46" customFormat="1" ht="16.5" customHeight="1">
      <c r="A3" s="328" t="s">
        <v>476</v>
      </c>
      <c r="B3" s="328"/>
      <c r="C3" s="329"/>
      <c r="D3" s="328"/>
      <c r="E3" s="328"/>
      <c r="F3" s="328"/>
      <c r="G3" s="328"/>
      <c r="H3" s="328"/>
      <c r="I3" s="328"/>
      <c r="J3" s="328"/>
      <c r="K3" s="328"/>
      <c r="L3" s="328"/>
      <c r="M3" s="328"/>
      <c r="N3" s="328"/>
      <c r="O3" s="328"/>
      <c r="P3" s="328"/>
    </row>
    <row r="4" spans="1:16" s="46" customFormat="1" ht="44.25" customHeight="1">
      <c r="A4" s="313" t="s">
        <v>477</v>
      </c>
      <c r="B4" s="313"/>
      <c r="C4" s="313"/>
      <c r="D4" s="315" t="str">
        <f>A2</f>
        <v>„Allažu pamatskolas atjaunošana (energoefektivitātes paaugstināšanai). </v>
      </c>
      <c r="E4" s="315"/>
      <c r="F4" s="315"/>
      <c r="G4" s="315"/>
      <c r="H4" s="315"/>
      <c r="I4" s="315"/>
      <c r="J4" s="315"/>
      <c r="K4" s="315"/>
      <c r="L4" s="315"/>
      <c r="M4" s="315"/>
      <c r="N4" s="315"/>
      <c r="O4" s="315"/>
      <c r="P4" s="315"/>
    </row>
    <row r="5" spans="1:16" s="46" customFormat="1" ht="16.5" customHeight="1">
      <c r="A5" s="313" t="s">
        <v>478</v>
      </c>
      <c r="B5" s="313"/>
      <c r="C5" s="313"/>
      <c r="D5" s="315" t="str">
        <f>$A$13</f>
        <v>ELT</v>
      </c>
      <c r="E5" s="315"/>
      <c r="F5" s="315"/>
      <c r="G5" s="315"/>
      <c r="H5" s="315"/>
      <c r="I5" s="315"/>
      <c r="J5" s="315"/>
      <c r="K5" s="315"/>
      <c r="L5" s="315"/>
      <c r="M5" s="315"/>
      <c r="N5" s="315"/>
      <c r="O5" s="315"/>
      <c r="P5" s="315"/>
    </row>
    <row r="6" spans="1:16" s="46" customFormat="1" ht="16.5" customHeight="1">
      <c r="A6" s="313" t="s">
        <v>479</v>
      </c>
      <c r="B6" s="313"/>
      <c r="C6" s="313"/>
      <c r="D6" s="315" t="s">
        <v>400</v>
      </c>
      <c r="E6" s="316"/>
      <c r="F6" s="316"/>
      <c r="G6" s="316"/>
      <c r="H6" s="316"/>
      <c r="I6" s="316"/>
      <c r="J6" s="316"/>
      <c r="K6" s="316"/>
      <c r="L6" s="316"/>
      <c r="M6" s="316"/>
      <c r="N6" s="316"/>
      <c r="O6" s="316"/>
      <c r="P6" s="316"/>
    </row>
    <row r="7" spans="1:16" s="46" customFormat="1" ht="16.5" customHeight="1">
      <c r="A7" s="313"/>
      <c r="B7" s="313"/>
      <c r="C7" s="313"/>
      <c r="D7" s="316"/>
      <c r="E7" s="316"/>
      <c r="F7" s="316"/>
      <c r="G7" s="316"/>
      <c r="H7" s="316"/>
      <c r="I7" s="316"/>
      <c r="J7" s="316"/>
      <c r="K7" s="316"/>
      <c r="L7" s="316"/>
      <c r="M7" s="316"/>
      <c r="N7" s="316"/>
      <c r="O7" s="316"/>
      <c r="P7" s="316"/>
    </row>
    <row r="8" spans="1:16" s="46" customFormat="1" ht="16.5" customHeight="1">
      <c r="A8" s="312"/>
      <c r="B8" s="312"/>
      <c r="C8" s="312"/>
      <c r="D8" s="313"/>
      <c r="E8" s="313"/>
      <c r="F8" s="313"/>
      <c r="G8" s="313"/>
      <c r="H8" s="313"/>
      <c r="I8" s="313"/>
      <c r="J8" s="313"/>
      <c r="K8" s="313"/>
      <c r="L8" s="313"/>
      <c r="M8" s="313"/>
      <c r="N8" s="313"/>
      <c r="O8" s="313"/>
      <c r="P8" s="313"/>
    </row>
    <row r="9" spans="1:16" s="46" customFormat="1" ht="16.5" customHeight="1">
      <c r="A9" s="47"/>
      <c r="B9" s="123"/>
      <c r="C9" s="48"/>
      <c r="D9" s="122"/>
      <c r="E9" s="49"/>
      <c r="F9" s="80"/>
      <c r="G9" s="80"/>
      <c r="H9" s="80"/>
      <c r="I9" s="80"/>
      <c r="J9" s="80"/>
      <c r="K9" s="80"/>
      <c r="L9" s="80"/>
      <c r="M9" s="80" t="s">
        <v>544</v>
      </c>
      <c r="N9" s="80"/>
      <c r="O9" s="316">
        <f>$P$57</f>
        <v>0</v>
      </c>
      <c r="P9" s="316"/>
    </row>
    <row r="10" spans="1:16" s="46" customFormat="1" ht="16.5" customHeight="1">
      <c r="A10" s="47"/>
      <c r="B10" s="123"/>
      <c r="C10" s="50"/>
      <c r="D10" s="122"/>
      <c r="E10" s="49"/>
      <c r="F10" s="80"/>
      <c r="G10" s="80"/>
      <c r="H10" s="80"/>
      <c r="I10" s="80"/>
      <c r="J10" s="80"/>
      <c r="K10" s="80"/>
      <c r="L10" s="80"/>
      <c r="M10" s="80" t="s">
        <v>480</v>
      </c>
      <c r="N10" s="80"/>
      <c r="O10" s="319"/>
      <c r="P10" s="319"/>
    </row>
    <row r="11" spans="1:16" s="51" customFormat="1" ht="13.5" customHeight="1">
      <c r="A11" s="332" t="s">
        <v>481</v>
      </c>
      <c r="B11" s="317" t="s">
        <v>482</v>
      </c>
      <c r="C11" s="314" t="s">
        <v>483</v>
      </c>
      <c r="D11" s="317" t="s">
        <v>484</v>
      </c>
      <c r="E11" s="331" t="s">
        <v>485</v>
      </c>
      <c r="F11" s="318" t="s">
        <v>486</v>
      </c>
      <c r="G11" s="318"/>
      <c r="H11" s="318"/>
      <c r="I11" s="318"/>
      <c r="J11" s="318"/>
      <c r="K11" s="318"/>
      <c r="L11" s="314" t="s">
        <v>487</v>
      </c>
      <c r="M11" s="314"/>
      <c r="N11" s="314"/>
      <c r="O11" s="314"/>
      <c r="P11" s="314"/>
    </row>
    <row r="12" spans="1:16" s="52" customFormat="1" ht="92.25" customHeight="1">
      <c r="A12" s="332"/>
      <c r="B12" s="317"/>
      <c r="C12" s="314"/>
      <c r="D12" s="317"/>
      <c r="E12" s="331"/>
      <c r="F12" s="79" t="s">
        <v>488</v>
      </c>
      <c r="G12" s="79" t="s">
        <v>466</v>
      </c>
      <c r="H12" s="79" t="s">
        <v>566</v>
      </c>
      <c r="I12" s="79" t="s">
        <v>567</v>
      </c>
      <c r="J12" s="79" t="s">
        <v>568</v>
      </c>
      <c r="K12" s="79" t="s">
        <v>569</v>
      </c>
      <c r="L12" s="79" t="s">
        <v>489</v>
      </c>
      <c r="M12" s="79" t="s">
        <v>566</v>
      </c>
      <c r="N12" s="79" t="s">
        <v>567</v>
      </c>
      <c r="O12" s="79" t="s">
        <v>568</v>
      </c>
      <c r="P12" s="79" t="s">
        <v>570</v>
      </c>
    </row>
    <row r="13" spans="1:16" ht="12.75">
      <c r="A13" s="330" t="s">
        <v>395</v>
      </c>
      <c r="B13" s="330"/>
      <c r="C13" s="330"/>
      <c r="D13" s="330"/>
      <c r="E13" s="330"/>
      <c r="F13" s="330"/>
      <c r="G13" s="330"/>
      <c r="H13" s="330"/>
      <c r="I13" s="330"/>
      <c r="J13" s="330"/>
      <c r="K13" s="330"/>
      <c r="L13" s="330"/>
      <c r="M13" s="330"/>
      <c r="N13" s="330"/>
      <c r="O13" s="330"/>
      <c r="P13" s="330"/>
    </row>
    <row r="14" spans="1:16" s="60" customFormat="1" ht="12">
      <c r="A14" s="330" t="s">
        <v>396</v>
      </c>
      <c r="B14" s="330"/>
      <c r="C14" s="330"/>
      <c r="D14" s="330"/>
      <c r="E14" s="330"/>
      <c r="F14" s="330"/>
      <c r="G14" s="330"/>
      <c r="H14" s="330"/>
      <c r="I14" s="330"/>
      <c r="J14" s="330"/>
      <c r="K14" s="330"/>
      <c r="L14" s="330"/>
      <c r="M14" s="330"/>
      <c r="N14" s="330"/>
      <c r="O14" s="330"/>
      <c r="P14" s="330"/>
    </row>
    <row r="15" spans="1:16" s="46" customFormat="1" ht="11.25">
      <c r="A15" s="54">
        <v>1</v>
      </c>
      <c r="B15" s="95" t="s">
        <v>472</v>
      </c>
      <c r="C15" s="97" t="s">
        <v>615</v>
      </c>
      <c r="D15" s="82" t="s">
        <v>548</v>
      </c>
      <c r="E15" s="57">
        <v>155</v>
      </c>
      <c r="F15" s="57"/>
      <c r="G15" s="57"/>
      <c r="H15" s="57"/>
      <c r="I15" s="57"/>
      <c r="J15" s="57"/>
      <c r="K15" s="57"/>
      <c r="L15" s="57"/>
      <c r="M15" s="57"/>
      <c r="N15" s="57"/>
      <c r="O15" s="57"/>
      <c r="P15" s="57"/>
    </row>
    <row r="16" spans="1:16" s="46" customFormat="1" ht="11.25">
      <c r="A16" s="54">
        <v>2</v>
      </c>
      <c r="B16" s="95" t="s">
        <v>471</v>
      </c>
      <c r="C16" s="97" t="s">
        <v>616</v>
      </c>
      <c r="D16" s="82" t="s">
        <v>548</v>
      </c>
      <c r="E16" s="57">
        <f>E15</f>
        <v>155</v>
      </c>
      <c r="F16" s="57"/>
      <c r="G16" s="57"/>
      <c r="H16" s="57"/>
      <c r="I16" s="57"/>
      <c r="J16" s="57"/>
      <c r="K16" s="57"/>
      <c r="L16" s="57"/>
      <c r="M16" s="57"/>
      <c r="N16" s="57"/>
      <c r="O16" s="57"/>
      <c r="P16" s="57"/>
    </row>
    <row r="17" spans="1:16" s="46" customFormat="1" ht="22.5">
      <c r="A17" s="54">
        <v>3</v>
      </c>
      <c r="B17" s="95" t="s">
        <v>472</v>
      </c>
      <c r="C17" s="55" t="s">
        <v>441</v>
      </c>
      <c r="D17" s="82" t="s">
        <v>548</v>
      </c>
      <c r="E17" s="57">
        <f>175+110</f>
        <v>285</v>
      </c>
      <c r="F17" s="57"/>
      <c r="G17" s="57"/>
      <c r="H17" s="57"/>
      <c r="I17" s="57"/>
      <c r="J17" s="57"/>
      <c r="K17" s="57"/>
      <c r="L17" s="57"/>
      <c r="M17" s="57"/>
      <c r="N17" s="57"/>
      <c r="O17" s="57"/>
      <c r="P17" s="57"/>
    </row>
    <row r="18" spans="1:16" s="46" customFormat="1" ht="11.25">
      <c r="A18" s="54">
        <v>4</v>
      </c>
      <c r="B18" s="95"/>
      <c r="C18" s="94" t="s">
        <v>442</v>
      </c>
      <c r="D18" s="82" t="s">
        <v>548</v>
      </c>
      <c r="E18" s="57">
        <f>E17</f>
        <v>285</v>
      </c>
      <c r="F18" s="57"/>
      <c r="G18" s="57"/>
      <c r="H18" s="57"/>
      <c r="I18" s="57"/>
      <c r="J18" s="57"/>
      <c r="K18" s="57"/>
      <c r="L18" s="57"/>
      <c r="M18" s="57"/>
      <c r="N18" s="57"/>
      <c r="O18" s="57"/>
      <c r="P18" s="57"/>
    </row>
    <row r="19" spans="1:16" s="46" customFormat="1" ht="11.25">
      <c r="A19" s="54">
        <v>5</v>
      </c>
      <c r="B19" s="95"/>
      <c r="C19" s="94" t="s">
        <v>443</v>
      </c>
      <c r="D19" s="82" t="s">
        <v>549</v>
      </c>
      <c r="E19" s="57">
        <f>33+12</f>
        <v>45</v>
      </c>
      <c r="F19" s="57"/>
      <c r="G19" s="57"/>
      <c r="H19" s="57"/>
      <c r="I19" s="57"/>
      <c r="J19" s="57"/>
      <c r="K19" s="57"/>
      <c r="L19" s="57"/>
      <c r="M19" s="57"/>
      <c r="N19" s="57"/>
      <c r="O19" s="57"/>
      <c r="P19" s="57"/>
    </row>
    <row r="20" spans="1:16" s="46" customFormat="1" ht="11.25">
      <c r="A20" s="54">
        <v>6</v>
      </c>
      <c r="B20" s="95"/>
      <c r="C20" s="94" t="s">
        <v>444</v>
      </c>
      <c r="D20" s="82" t="s">
        <v>549</v>
      </c>
      <c r="E20" s="57">
        <v>8</v>
      </c>
      <c r="F20" s="57"/>
      <c r="G20" s="57"/>
      <c r="H20" s="57"/>
      <c r="I20" s="57"/>
      <c r="J20" s="57"/>
      <c r="K20" s="57"/>
      <c r="L20" s="57"/>
      <c r="M20" s="57"/>
      <c r="N20" s="57"/>
      <c r="O20" s="57"/>
      <c r="P20" s="57"/>
    </row>
    <row r="21" spans="1:16" s="46" customFormat="1" ht="11.25">
      <c r="A21" s="54">
        <v>7</v>
      </c>
      <c r="B21" s="95"/>
      <c r="C21" s="94" t="s">
        <v>355</v>
      </c>
      <c r="D21" s="82" t="s">
        <v>549</v>
      </c>
      <c r="E21" s="57">
        <v>2</v>
      </c>
      <c r="F21" s="57"/>
      <c r="G21" s="57"/>
      <c r="H21" s="57"/>
      <c r="I21" s="57"/>
      <c r="J21" s="57"/>
      <c r="K21" s="57"/>
      <c r="L21" s="57"/>
      <c r="M21" s="57"/>
      <c r="N21" s="57"/>
      <c r="O21" s="57"/>
      <c r="P21" s="57"/>
    </row>
    <row r="22" spans="1:16" s="46" customFormat="1" ht="11.25">
      <c r="A22" s="54">
        <v>8</v>
      </c>
      <c r="B22" s="95"/>
      <c r="C22" s="94" t="s">
        <v>445</v>
      </c>
      <c r="D22" s="82" t="s">
        <v>549</v>
      </c>
      <c r="E22" s="57">
        <v>260</v>
      </c>
      <c r="F22" s="57"/>
      <c r="G22" s="57"/>
      <c r="H22" s="57"/>
      <c r="I22" s="57"/>
      <c r="J22" s="57"/>
      <c r="K22" s="57"/>
      <c r="L22" s="57"/>
      <c r="M22" s="57"/>
      <c r="N22" s="57"/>
      <c r="O22" s="57"/>
      <c r="P22" s="57"/>
    </row>
    <row r="23" spans="1:16" s="46" customFormat="1" ht="11.25">
      <c r="A23" s="54">
        <v>9</v>
      </c>
      <c r="B23" s="95"/>
      <c r="C23" s="94" t="s">
        <v>356</v>
      </c>
      <c r="D23" s="82" t="s">
        <v>549</v>
      </c>
      <c r="E23" s="57">
        <v>2</v>
      </c>
      <c r="F23" s="57"/>
      <c r="G23" s="57"/>
      <c r="H23" s="57"/>
      <c r="I23" s="57"/>
      <c r="J23" s="57"/>
      <c r="K23" s="57"/>
      <c r="L23" s="57"/>
      <c r="M23" s="57"/>
      <c r="N23" s="57"/>
      <c r="O23" s="57"/>
      <c r="P23" s="57"/>
    </row>
    <row r="24" spans="1:16" s="46" customFormat="1" ht="11.25">
      <c r="A24" s="54">
        <v>10</v>
      </c>
      <c r="B24" s="95" t="s">
        <v>472</v>
      </c>
      <c r="C24" s="55" t="s">
        <v>357</v>
      </c>
      <c r="D24" s="82" t="s">
        <v>549</v>
      </c>
      <c r="E24" s="57">
        <f>SUM(E25:E26)</f>
        <v>5</v>
      </c>
      <c r="F24" s="57"/>
      <c r="G24" s="57"/>
      <c r="H24" s="57"/>
      <c r="I24" s="57"/>
      <c r="J24" s="57"/>
      <c r="K24" s="57"/>
      <c r="L24" s="57"/>
      <c r="M24" s="57"/>
      <c r="N24" s="57"/>
      <c r="O24" s="57"/>
      <c r="P24" s="57"/>
    </row>
    <row r="25" spans="1:16" s="46" customFormat="1" ht="11.25">
      <c r="A25" s="54">
        <v>11</v>
      </c>
      <c r="B25" s="95"/>
      <c r="C25" s="94" t="s">
        <v>358</v>
      </c>
      <c r="D25" s="82" t="s">
        <v>549</v>
      </c>
      <c r="E25" s="57">
        <v>2</v>
      </c>
      <c r="F25" s="57"/>
      <c r="G25" s="57"/>
      <c r="H25" s="57"/>
      <c r="I25" s="57"/>
      <c r="J25" s="57"/>
      <c r="K25" s="57"/>
      <c r="L25" s="57"/>
      <c r="M25" s="57"/>
      <c r="N25" s="57"/>
      <c r="O25" s="57"/>
      <c r="P25" s="57"/>
    </row>
    <row r="26" spans="1:16" s="46" customFormat="1" ht="11.25">
      <c r="A26" s="54">
        <v>12</v>
      </c>
      <c r="B26" s="95"/>
      <c r="C26" s="94" t="s">
        <v>359</v>
      </c>
      <c r="D26" s="82" t="s">
        <v>549</v>
      </c>
      <c r="E26" s="57">
        <v>3</v>
      </c>
      <c r="F26" s="57"/>
      <c r="G26" s="57"/>
      <c r="H26" s="57"/>
      <c r="I26" s="57"/>
      <c r="J26" s="57"/>
      <c r="K26" s="57"/>
      <c r="L26" s="57"/>
      <c r="M26" s="57"/>
      <c r="N26" s="57"/>
      <c r="O26" s="57"/>
      <c r="P26" s="57"/>
    </row>
    <row r="27" spans="1:16" s="46" customFormat="1" ht="11.25">
      <c r="A27" s="54">
        <v>13</v>
      </c>
      <c r="B27" s="95"/>
      <c r="C27" s="94" t="s">
        <v>360</v>
      </c>
      <c r="D27" s="82" t="s">
        <v>549</v>
      </c>
      <c r="E27" s="57">
        <f>E24</f>
        <v>5</v>
      </c>
      <c r="F27" s="57"/>
      <c r="G27" s="57"/>
      <c r="H27" s="57"/>
      <c r="I27" s="57"/>
      <c r="J27" s="57"/>
      <c r="K27" s="57"/>
      <c r="L27" s="57"/>
      <c r="M27" s="57"/>
      <c r="N27" s="57"/>
      <c r="O27" s="57"/>
      <c r="P27" s="57"/>
    </row>
    <row r="28" spans="1:16" s="46" customFormat="1" ht="11.25">
      <c r="A28" s="54">
        <v>14</v>
      </c>
      <c r="B28" s="95"/>
      <c r="C28" s="94" t="s">
        <v>361</v>
      </c>
      <c r="D28" s="82" t="s">
        <v>549</v>
      </c>
      <c r="E28" s="57">
        <f>E24*2</f>
        <v>10</v>
      </c>
      <c r="F28" s="57"/>
      <c r="G28" s="57"/>
      <c r="H28" s="57"/>
      <c r="I28" s="57"/>
      <c r="J28" s="57"/>
      <c r="K28" s="57"/>
      <c r="L28" s="57"/>
      <c r="M28" s="57"/>
      <c r="N28" s="57"/>
      <c r="O28" s="57"/>
      <c r="P28" s="57"/>
    </row>
    <row r="29" spans="1:16" s="46" customFormat="1" ht="22.5">
      <c r="A29" s="54">
        <v>15</v>
      </c>
      <c r="B29" s="95" t="s">
        <v>472</v>
      </c>
      <c r="C29" s="55" t="s">
        <v>446</v>
      </c>
      <c r="D29" s="82" t="s">
        <v>548</v>
      </c>
      <c r="E29" s="57">
        <v>86</v>
      </c>
      <c r="F29" s="57"/>
      <c r="G29" s="57"/>
      <c r="H29" s="57"/>
      <c r="I29" s="57"/>
      <c r="J29" s="57"/>
      <c r="K29" s="57"/>
      <c r="L29" s="57"/>
      <c r="M29" s="57"/>
      <c r="N29" s="57"/>
      <c r="O29" s="57"/>
      <c r="P29" s="57"/>
    </row>
    <row r="30" spans="1:16" s="46" customFormat="1" ht="11.25">
      <c r="A30" s="54">
        <v>16</v>
      </c>
      <c r="B30" s="95"/>
      <c r="C30" s="94" t="s">
        <v>442</v>
      </c>
      <c r="D30" s="82" t="s">
        <v>548</v>
      </c>
      <c r="E30" s="57">
        <f>E29</f>
        <v>86</v>
      </c>
      <c r="F30" s="57"/>
      <c r="G30" s="57"/>
      <c r="H30" s="57"/>
      <c r="I30" s="57"/>
      <c r="J30" s="57"/>
      <c r="K30" s="57"/>
      <c r="L30" s="57"/>
      <c r="M30" s="57"/>
      <c r="N30" s="57"/>
      <c r="O30" s="57"/>
      <c r="P30" s="57"/>
    </row>
    <row r="31" spans="1:16" s="46" customFormat="1" ht="11.25">
      <c r="A31" s="54">
        <v>17</v>
      </c>
      <c r="B31" s="95"/>
      <c r="C31" s="94" t="s">
        <v>447</v>
      </c>
      <c r="D31" s="82" t="s">
        <v>549</v>
      </c>
      <c r="E31" s="57">
        <v>80</v>
      </c>
      <c r="F31" s="57"/>
      <c r="G31" s="57"/>
      <c r="H31" s="57"/>
      <c r="I31" s="57"/>
      <c r="J31" s="57"/>
      <c r="K31" s="57"/>
      <c r="L31" s="57"/>
      <c r="M31" s="57"/>
      <c r="N31" s="57"/>
      <c r="O31" s="57"/>
      <c r="P31" s="57"/>
    </row>
    <row r="32" spans="1:16" s="46" customFormat="1" ht="11.25">
      <c r="A32" s="54">
        <v>18</v>
      </c>
      <c r="B32" s="95"/>
      <c r="C32" s="94" t="s">
        <v>448</v>
      </c>
      <c r="D32" s="82" t="s">
        <v>549</v>
      </c>
      <c r="E32" s="57">
        <f>11</f>
        <v>11</v>
      </c>
      <c r="F32" s="57"/>
      <c r="G32" s="57"/>
      <c r="H32" s="57"/>
      <c r="I32" s="57"/>
      <c r="J32" s="57"/>
      <c r="K32" s="57"/>
      <c r="L32" s="57"/>
      <c r="M32" s="57"/>
      <c r="N32" s="57"/>
      <c r="O32" s="57"/>
      <c r="P32" s="57"/>
    </row>
    <row r="33" spans="1:16" s="46" customFormat="1" ht="11.25">
      <c r="A33" s="54">
        <v>19</v>
      </c>
      <c r="B33" s="95"/>
      <c r="C33" s="94" t="s">
        <v>449</v>
      </c>
      <c r="D33" s="82" t="s">
        <v>548</v>
      </c>
      <c r="E33" s="57">
        <f>E32</f>
        <v>11</v>
      </c>
      <c r="F33" s="57"/>
      <c r="G33" s="57"/>
      <c r="H33" s="57"/>
      <c r="I33" s="57"/>
      <c r="J33" s="57"/>
      <c r="K33" s="57"/>
      <c r="L33" s="57"/>
      <c r="M33" s="57"/>
      <c r="N33" s="57"/>
      <c r="O33" s="57"/>
      <c r="P33" s="57"/>
    </row>
    <row r="34" spans="1:16" s="46" customFormat="1" ht="11.25">
      <c r="A34" s="54">
        <v>20</v>
      </c>
      <c r="B34" s="95"/>
      <c r="C34" s="94" t="s">
        <v>450</v>
      </c>
      <c r="D34" s="82" t="s">
        <v>549</v>
      </c>
      <c r="E34" s="57">
        <f>E32</f>
        <v>11</v>
      </c>
      <c r="F34" s="57"/>
      <c r="G34" s="57"/>
      <c r="H34" s="57"/>
      <c r="I34" s="57"/>
      <c r="J34" s="57"/>
      <c r="K34" s="57"/>
      <c r="L34" s="57"/>
      <c r="M34" s="57"/>
      <c r="N34" s="57"/>
      <c r="O34" s="57"/>
      <c r="P34" s="57"/>
    </row>
    <row r="35" spans="1:16" s="46" customFormat="1" ht="22.5">
      <c r="A35" s="54">
        <v>21</v>
      </c>
      <c r="B35" s="95" t="s">
        <v>472</v>
      </c>
      <c r="C35" s="55" t="s">
        <v>451</v>
      </c>
      <c r="D35" s="82" t="s">
        <v>548</v>
      </c>
      <c r="E35" s="57">
        <f>E15</f>
        <v>155</v>
      </c>
      <c r="F35" s="57"/>
      <c r="G35" s="57"/>
      <c r="H35" s="57"/>
      <c r="I35" s="57"/>
      <c r="J35" s="57"/>
      <c r="K35" s="57"/>
      <c r="L35" s="57"/>
      <c r="M35" s="57"/>
      <c r="N35" s="57"/>
      <c r="O35" s="57"/>
      <c r="P35" s="57"/>
    </row>
    <row r="36" spans="1:16" s="46" customFormat="1" ht="11.25">
      <c r="A36" s="54">
        <v>22</v>
      </c>
      <c r="B36" s="95"/>
      <c r="C36" s="94" t="s">
        <v>452</v>
      </c>
      <c r="D36" s="82" t="s">
        <v>548</v>
      </c>
      <c r="E36" s="57">
        <f>E35</f>
        <v>155</v>
      </c>
      <c r="F36" s="57"/>
      <c r="G36" s="57"/>
      <c r="H36" s="57"/>
      <c r="I36" s="57"/>
      <c r="J36" s="57"/>
      <c r="K36" s="57"/>
      <c r="L36" s="57"/>
      <c r="M36" s="57"/>
      <c r="N36" s="57"/>
      <c r="O36" s="57"/>
      <c r="P36" s="57"/>
    </row>
    <row r="37" spans="1:16" s="46" customFormat="1" ht="11.25">
      <c r="A37" s="54">
        <v>23</v>
      </c>
      <c r="B37" s="95"/>
      <c r="C37" s="94" t="s">
        <v>453</v>
      </c>
      <c r="D37" s="82" t="s">
        <v>549</v>
      </c>
      <c r="E37" s="57">
        <v>19</v>
      </c>
      <c r="F37" s="57"/>
      <c r="G37" s="57"/>
      <c r="H37" s="57"/>
      <c r="I37" s="57"/>
      <c r="J37" s="57"/>
      <c r="K37" s="57"/>
      <c r="L37" s="57"/>
      <c r="M37" s="57"/>
      <c r="N37" s="57"/>
      <c r="O37" s="57"/>
      <c r="P37" s="57"/>
    </row>
    <row r="38" spans="1:16" s="46" customFormat="1" ht="11.25">
      <c r="A38" s="54">
        <v>24</v>
      </c>
      <c r="B38" s="95"/>
      <c r="C38" s="94" t="s">
        <v>454</v>
      </c>
      <c r="D38" s="82" t="s">
        <v>549</v>
      </c>
      <c r="E38" s="57">
        <f>E33</f>
        <v>11</v>
      </c>
      <c r="F38" s="57"/>
      <c r="G38" s="57"/>
      <c r="H38" s="57"/>
      <c r="I38" s="57"/>
      <c r="J38" s="57"/>
      <c r="K38" s="57"/>
      <c r="L38" s="57"/>
      <c r="M38" s="57"/>
      <c r="N38" s="57"/>
      <c r="O38" s="57"/>
      <c r="P38" s="57"/>
    </row>
    <row r="39" spans="1:16" s="46" customFormat="1" ht="22.5">
      <c r="A39" s="54">
        <v>25</v>
      </c>
      <c r="B39" s="95" t="s">
        <v>472</v>
      </c>
      <c r="C39" s="55" t="s">
        <v>455</v>
      </c>
      <c r="D39" s="82" t="s">
        <v>549</v>
      </c>
      <c r="E39" s="57">
        <f>E41</f>
        <v>33</v>
      </c>
      <c r="F39" s="57"/>
      <c r="G39" s="57"/>
      <c r="H39" s="57"/>
      <c r="I39" s="57"/>
      <c r="J39" s="57"/>
      <c r="K39" s="57"/>
      <c r="L39" s="57"/>
      <c r="M39" s="57"/>
      <c r="N39" s="57"/>
      <c r="O39" s="57"/>
      <c r="P39" s="57"/>
    </row>
    <row r="40" spans="1:16" s="46" customFormat="1" ht="11.25">
      <c r="A40" s="54">
        <v>26</v>
      </c>
      <c r="B40" s="95"/>
      <c r="C40" s="94" t="s">
        <v>456</v>
      </c>
      <c r="D40" s="82" t="s">
        <v>549</v>
      </c>
      <c r="E40" s="57">
        <v>11</v>
      </c>
      <c r="F40" s="57"/>
      <c r="G40" s="57"/>
      <c r="H40" s="57"/>
      <c r="I40" s="57"/>
      <c r="J40" s="57"/>
      <c r="K40" s="57"/>
      <c r="L40" s="57"/>
      <c r="M40" s="57"/>
      <c r="N40" s="57"/>
      <c r="O40" s="57"/>
      <c r="P40" s="57"/>
    </row>
    <row r="41" spans="1:16" s="46" customFormat="1" ht="11.25">
      <c r="A41" s="54">
        <v>27</v>
      </c>
      <c r="B41" s="95"/>
      <c r="C41" s="94" t="s">
        <v>457</v>
      </c>
      <c r="D41" s="82" t="s">
        <v>549</v>
      </c>
      <c r="E41" s="57">
        <f>E40*3</f>
        <v>33</v>
      </c>
      <c r="F41" s="57"/>
      <c r="G41" s="57"/>
      <c r="H41" s="57"/>
      <c r="I41" s="57"/>
      <c r="J41" s="57"/>
      <c r="K41" s="57"/>
      <c r="L41" s="57"/>
      <c r="M41" s="57"/>
      <c r="N41" s="57"/>
      <c r="O41" s="57"/>
      <c r="P41" s="57"/>
    </row>
    <row r="42" spans="1:16" s="46" customFormat="1" ht="22.5">
      <c r="A42" s="54">
        <v>28</v>
      </c>
      <c r="B42" s="95" t="s">
        <v>472</v>
      </c>
      <c r="C42" s="55" t="s">
        <v>458</v>
      </c>
      <c r="D42" s="82" t="s">
        <v>548</v>
      </c>
      <c r="E42" s="57">
        <v>100</v>
      </c>
      <c r="F42" s="57"/>
      <c r="G42" s="57"/>
      <c r="H42" s="57"/>
      <c r="I42" s="57"/>
      <c r="J42" s="57"/>
      <c r="K42" s="57"/>
      <c r="L42" s="57"/>
      <c r="M42" s="57"/>
      <c r="N42" s="57"/>
      <c r="O42" s="57"/>
      <c r="P42" s="57"/>
    </row>
    <row r="43" spans="1:16" s="46" customFormat="1" ht="11.25">
      <c r="A43" s="54">
        <v>29</v>
      </c>
      <c r="B43" s="95"/>
      <c r="C43" s="94" t="s">
        <v>459</v>
      </c>
      <c r="D43" s="82" t="s">
        <v>548</v>
      </c>
      <c r="E43" s="57">
        <f>E42</f>
        <v>100</v>
      </c>
      <c r="F43" s="57"/>
      <c r="G43" s="57"/>
      <c r="H43" s="57"/>
      <c r="I43" s="57"/>
      <c r="J43" s="57"/>
      <c r="K43" s="57"/>
      <c r="L43" s="57"/>
      <c r="M43" s="57"/>
      <c r="N43" s="57"/>
      <c r="O43" s="57"/>
      <c r="P43" s="57"/>
    </row>
    <row r="44" spans="1:16" s="46" customFormat="1" ht="22.5">
      <c r="A44" s="54">
        <v>30</v>
      </c>
      <c r="B44" s="95" t="s">
        <v>472</v>
      </c>
      <c r="C44" s="55" t="s">
        <v>460</v>
      </c>
      <c r="D44" s="82" t="s">
        <v>548</v>
      </c>
      <c r="E44" s="57">
        <v>50</v>
      </c>
      <c r="F44" s="57"/>
      <c r="G44" s="57"/>
      <c r="H44" s="57"/>
      <c r="I44" s="57"/>
      <c r="J44" s="57"/>
      <c r="K44" s="57"/>
      <c r="L44" s="57"/>
      <c r="M44" s="57"/>
      <c r="N44" s="57"/>
      <c r="O44" s="57"/>
      <c r="P44" s="57"/>
    </row>
    <row r="45" spans="1:16" s="46" customFormat="1" ht="11.25">
      <c r="A45" s="54">
        <v>31</v>
      </c>
      <c r="B45" s="95"/>
      <c r="C45" s="94" t="s">
        <v>461</v>
      </c>
      <c r="D45" s="82" t="s">
        <v>548</v>
      </c>
      <c r="E45" s="57">
        <v>50</v>
      </c>
      <c r="F45" s="57"/>
      <c r="G45" s="57"/>
      <c r="H45" s="57"/>
      <c r="I45" s="57"/>
      <c r="J45" s="57"/>
      <c r="K45" s="57"/>
      <c r="L45" s="57"/>
      <c r="M45" s="57"/>
      <c r="N45" s="57"/>
      <c r="O45" s="57"/>
      <c r="P45" s="57"/>
    </row>
    <row r="46" spans="1:16" s="46" customFormat="1" ht="33.75">
      <c r="A46" s="54">
        <v>32</v>
      </c>
      <c r="B46" s="95" t="s">
        <v>472</v>
      </c>
      <c r="C46" s="55" t="s">
        <v>362</v>
      </c>
      <c r="D46" s="82" t="s">
        <v>549</v>
      </c>
      <c r="E46" s="57">
        <v>1</v>
      </c>
      <c r="F46" s="57"/>
      <c r="G46" s="57"/>
      <c r="H46" s="57"/>
      <c r="I46" s="57"/>
      <c r="J46" s="57"/>
      <c r="K46" s="57"/>
      <c r="L46" s="57"/>
      <c r="M46" s="57"/>
      <c r="N46" s="57"/>
      <c r="O46" s="57"/>
      <c r="P46" s="57"/>
    </row>
    <row r="47" spans="1:16" s="46" customFormat="1" ht="11.25">
      <c r="A47" s="54">
        <v>33</v>
      </c>
      <c r="B47" s="95"/>
      <c r="C47" s="94" t="s">
        <v>363</v>
      </c>
      <c r="D47" s="82" t="s">
        <v>547</v>
      </c>
      <c r="E47" s="57">
        <v>1</v>
      </c>
      <c r="F47" s="57"/>
      <c r="G47" s="57"/>
      <c r="H47" s="57"/>
      <c r="I47" s="57"/>
      <c r="J47" s="57"/>
      <c r="K47" s="57"/>
      <c r="L47" s="57"/>
      <c r="M47" s="57"/>
      <c r="N47" s="57"/>
      <c r="O47" s="57"/>
      <c r="P47" s="57"/>
    </row>
    <row r="48" spans="1:16" s="46" customFormat="1" ht="11.25">
      <c r="A48" s="54">
        <v>34</v>
      </c>
      <c r="B48" s="95" t="s">
        <v>472</v>
      </c>
      <c r="C48" s="97" t="s">
        <v>462</v>
      </c>
      <c r="D48" s="82" t="s">
        <v>547</v>
      </c>
      <c r="E48" s="57">
        <v>1</v>
      </c>
      <c r="F48" s="57"/>
      <c r="G48" s="57"/>
      <c r="H48" s="57"/>
      <c r="I48" s="57"/>
      <c r="J48" s="57"/>
      <c r="K48" s="57"/>
      <c r="L48" s="57"/>
      <c r="M48" s="57"/>
      <c r="N48" s="57"/>
      <c r="O48" s="57"/>
      <c r="P48" s="57"/>
    </row>
    <row r="49" spans="1:16" s="46" customFormat="1" ht="11.25">
      <c r="A49" s="54">
        <v>35</v>
      </c>
      <c r="B49" s="95" t="s">
        <v>472</v>
      </c>
      <c r="C49" s="97" t="s">
        <v>364</v>
      </c>
      <c r="D49" s="82" t="s">
        <v>552</v>
      </c>
      <c r="E49" s="57">
        <f>E15*0.6</f>
        <v>93</v>
      </c>
      <c r="F49" s="57"/>
      <c r="G49" s="57"/>
      <c r="H49" s="57"/>
      <c r="I49" s="57"/>
      <c r="J49" s="57"/>
      <c r="K49" s="57"/>
      <c r="L49" s="57"/>
      <c r="M49" s="57"/>
      <c r="N49" s="57"/>
      <c r="O49" s="57"/>
      <c r="P49" s="57"/>
    </row>
    <row r="50" spans="1:16" s="46" customFormat="1" ht="11.25">
      <c r="A50" s="54">
        <v>36</v>
      </c>
      <c r="B50" s="95" t="s">
        <v>472</v>
      </c>
      <c r="C50" s="108" t="s">
        <v>463</v>
      </c>
      <c r="D50" s="82" t="s">
        <v>620</v>
      </c>
      <c r="E50" s="57">
        <v>1</v>
      </c>
      <c r="F50" s="57"/>
      <c r="G50" s="57"/>
      <c r="H50" s="57"/>
      <c r="I50" s="57"/>
      <c r="J50" s="57"/>
      <c r="K50" s="57"/>
      <c r="L50" s="57"/>
      <c r="M50" s="57"/>
      <c r="N50" s="57"/>
      <c r="O50" s="57"/>
      <c r="P50" s="57"/>
    </row>
    <row r="51" spans="1:16" s="46" customFormat="1" ht="11.25">
      <c r="A51" s="54">
        <v>37</v>
      </c>
      <c r="B51" s="95" t="s">
        <v>472</v>
      </c>
      <c r="C51" s="97" t="s">
        <v>470</v>
      </c>
      <c r="D51" s="82" t="s">
        <v>547</v>
      </c>
      <c r="E51" s="57">
        <v>1</v>
      </c>
      <c r="F51" s="57"/>
      <c r="G51" s="57"/>
      <c r="H51" s="57"/>
      <c r="I51" s="57"/>
      <c r="J51" s="57"/>
      <c r="K51" s="57"/>
      <c r="L51" s="57"/>
      <c r="M51" s="57"/>
      <c r="N51" s="57"/>
      <c r="O51" s="57"/>
      <c r="P51" s="57"/>
    </row>
    <row r="52" spans="1:16" s="46" customFormat="1" ht="11.25">
      <c r="A52" s="54">
        <v>38</v>
      </c>
      <c r="B52" s="95" t="s">
        <v>472</v>
      </c>
      <c r="C52" s="97" t="s">
        <v>464</v>
      </c>
      <c r="D52" s="82" t="s">
        <v>547</v>
      </c>
      <c r="E52" s="57">
        <f>E32</f>
        <v>11</v>
      </c>
      <c r="F52" s="57"/>
      <c r="G52" s="57"/>
      <c r="H52" s="57"/>
      <c r="I52" s="57"/>
      <c r="J52" s="57"/>
      <c r="K52" s="57"/>
      <c r="L52" s="57"/>
      <c r="M52" s="57"/>
      <c r="N52" s="57"/>
      <c r="O52" s="57"/>
      <c r="P52" s="57"/>
    </row>
    <row r="53" spans="1:16" s="60" customFormat="1" ht="12">
      <c r="A53" s="323" t="s">
        <v>496</v>
      </c>
      <c r="B53" s="323"/>
      <c r="C53" s="324" t="str">
        <f>A14</f>
        <v>Zibensaizsardzības un zemējuma kontūra </v>
      </c>
      <c r="D53" s="324"/>
      <c r="E53" s="324"/>
      <c r="F53" s="324"/>
      <c r="G53" s="324"/>
      <c r="H53" s="324"/>
      <c r="I53" s="324"/>
      <c r="J53" s="324"/>
      <c r="K53" s="324"/>
      <c r="L53" s="59">
        <f>SUM(L15:L52)</f>
        <v>0</v>
      </c>
      <c r="M53" s="59">
        <f>SUM(M15:M52)</f>
        <v>0</v>
      </c>
      <c r="N53" s="59">
        <f>SUM(N15:N52)</f>
        <v>0</v>
      </c>
      <c r="O53" s="59">
        <f>SUM(O15:O52)</f>
        <v>0</v>
      </c>
      <c r="P53" s="59">
        <f>SUM(P15:P52)</f>
        <v>0</v>
      </c>
    </row>
    <row r="54" spans="1:16" s="60" customFormat="1" ht="12">
      <c r="A54" s="323" t="s">
        <v>496</v>
      </c>
      <c r="B54" s="323"/>
      <c r="C54" s="324" t="str">
        <f>A13</f>
        <v>ELT</v>
      </c>
      <c r="D54" s="324"/>
      <c r="E54" s="324"/>
      <c r="F54" s="324"/>
      <c r="G54" s="324"/>
      <c r="H54" s="324"/>
      <c r="I54" s="324"/>
      <c r="J54" s="324"/>
      <c r="K54" s="324"/>
      <c r="L54" s="59">
        <f>L53</f>
        <v>0</v>
      </c>
      <c r="M54" s="59">
        <f aca="true" t="shared" si="0" ref="M54:P55">M53</f>
        <v>0</v>
      </c>
      <c r="N54" s="59">
        <f t="shared" si="0"/>
        <v>0</v>
      </c>
      <c r="O54" s="59">
        <f t="shared" si="0"/>
        <v>0</v>
      </c>
      <c r="P54" s="59">
        <f t="shared" si="0"/>
        <v>0</v>
      </c>
    </row>
    <row r="55" spans="1:16" ht="12.75">
      <c r="A55" s="320" t="s">
        <v>490</v>
      </c>
      <c r="B55" s="320"/>
      <c r="C55" s="320"/>
      <c r="D55" s="321"/>
      <c r="E55" s="321"/>
      <c r="F55" s="320"/>
      <c r="G55" s="320"/>
      <c r="H55" s="320"/>
      <c r="I55" s="320"/>
      <c r="J55" s="320"/>
      <c r="K55" s="320"/>
      <c r="L55" s="81">
        <f>L54</f>
        <v>0</v>
      </c>
      <c r="M55" s="81">
        <f t="shared" si="0"/>
        <v>0</v>
      </c>
      <c r="N55" s="81">
        <f t="shared" si="0"/>
        <v>0</v>
      </c>
      <c r="O55" s="81">
        <f t="shared" si="0"/>
        <v>0</v>
      </c>
      <c r="P55" s="81">
        <f t="shared" si="0"/>
        <v>0</v>
      </c>
    </row>
    <row r="56" spans="1:16" ht="12.75">
      <c r="A56" s="320" t="s">
        <v>491</v>
      </c>
      <c r="B56" s="320"/>
      <c r="C56" s="320"/>
      <c r="D56" s="321"/>
      <c r="E56" s="321"/>
      <c r="F56" s="320"/>
      <c r="G56" s="320"/>
      <c r="H56" s="320"/>
      <c r="I56" s="320"/>
      <c r="J56" s="320"/>
      <c r="K56" s="320"/>
      <c r="L56" s="61">
        <v>0.04</v>
      </c>
      <c r="M56" s="81">
        <v>0</v>
      </c>
      <c r="N56" s="81">
        <f>ROUND(N55*L56,5)</f>
        <v>0</v>
      </c>
      <c r="O56" s="81">
        <v>0</v>
      </c>
      <c r="P56" s="81">
        <f>SUM(M56:O56)</f>
        <v>0</v>
      </c>
    </row>
    <row r="57" spans="1:16" ht="12.75">
      <c r="A57" s="320" t="s">
        <v>398</v>
      </c>
      <c r="B57" s="320"/>
      <c r="C57" s="320"/>
      <c r="D57" s="321"/>
      <c r="E57" s="321"/>
      <c r="F57" s="320"/>
      <c r="G57" s="320"/>
      <c r="H57" s="320"/>
      <c r="I57" s="320"/>
      <c r="J57" s="320"/>
      <c r="K57" s="320"/>
      <c r="L57" s="320"/>
      <c r="M57" s="81">
        <f>SUM(M55:M56)</f>
        <v>0</v>
      </c>
      <c r="N57" s="81">
        <f>SUM(N55:N56)</f>
        <v>0</v>
      </c>
      <c r="O57" s="81">
        <f>SUM(O55:O56)</f>
        <v>0</v>
      </c>
      <c r="P57" s="81">
        <f>SUM(P55:P56)</f>
        <v>0</v>
      </c>
    </row>
    <row r="59" spans="1:16" ht="12.75">
      <c r="A59" s="62"/>
      <c r="B59" s="111"/>
      <c r="C59" s="63" t="s">
        <v>497</v>
      </c>
      <c r="D59" s="322" t="s">
        <v>498</v>
      </c>
      <c r="E59" s="322"/>
      <c r="F59" s="322"/>
      <c r="G59" s="322" t="s">
        <v>563</v>
      </c>
      <c r="H59" s="322"/>
      <c r="I59" s="322"/>
      <c r="J59" s="322"/>
      <c r="K59" s="322"/>
      <c r="L59" s="322"/>
      <c r="M59" s="78"/>
      <c r="N59" s="333"/>
      <c r="O59" s="333"/>
      <c r="P59" s="333"/>
    </row>
    <row r="60" spans="1:16" ht="12.75">
      <c r="A60" s="62"/>
      <c r="B60" s="111"/>
      <c r="C60" s="63" t="s">
        <v>502</v>
      </c>
      <c r="D60" s="322" t="s">
        <v>499</v>
      </c>
      <c r="E60" s="322"/>
      <c r="F60" s="322"/>
      <c r="G60" s="322" t="s">
        <v>500</v>
      </c>
      <c r="H60" s="322"/>
      <c r="I60" s="322"/>
      <c r="J60" s="322"/>
      <c r="K60" s="322"/>
      <c r="L60" s="322"/>
      <c r="M60" s="78"/>
      <c r="N60" s="322" t="s">
        <v>501</v>
      </c>
      <c r="O60" s="322"/>
      <c r="P60" s="322"/>
    </row>
    <row r="61" spans="1:16" ht="5.25" customHeight="1">
      <c r="A61" s="62"/>
      <c r="B61" s="111"/>
      <c r="C61" s="63"/>
      <c r="D61" s="111"/>
      <c r="E61" s="78"/>
      <c r="F61" s="78"/>
      <c r="G61" s="78"/>
      <c r="H61" s="78"/>
      <c r="I61" s="78"/>
      <c r="J61" s="78"/>
      <c r="K61" s="78"/>
      <c r="L61" s="78"/>
      <c r="M61" s="78"/>
      <c r="N61" s="78"/>
      <c r="O61" s="78"/>
      <c r="P61" s="78"/>
    </row>
    <row r="62" spans="1:16" ht="5.25" customHeight="1">
      <c r="A62" s="62"/>
      <c r="B62" s="111"/>
      <c r="C62" s="63"/>
      <c r="D62" s="111"/>
      <c r="E62" s="78"/>
      <c r="F62" s="78"/>
      <c r="G62" s="78"/>
      <c r="H62" s="78"/>
      <c r="I62" s="78"/>
      <c r="J62" s="78"/>
      <c r="K62" s="78"/>
      <c r="L62" s="78"/>
      <c r="M62" s="78"/>
      <c r="N62" s="78"/>
      <c r="O62" s="78"/>
      <c r="P62" s="78"/>
    </row>
    <row r="63" spans="1:16" ht="12.75">
      <c r="A63" s="62"/>
      <c r="B63" s="111"/>
      <c r="C63" s="63" t="s">
        <v>534</v>
      </c>
      <c r="D63" s="322" t="s">
        <v>498</v>
      </c>
      <c r="E63" s="322"/>
      <c r="F63" s="322"/>
      <c r="G63" s="322" t="s">
        <v>465</v>
      </c>
      <c r="H63" s="322"/>
      <c r="I63" s="322"/>
      <c r="J63" s="322"/>
      <c r="K63" s="322"/>
      <c r="L63" s="322"/>
      <c r="M63" s="78"/>
      <c r="N63" s="333"/>
      <c r="O63" s="333"/>
      <c r="P63" s="333"/>
    </row>
    <row r="64" spans="1:16" ht="12.75">
      <c r="A64" s="62"/>
      <c r="B64" s="111"/>
      <c r="C64" s="63"/>
      <c r="D64" s="322" t="s">
        <v>499</v>
      </c>
      <c r="E64" s="322"/>
      <c r="F64" s="322"/>
      <c r="G64" s="322" t="s">
        <v>500</v>
      </c>
      <c r="H64" s="322"/>
      <c r="I64" s="322"/>
      <c r="J64" s="322"/>
      <c r="K64" s="322"/>
      <c r="L64" s="322"/>
      <c r="M64" s="78"/>
      <c r="N64" s="322" t="s">
        <v>501</v>
      </c>
      <c r="O64" s="322"/>
      <c r="P64" s="322"/>
    </row>
  </sheetData>
  <sheetProtection/>
  <mergeCells count="42">
    <mergeCell ref="D64:F64"/>
    <mergeCell ref="G64:L64"/>
    <mergeCell ref="N64:P64"/>
    <mergeCell ref="A54:B54"/>
    <mergeCell ref="C54:K54"/>
    <mergeCell ref="D60:F60"/>
    <mergeCell ref="G60:L60"/>
    <mergeCell ref="N60:P60"/>
    <mergeCell ref="D63:F63"/>
    <mergeCell ref="G63:L63"/>
    <mergeCell ref="N63:P63"/>
    <mergeCell ref="A55:K55"/>
    <mergeCell ref="A56:K56"/>
    <mergeCell ref="A57:L57"/>
    <mergeCell ref="D59:F59"/>
    <mergeCell ref="G59:L59"/>
    <mergeCell ref="N59:P59"/>
    <mergeCell ref="A53:B53"/>
    <mergeCell ref="C53:K53"/>
    <mergeCell ref="L11:P11"/>
    <mergeCell ref="A11:A12"/>
    <mergeCell ref="B11:B12"/>
    <mergeCell ref="A13:P13"/>
    <mergeCell ref="C11:C12"/>
    <mergeCell ref="D11:D12"/>
    <mergeCell ref="E11:E12"/>
    <mergeCell ref="F11:K11"/>
    <mergeCell ref="A14:P14"/>
    <mergeCell ref="A7:C7"/>
    <mergeCell ref="D7:P7"/>
    <mergeCell ref="A8:P8"/>
    <mergeCell ref="O10:P10"/>
    <mergeCell ref="O9:P9"/>
    <mergeCell ref="A1:P1"/>
    <mergeCell ref="A2:P2"/>
    <mergeCell ref="A3:P3"/>
    <mergeCell ref="A4:C4"/>
    <mergeCell ref="D4:P4"/>
    <mergeCell ref="D6:P6"/>
    <mergeCell ref="A5:C5"/>
    <mergeCell ref="D5:P5"/>
    <mergeCell ref="A6:C6"/>
  </mergeCells>
  <printOptions horizontalCentered="1"/>
  <pageMargins left="0" right="0" top="0.8" bottom="0.3937007874015748" header="0.31496062992125984" footer="0.31496062992125984"/>
  <pageSetup horizontalDpi="600" verticalDpi="600" orientation="landscape" paperSize="9" scale="90" r:id="rId1"/>
  <rowBreaks count="1" manualBreakCount="1">
    <brk id="34" max="15" man="1"/>
  </rowBreaks>
</worksheet>
</file>

<file path=xl/worksheets/sheet12.xml><?xml version="1.0" encoding="utf-8"?>
<worksheet xmlns="http://schemas.openxmlformats.org/spreadsheetml/2006/main" xmlns:r="http://schemas.openxmlformats.org/officeDocument/2006/relationships">
  <sheetPr>
    <tabColor rgb="FFFFFF00"/>
  </sheetPr>
  <dimension ref="A1:P97"/>
  <sheetViews>
    <sheetView zoomScalePageLayoutView="0" workbookViewId="0" topLeftCell="A1">
      <selection activeCell="O9" sqref="O9:P9"/>
    </sheetView>
  </sheetViews>
  <sheetFormatPr defaultColWidth="9.28125" defaultRowHeight="12.75"/>
  <cols>
    <col min="1" max="1" width="3.421875" style="64" customWidth="1"/>
    <col min="2" max="2" width="7.7109375" style="113" customWidth="1"/>
    <col min="3" max="3" width="35.28125" style="66" customWidth="1"/>
    <col min="4" max="4" width="3.7109375" style="112" customWidth="1"/>
    <col min="5" max="5" width="7.57421875" style="67" customWidth="1"/>
    <col min="6" max="6" width="5.28125" style="65" customWidth="1"/>
    <col min="7" max="7" width="4.7109375" style="65" customWidth="1"/>
    <col min="8" max="8" width="7.28125" style="65" customWidth="1"/>
    <col min="9" max="9" width="6.7109375" style="65" customWidth="1"/>
    <col min="10" max="10" width="6.28125" style="65" customWidth="1"/>
    <col min="11" max="11" width="9.00390625" style="65" customWidth="1"/>
    <col min="12" max="12" width="11.28125" style="65" customWidth="1"/>
    <col min="13" max="13" width="10.28125" style="65" customWidth="1"/>
    <col min="14" max="14" width="11.57421875" style="65" customWidth="1"/>
    <col min="15" max="15" width="9.421875" style="65" customWidth="1"/>
    <col min="16" max="16" width="11.421875" style="65" customWidth="1"/>
    <col min="17" max="16384" width="9.28125" style="53" customWidth="1"/>
  </cols>
  <sheetData>
    <row r="1" spans="1:16" s="46" customFormat="1" ht="13.5" customHeight="1">
      <c r="A1" s="325" t="s">
        <v>427</v>
      </c>
      <c r="B1" s="325"/>
      <c r="C1" s="326"/>
      <c r="D1" s="325"/>
      <c r="E1" s="325"/>
      <c r="F1" s="325"/>
      <c r="G1" s="325"/>
      <c r="H1" s="325"/>
      <c r="I1" s="325"/>
      <c r="J1" s="325"/>
      <c r="K1" s="325"/>
      <c r="L1" s="325"/>
      <c r="M1" s="325"/>
      <c r="N1" s="325"/>
      <c r="O1" s="325"/>
      <c r="P1" s="325"/>
    </row>
    <row r="2" spans="1:16" s="46" customFormat="1" ht="15.75" customHeight="1">
      <c r="A2" s="327" t="s">
        <v>768</v>
      </c>
      <c r="B2" s="325"/>
      <c r="C2" s="326"/>
      <c r="D2" s="325"/>
      <c r="E2" s="325"/>
      <c r="F2" s="325"/>
      <c r="G2" s="325"/>
      <c r="H2" s="325"/>
      <c r="I2" s="325"/>
      <c r="J2" s="325"/>
      <c r="K2" s="325"/>
      <c r="L2" s="325"/>
      <c r="M2" s="325"/>
      <c r="N2" s="325"/>
      <c r="O2" s="325"/>
      <c r="P2" s="325"/>
    </row>
    <row r="3" spans="1:16" s="46" customFormat="1" ht="16.5" customHeight="1">
      <c r="A3" s="328" t="s">
        <v>476</v>
      </c>
      <c r="B3" s="328"/>
      <c r="C3" s="329"/>
      <c r="D3" s="328"/>
      <c r="E3" s="328"/>
      <c r="F3" s="328"/>
      <c r="G3" s="328"/>
      <c r="H3" s="328"/>
      <c r="I3" s="328"/>
      <c r="J3" s="328"/>
      <c r="K3" s="328"/>
      <c r="L3" s="328"/>
      <c r="M3" s="328"/>
      <c r="N3" s="328"/>
      <c r="O3" s="328"/>
      <c r="P3" s="328"/>
    </row>
    <row r="4" spans="1:16" s="46" customFormat="1" ht="44.25" customHeight="1">
      <c r="A4" s="313" t="s">
        <v>477</v>
      </c>
      <c r="B4" s="313"/>
      <c r="C4" s="313"/>
      <c r="D4" s="315" t="str">
        <f>A2</f>
        <v>"Allažu pamatskolas atjaunošana (energoefektivitātes paaugstināšanai). </v>
      </c>
      <c r="E4" s="315"/>
      <c r="F4" s="315"/>
      <c r="G4" s="315"/>
      <c r="H4" s="315"/>
      <c r="I4" s="315"/>
      <c r="J4" s="315"/>
      <c r="K4" s="315"/>
      <c r="L4" s="315"/>
      <c r="M4" s="315"/>
      <c r="N4" s="315"/>
      <c r="O4" s="315"/>
      <c r="P4" s="315"/>
    </row>
    <row r="5" spans="1:16" s="46" customFormat="1" ht="16.5" customHeight="1">
      <c r="A5" s="313" t="s">
        <v>478</v>
      </c>
      <c r="B5" s="313"/>
      <c r="C5" s="313"/>
      <c r="D5" s="315" t="str">
        <f>$A$13</f>
        <v>LKT </v>
      </c>
      <c r="E5" s="315"/>
      <c r="F5" s="315"/>
      <c r="G5" s="315"/>
      <c r="H5" s="315"/>
      <c r="I5" s="315"/>
      <c r="J5" s="315"/>
      <c r="K5" s="315"/>
      <c r="L5" s="315"/>
      <c r="M5" s="315"/>
      <c r="N5" s="315"/>
      <c r="O5" s="315"/>
      <c r="P5" s="315"/>
    </row>
    <row r="6" spans="1:16" s="46" customFormat="1" ht="16.5" customHeight="1">
      <c r="A6" s="313" t="s">
        <v>479</v>
      </c>
      <c r="B6" s="313"/>
      <c r="C6" s="313"/>
      <c r="D6" s="315" t="s">
        <v>400</v>
      </c>
      <c r="E6" s="316"/>
      <c r="F6" s="316"/>
      <c r="G6" s="316"/>
      <c r="H6" s="316"/>
      <c r="I6" s="316"/>
      <c r="J6" s="316"/>
      <c r="K6" s="316"/>
      <c r="L6" s="316"/>
      <c r="M6" s="316"/>
      <c r="N6" s="316"/>
      <c r="O6" s="316"/>
      <c r="P6" s="316"/>
    </row>
    <row r="7" spans="1:16" s="46" customFormat="1" ht="16.5" customHeight="1">
      <c r="A7" s="313"/>
      <c r="B7" s="313"/>
      <c r="C7" s="313"/>
      <c r="D7" s="316"/>
      <c r="E7" s="316"/>
      <c r="F7" s="316"/>
      <c r="G7" s="316"/>
      <c r="H7" s="316"/>
      <c r="I7" s="316"/>
      <c r="J7" s="316"/>
      <c r="K7" s="316"/>
      <c r="L7" s="316"/>
      <c r="M7" s="316"/>
      <c r="N7" s="316"/>
      <c r="O7" s="316"/>
      <c r="P7" s="316"/>
    </row>
    <row r="8" spans="1:16" s="46" customFormat="1" ht="16.5" customHeight="1">
      <c r="A8" s="312"/>
      <c r="B8" s="312"/>
      <c r="C8" s="312"/>
      <c r="D8" s="313"/>
      <c r="E8" s="313"/>
      <c r="F8" s="313"/>
      <c r="G8" s="313"/>
      <c r="H8" s="313"/>
      <c r="I8" s="313"/>
      <c r="J8" s="313"/>
      <c r="K8" s="313"/>
      <c r="L8" s="313"/>
      <c r="M8" s="313"/>
      <c r="N8" s="313"/>
      <c r="O8" s="313"/>
      <c r="P8" s="313"/>
    </row>
    <row r="9" spans="1:16" s="46" customFormat="1" ht="16.5" customHeight="1">
      <c r="A9" s="47"/>
      <c r="B9" s="123"/>
      <c r="C9" s="48"/>
      <c r="D9" s="122"/>
      <c r="E9" s="49"/>
      <c r="F9" s="80"/>
      <c r="G9" s="80"/>
      <c r="H9" s="80"/>
      <c r="I9" s="80"/>
      <c r="J9" s="80"/>
      <c r="K9" s="80"/>
      <c r="L9" s="80"/>
      <c r="M9" s="80" t="s">
        <v>544</v>
      </c>
      <c r="N9" s="80"/>
      <c r="O9" s="316">
        <f>$P$90</f>
        <v>0</v>
      </c>
      <c r="P9" s="316"/>
    </row>
    <row r="10" spans="1:16" s="46" customFormat="1" ht="16.5" customHeight="1">
      <c r="A10" s="47"/>
      <c r="B10" s="123"/>
      <c r="C10" s="50"/>
      <c r="D10" s="122"/>
      <c r="E10" s="49"/>
      <c r="F10" s="80"/>
      <c r="G10" s="80"/>
      <c r="H10" s="80"/>
      <c r="I10" s="80"/>
      <c r="J10" s="80"/>
      <c r="K10" s="80"/>
      <c r="L10" s="80"/>
      <c r="M10" s="80" t="s">
        <v>480</v>
      </c>
      <c r="N10" s="80"/>
      <c r="O10" s="319"/>
      <c r="P10" s="319"/>
    </row>
    <row r="11" spans="1:16" s="51" customFormat="1" ht="13.5" customHeight="1">
      <c r="A11" s="332" t="s">
        <v>481</v>
      </c>
      <c r="B11" s="317" t="s">
        <v>482</v>
      </c>
      <c r="C11" s="314" t="s">
        <v>483</v>
      </c>
      <c r="D11" s="317" t="s">
        <v>484</v>
      </c>
      <c r="E11" s="331" t="s">
        <v>485</v>
      </c>
      <c r="F11" s="318" t="s">
        <v>486</v>
      </c>
      <c r="G11" s="318"/>
      <c r="H11" s="318"/>
      <c r="I11" s="318"/>
      <c r="J11" s="318"/>
      <c r="K11" s="318"/>
      <c r="L11" s="314" t="s">
        <v>487</v>
      </c>
      <c r="M11" s="314"/>
      <c r="N11" s="314"/>
      <c r="O11" s="314"/>
      <c r="P11" s="314"/>
    </row>
    <row r="12" spans="1:16" s="52" customFormat="1" ht="92.25" customHeight="1">
      <c r="A12" s="332"/>
      <c r="B12" s="317"/>
      <c r="C12" s="314"/>
      <c r="D12" s="317"/>
      <c r="E12" s="331"/>
      <c r="F12" s="79" t="s">
        <v>488</v>
      </c>
      <c r="G12" s="79" t="s">
        <v>466</v>
      </c>
      <c r="H12" s="79" t="s">
        <v>566</v>
      </c>
      <c r="I12" s="79" t="s">
        <v>567</v>
      </c>
      <c r="J12" s="79" t="s">
        <v>568</v>
      </c>
      <c r="K12" s="79" t="s">
        <v>569</v>
      </c>
      <c r="L12" s="79" t="s">
        <v>489</v>
      </c>
      <c r="M12" s="79" t="s">
        <v>566</v>
      </c>
      <c r="N12" s="79" t="s">
        <v>567</v>
      </c>
      <c r="O12" s="79" t="s">
        <v>568</v>
      </c>
      <c r="P12" s="79" t="s">
        <v>570</v>
      </c>
    </row>
    <row r="13" spans="1:16" s="60" customFormat="1" ht="12.75" customHeight="1">
      <c r="A13" s="368" t="s">
        <v>214</v>
      </c>
      <c r="B13" s="368"/>
      <c r="C13" s="368"/>
      <c r="D13" s="368"/>
      <c r="E13" s="368"/>
      <c r="F13" s="368"/>
      <c r="G13" s="368"/>
      <c r="H13" s="368"/>
      <c r="I13" s="368"/>
      <c r="J13" s="368"/>
      <c r="K13" s="368"/>
      <c r="L13" s="368"/>
      <c r="M13" s="368"/>
      <c r="N13" s="368"/>
      <c r="O13" s="368"/>
      <c r="P13" s="368"/>
    </row>
    <row r="14" spans="1:16" s="60" customFormat="1" ht="12.75" customHeight="1">
      <c r="A14" s="360" t="s">
        <v>213</v>
      </c>
      <c r="B14" s="360"/>
      <c r="C14" s="360"/>
      <c r="D14" s="360"/>
      <c r="E14" s="360"/>
      <c r="F14" s="360"/>
      <c r="G14" s="360"/>
      <c r="H14" s="360"/>
      <c r="I14" s="360"/>
      <c r="J14" s="360"/>
      <c r="K14" s="360"/>
      <c r="L14" s="360"/>
      <c r="M14" s="360"/>
      <c r="N14" s="360"/>
      <c r="O14" s="360"/>
      <c r="P14" s="360"/>
    </row>
    <row r="15" spans="1:16" s="46" customFormat="1" ht="67.5">
      <c r="A15" s="155">
        <v>1</v>
      </c>
      <c r="B15" s="138" t="s">
        <v>390</v>
      </c>
      <c r="C15" s="156" t="s">
        <v>163</v>
      </c>
      <c r="D15" s="138" t="s">
        <v>548</v>
      </c>
      <c r="E15" s="153">
        <v>27.2</v>
      </c>
      <c r="F15" s="154"/>
      <c r="G15" s="154"/>
      <c r="H15" s="154"/>
      <c r="I15" s="154"/>
      <c r="J15" s="154"/>
      <c r="K15" s="154"/>
      <c r="L15" s="154"/>
      <c r="M15" s="154"/>
      <c r="N15" s="154"/>
      <c r="O15" s="154"/>
      <c r="P15" s="154"/>
    </row>
    <row r="16" spans="1:16" s="46" customFormat="1" ht="33.75">
      <c r="A16" s="155">
        <v>2</v>
      </c>
      <c r="B16" s="157"/>
      <c r="C16" s="158" t="s">
        <v>164</v>
      </c>
      <c r="D16" s="138" t="s">
        <v>548</v>
      </c>
      <c r="E16" s="153">
        <v>27.2</v>
      </c>
      <c r="F16" s="154"/>
      <c r="G16" s="154"/>
      <c r="H16" s="154"/>
      <c r="I16" s="154"/>
      <c r="J16" s="154"/>
      <c r="K16" s="154"/>
      <c r="L16" s="154"/>
      <c r="M16" s="154"/>
      <c r="N16" s="154"/>
      <c r="O16" s="154"/>
      <c r="P16" s="154"/>
    </row>
    <row r="17" spans="1:16" s="46" customFormat="1" ht="22.5">
      <c r="A17" s="155">
        <v>3</v>
      </c>
      <c r="B17" s="157"/>
      <c r="C17" s="159" t="s">
        <v>576</v>
      </c>
      <c r="D17" s="157" t="s">
        <v>553</v>
      </c>
      <c r="E17" s="160">
        <v>19.8</v>
      </c>
      <c r="F17" s="154"/>
      <c r="G17" s="154"/>
      <c r="H17" s="154"/>
      <c r="I17" s="154"/>
      <c r="J17" s="154"/>
      <c r="K17" s="154"/>
      <c r="L17" s="154"/>
      <c r="M17" s="154"/>
      <c r="N17" s="154"/>
      <c r="O17" s="154"/>
      <c r="P17" s="154"/>
    </row>
    <row r="18" spans="1:16" s="46" customFormat="1" ht="67.5">
      <c r="A18" s="155">
        <v>4</v>
      </c>
      <c r="B18" s="138" t="s">
        <v>390</v>
      </c>
      <c r="C18" s="156" t="s">
        <v>165</v>
      </c>
      <c r="D18" s="138" t="s">
        <v>548</v>
      </c>
      <c r="E18" s="153">
        <f>80.9+41.6+84.8</f>
        <v>207.3</v>
      </c>
      <c r="F18" s="154"/>
      <c r="G18" s="154"/>
      <c r="H18" s="154"/>
      <c r="I18" s="154"/>
      <c r="J18" s="154"/>
      <c r="K18" s="154"/>
      <c r="L18" s="154"/>
      <c r="M18" s="154"/>
      <c r="N18" s="154"/>
      <c r="O18" s="154"/>
      <c r="P18" s="154"/>
    </row>
    <row r="19" spans="1:16" s="46" customFormat="1" ht="33.75">
      <c r="A19" s="155">
        <v>5</v>
      </c>
      <c r="B19" s="157"/>
      <c r="C19" s="158" t="s">
        <v>166</v>
      </c>
      <c r="D19" s="138" t="s">
        <v>548</v>
      </c>
      <c r="E19" s="153">
        <f>E18</f>
        <v>207.3</v>
      </c>
      <c r="F19" s="154"/>
      <c r="G19" s="154"/>
      <c r="H19" s="154"/>
      <c r="I19" s="154"/>
      <c r="J19" s="154"/>
      <c r="K19" s="154"/>
      <c r="L19" s="154"/>
      <c r="M19" s="154"/>
      <c r="N19" s="154"/>
      <c r="O19" s="154"/>
      <c r="P19" s="154"/>
    </row>
    <row r="20" spans="1:16" s="46" customFormat="1" ht="22.5">
      <c r="A20" s="155">
        <v>6</v>
      </c>
      <c r="B20" s="157"/>
      <c r="C20" s="159" t="s">
        <v>576</v>
      </c>
      <c r="D20" s="157" t="s">
        <v>553</v>
      </c>
      <c r="E20" s="160">
        <v>188.6</v>
      </c>
      <c r="F20" s="154"/>
      <c r="G20" s="154"/>
      <c r="H20" s="154"/>
      <c r="I20" s="154"/>
      <c r="J20" s="154"/>
      <c r="K20" s="154"/>
      <c r="L20" s="154"/>
      <c r="M20" s="154"/>
      <c r="N20" s="154"/>
      <c r="O20" s="154"/>
      <c r="P20" s="154"/>
    </row>
    <row r="21" spans="1:16" s="46" customFormat="1" ht="67.5">
      <c r="A21" s="155">
        <v>7</v>
      </c>
      <c r="B21" s="138" t="s">
        <v>390</v>
      </c>
      <c r="C21" s="156" t="s">
        <v>215</v>
      </c>
      <c r="D21" s="138" t="s">
        <v>548</v>
      </c>
      <c r="E21" s="153">
        <f>54.3+43.5</f>
        <v>97.8</v>
      </c>
      <c r="F21" s="154"/>
      <c r="G21" s="154"/>
      <c r="H21" s="154"/>
      <c r="I21" s="154"/>
      <c r="J21" s="154"/>
      <c r="K21" s="154"/>
      <c r="L21" s="154"/>
      <c r="M21" s="154"/>
      <c r="N21" s="154"/>
      <c r="O21" s="154"/>
      <c r="P21" s="154"/>
    </row>
    <row r="22" spans="1:16" s="46" customFormat="1" ht="45">
      <c r="A22" s="155">
        <v>8</v>
      </c>
      <c r="B22" s="157"/>
      <c r="C22" s="159" t="s">
        <v>216</v>
      </c>
      <c r="D22" s="138" t="s">
        <v>548</v>
      </c>
      <c r="E22" s="153">
        <f>E21</f>
        <v>97.8</v>
      </c>
      <c r="F22" s="154"/>
      <c r="G22" s="154"/>
      <c r="H22" s="154"/>
      <c r="I22" s="154"/>
      <c r="J22" s="154"/>
      <c r="K22" s="154"/>
      <c r="L22" s="154"/>
      <c r="M22" s="154"/>
      <c r="N22" s="154"/>
      <c r="O22" s="154"/>
      <c r="P22" s="154"/>
    </row>
    <row r="23" spans="1:16" s="46" customFormat="1" ht="22.5">
      <c r="A23" s="155">
        <v>9</v>
      </c>
      <c r="B23" s="157"/>
      <c r="C23" s="159" t="s">
        <v>167</v>
      </c>
      <c r="D23" s="157" t="s">
        <v>553</v>
      </c>
      <c r="E23" s="160">
        <v>63.6</v>
      </c>
      <c r="F23" s="154"/>
      <c r="G23" s="154"/>
      <c r="H23" s="154"/>
      <c r="I23" s="154"/>
      <c r="J23" s="154"/>
      <c r="K23" s="154"/>
      <c r="L23" s="154"/>
      <c r="M23" s="154"/>
      <c r="N23" s="154"/>
      <c r="O23" s="154"/>
      <c r="P23" s="154"/>
    </row>
    <row r="24" spans="1:16" s="46" customFormat="1" ht="33.75">
      <c r="A24" s="155">
        <v>10</v>
      </c>
      <c r="B24" s="157"/>
      <c r="C24" s="159" t="s">
        <v>222</v>
      </c>
      <c r="D24" s="138" t="s">
        <v>623</v>
      </c>
      <c r="E24" s="160">
        <v>459.7</v>
      </c>
      <c r="F24" s="154"/>
      <c r="G24" s="154"/>
      <c r="H24" s="154"/>
      <c r="I24" s="154"/>
      <c r="J24" s="154"/>
      <c r="K24" s="154"/>
      <c r="L24" s="154"/>
      <c r="M24" s="154"/>
      <c r="N24" s="154"/>
      <c r="O24" s="154"/>
      <c r="P24" s="154"/>
    </row>
    <row r="25" spans="1:16" s="46" customFormat="1" ht="22.5">
      <c r="A25" s="155"/>
      <c r="B25" s="157"/>
      <c r="C25" s="231" t="s">
        <v>168</v>
      </c>
      <c r="D25" s="157" t="s">
        <v>553</v>
      </c>
      <c r="E25" s="160">
        <v>22</v>
      </c>
      <c r="F25" s="154"/>
      <c r="G25" s="154"/>
      <c r="H25" s="154"/>
      <c r="I25" s="154"/>
      <c r="J25" s="154"/>
      <c r="K25" s="154"/>
      <c r="L25" s="154"/>
      <c r="M25" s="154"/>
      <c r="N25" s="154"/>
      <c r="O25" s="154"/>
      <c r="P25" s="154"/>
    </row>
    <row r="26" spans="1:16" s="46" customFormat="1" ht="33.75">
      <c r="A26" s="155"/>
      <c r="B26" s="229"/>
      <c r="C26" s="242" t="s">
        <v>60</v>
      </c>
      <c r="D26" s="165" t="s">
        <v>547</v>
      </c>
      <c r="E26" s="160">
        <v>7</v>
      </c>
      <c r="F26" s="154"/>
      <c r="G26" s="154"/>
      <c r="H26" s="154"/>
      <c r="I26" s="154"/>
      <c r="J26" s="154"/>
      <c r="K26" s="154"/>
      <c r="L26" s="154"/>
      <c r="M26" s="154"/>
      <c r="N26" s="154"/>
      <c r="O26" s="154"/>
      <c r="P26" s="154"/>
    </row>
    <row r="27" spans="1:16" s="46" customFormat="1" ht="22.5">
      <c r="A27" s="155"/>
      <c r="B27" s="229"/>
      <c r="C27" s="242" t="s">
        <v>59</v>
      </c>
      <c r="D27" s="165" t="s">
        <v>547</v>
      </c>
      <c r="E27" s="153">
        <v>7</v>
      </c>
      <c r="F27" s="154"/>
      <c r="G27" s="154"/>
      <c r="H27" s="154"/>
      <c r="I27" s="154"/>
      <c r="J27" s="154"/>
      <c r="K27" s="154"/>
      <c r="L27" s="154"/>
      <c r="M27" s="154"/>
      <c r="N27" s="154"/>
      <c r="O27" s="154"/>
      <c r="P27" s="154"/>
    </row>
    <row r="28" spans="1:16" s="46" customFormat="1" ht="22.5">
      <c r="A28" s="155"/>
      <c r="B28" s="229"/>
      <c r="C28" s="242" t="s">
        <v>572</v>
      </c>
      <c r="D28" s="230" t="s">
        <v>553</v>
      </c>
      <c r="E28" s="153">
        <v>0.7</v>
      </c>
      <c r="F28" s="154"/>
      <c r="G28" s="154"/>
      <c r="H28" s="154"/>
      <c r="I28" s="154"/>
      <c r="J28" s="154"/>
      <c r="K28" s="154"/>
      <c r="L28" s="154"/>
      <c r="M28" s="154"/>
      <c r="N28" s="154"/>
      <c r="O28" s="154"/>
      <c r="P28" s="154"/>
    </row>
    <row r="29" spans="1:16" s="46" customFormat="1" ht="22.5">
      <c r="A29" s="155"/>
      <c r="B29" s="229"/>
      <c r="C29" s="242" t="s">
        <v>169</v>
      </c>
      <c r="D29" s="230" t="s">
        <v>553</v>
      </c>
      <c r="E29" s="154">
        <v>0.6</v>
      </c>
      <c r="F29" s="154"/>
      <c r="G29" s="154"/>
      <c r="H29" s="154"/>
      <c r="I29" s="154"/>
      <c r="J29" s="154"/>
      <c r="K29" s="154"/>
      <c r="L29" s="154"/>
      <c r="M29" s="154"/>
      <c r="N29" s="154"/>
      <c r="O29" s="154"/>
      <c r="P29" s="154"/>
    </row>
    <row r="30" spans="1:16" s="46" customFormat="1" ht="33.75">
      <c r="A30" s="155"/>
      <c r="B30" s="229"/>
      <c r="C30" s="242" t="s">
        <v>172</v>
      </c>
      <c r="D30" s="165" t="s">
        <v>547</v>
      </c>
      <c r="E30" s="160">
        <v>1</v>
      </c>
      <c r="F30" s="154"/>
      <c r="G30" s="154"/>
      <c r="H30" s="154"/>
      <c r="I30" s="154"/>
      <c r="J30" s="154"/>
      <c r="K30" s="154"/>
      <c r="L30" s="154"/>
      <c r="M30" s="154"/>
      <c r="N30" s="154"/>
      <c r="O30" s="154"/>
      <c r="P30" s="154"/>
    </row>
    <row r="31" spans="1:16" s="46" customFormat="1" ht="22.5">
      <c r="A31" s="155"/>
      <c r="B31" s="229"/>
      <c r="C31" s="242" t="s">
        <v>688</v>
      </c>
      <c r="D31" s="165" t="s">
        <v>547</v>
      </c>
      <c r="E31" s="153">
        <v>1</v>
      </c>
      <c r="F31" s="154"/>
      <c r="G31" s="154"/>
      <c r="H31" s="154"/>
      <c r="I31" s="154"/>
      <c r="J31" s="154"/>
      <c r="K31" s="154"/>
      <c r="L31" s="154"/>
      <c r="M31" s="154"/>
      <c r="N31" s="154"/>
      <c r="O31" s="154"/>
      <c r="P31" s="154"/>
    </row>
    <row r="32" spans="1:16" s="46" customFormat="1" ht="22.5">
      <c r="A32" s="155"/>
      <c r="B32" s="229"/>
      <c r="C32" s="242" t="s">
        <v>572</v>
      </c>
      <c r="D32" s="230" t="s">
        <v>553</v>
      </c>
      <c r="E32" s="153">
        <v>0.1</v>
      </c>
      <c r="F32" s="154"/>
      <c r="G32" s="154"/>
      <c r="H32" s="154"/>
      <c r="I32" s="154"/>
      <c r="J32" s="154"/>
      <c r="K32" s="154"/>
      <c r="L32" s="154"/>
      <c r="M32" s="154"/>
      <c r="N32" s="154"/>
      <c r="O32" s="154"/>
      <c r="P32" s="154"/>
    </row>
    <row r="33" spans="1:16" s="46" customFormat="1" ht="22.5">
      <c r="A33" s="155"/>
      <c r="B33" s="229"/>
      <c r="C33" s="242" t="s">
        <v>169</v>
      </c>
      <c r="D33" s="230" t="s">
        <v>553</v>
      </c>
      <c r="E33" s="154">
        <v>0.1</v>
      </c>
      <c r="F33" s="154"/>
      <c r="G33" s="154"/>
      <c r="H33" s="154"/>
      <c r="I33" s="154"/>
      <c r="J33" s="154"/>
      <c r="K33" s="154"/>
      <c r="L33" s="154"/>
      <c r="M33" s="154"/>
      <c r="N33" s="154"/>
      <c r="O33" s="154"/>
      <c r="P33" s="154"/>
    </row>
    <row r="34" spans="1:16" s="46" customFormat="1" ht="45">
      <c r="A34" s="155">
        <v>11</v>
      </c>
      <c r="B34" s="229"/>
      <c r="C34" s="242" t="s">
        <v>170</v>
      </c>
      <c r="D34" s="165" t="s">
        <v>547</v>
      </c>
      <c r="E34" s="160">
        <v>3</v>
      </c>
      <c r="F34" s="154"/>
      <c r="G34" s="154"/>
      <c r="H34" s="154"/>
      <c r="I34" s="154"/>
      <c r="J34" s="154"/>
      <c r="K34" s="154"/>
      <c r="L34" s="154"/>
      <c r="M34" s="154"/>
      <c r="N34" s="154"/>
      <c r="O34" s="154"/>
      <c r="P34" s="154"/>
    </row>
    <row r="35" spans="1:16" s="46" customFormat="1" ht="33.75">
      <c r="A35" s="155">
        <v>12</v>
      </c>
      <c r="B35" s="138" t="s">
        <v>390</v>
      </c>
      <c r="C35" s="232" t="s">
        <v>219</v>
      </c>
      <c r="D35" s="138" t="s">
        <v>547</v>
      </c>
      <c r="E35" s="153">
        <v>3</v>
      </c>
      <c r="F35" s="154"/>
      <c r="G35" s="154"/>
      <c r="H35" s="154"/>
      <c r="I35" s="154"/>
      <c r="J35" s="154"/>
      <c r="K35" s="154"/>
      <c r="L35" s="154"/>
      <c r="M35" s="154"/>
      <c r="N35" s="154"/>
      <c r="O35" s="154"/>
      <c r="P35" s="154"/>
    </row>
    <row r="36" spans="1:16" s="46" customFormat="1" ht="22.5">
      <c r="A36" s="155">
        <v>13</v>
      </c>
      <c r="B36" s="157"/>
      <c r="C36" s="158" t="s">
        <v>61</v>
      </c>
      <c r="D36" s="138" t="s">
        <v>547</v>
      </c>
      <c r="E36" s="153">
        <v>3</v>
      </c>
      <c r="F36" s="154"/>
      <c r="G36" s="154"/>
      <c r="H36" s="154"/>
      <c r="I36" s="154"/>
      <c r="J36" s="154"/>
      <c r="K36" s="154"/>
      <c r="L36" s="154"/>
      <c r="M36" s="154"/>
      <c r="N36" s="154"/>
      <c r="O36" s="154"/>
      <c r="P36" s="154"/>
    </row>
    <row r="37" spans="1:16" s="46" customFormat="1" ht="22.5">
      <c r="A37" s="155">
        <v>14</v>
      </c>
      <c r="B37" s="157"/>
      <c r="C37" s="158" t="s">
        <v>572</v>
      </c>
      <c r="D37" s="161" t="s">
        <v>553</v>
      </c>
      <c r="E37" s="153">
        <v>0.3</v>
      </c>
      <c r="F37" s="154"/>
      <c r="G37" s="154"/>
      <c r="H37" s="154"/>
      <c r="I37" s="154"/>
      <c r="J37" s="154"/>
      <c r="K37" s="154"/>
      <c r="L37" s="154"/>
      <c r="M37" s="154"/>
      <c r="N37" s="154"/>
      <c r="O37" s="154"/>
      <c r="P37" s="154"/>
    </row>
    <row r="38" spans="1:16" s="46" customFormat="1" ht="22.5">
      <c r="A38" s="155">
        <v>15</v>
      </c>
      <c r="B38" s="157"/>
      <c r="C38" s="158" t="s">
        <v>169</v>
      </c>
      <c r="D38" s="161" t="s">
        <v>553</v>
      </c>
      <c r="E38" s="154">
        <v>0.3</v>
      </c>
      <c r="F38" s="154"/>
      <c r="G38" s="154"/>
      <c r="H38" s="154"/>
      <c r="I38" s="154"/>
      <c r="J38" s="154"/>
      <c r="K38" s="154"/>
      <c r="L38" s="154"/>
      <c r="M38" s="154"/>
      <c r="N38" s="154"/>
      <c r="O38" s="154"/>
      <c r="P38" s="154"/>
    </row>
    <row r="39" spans="1:16" s="46" customFormat="1" ht="33.75">
      <c r="A39" s="155">
        <v>16</v>
      </c>
      <c r="B39" s="138" t="s">
        <v>390</v>
      </c>
      <c r="C39" s="162" t="s">
        <v>220</v>
      </c>
      <c r="D39" s="138" t="s">
        <v>547</v>
      </c>
      <c r="E39" s="153">
        <v>1</v>
      </c>
      <c r="F39" s="154"/>
      <c r="G39" s="154"/>
      <c r="H39" s="154"/>
      <c r="I39" s="154"/>
      <c r="J39" s="154"/>
      <c r="K39" s="154"/>
      <c r="L39" s="154"/>
      <c r="M39" s="154"/>
      <c r="N39" s="154"/>
      <c r="O39" s="154"/>
      <c r="P39" s="154"/>
    </row>
    <row r="40" spans="1:16" s="46" customFormat="1" ht="22.5">
      <c r="A40" s="155">
        <v>17</v>
      </c>
      <c r="B40" s="157"/>
      <c r="C40" s="158" t="s">
        <v>687</v>
      </c>
      <c r="D40" s="138" t="s">
        <v>547</v>
      </c>
      <c r="E40" s="153">
        <v>1</v>
      </c>
      <c r="F40" s="154"/>
      <c r="G40" s="154"/>
      <c r="H40" s="154"/>
      <c r="I40" s="154"/>
      <c r="J40" s="154"/>
      <c r="K40" s="154"/>
      <c r="L40" s="154"/>
      <c r="M40" s="154"/>
      <c r="N40" s="154"/>
      <c r="O40" s="154"/>
      <c r="P40" s="154"/>
    </row>
    <row r="41" spans="1:16" s="46" customFormat="1" ht="22.5">
      <c r="A41" s="155">
        <v>18</v>
      </c>
      <c r="B41" s="157"/>
      <c r="C41" s="158" t="s">
        <v>572</v>
      </c>
      <c r="D41" s="161" t="s">
        <v>553</v>
      </c>
      <c r="E41" s="153">
        <v>0.1</v>
      </c>
      <c r="F41" s="154"/>
      <c r="G41" s="154"/>
      <c r="H41" s="154"/>
      <c r="I41" s="154"/>
      <c r="J41" s="154"/>
      <c r="K41" s="154"/>
      <c r="L41" s="154"/>
      <c r="M41" s="154"/>
      <c r="N41" s="154"/>
      <c r="O41" s="154"/>
      <c r="P41" s="154"/>
    </row>
    <row r="42" spans="1:16" s="46" customFormat="1" ht="22.5">
      <c r="A42" s="155">
        <v>19</v>
      </c>
      <c r="B42" s="157"/>
      <c r="C42" s="158" t="s">
        <v>169</v>
      </c>
      <c r="D42" s="161" t="s">
        <v>553</v>
      </c>
      <c r="E42" s="154">
        <v>0.1</v>
      </c>
      <c r="F42" s="154"/>
      <c r="G42" s="154"/>
      <c r="H42" s="154"/>
      <c r="I42" s="154"/>
      <c r="J42" s="154"/>
      <c r="K42" s="154"/>
      <c r="L42" s="154"/>
      <c r="M42" s="154"/>
      <c r="N42" s="154"/>
      <c r="O42" s="154"/>
      <c r="P42" s="154"/>
    </row>
    <row r="43" spans="1:16" s="46" customFormat="1" ht="33.75">
      <c r="A43" s="155">
        <v>20</v>
      </c>
      <c r="B43" s="138" t="s">
        <v>390</v>
      </c>
      <c r="C43" s="162" t="s">
        <v>221</v>
      </c>
      <c r="D43" s="138" t="s">
        <v>547</v>
      </c>
      <c r="E43" s="153">
        <v>3</v>
      </c>
      <c r="F43" s="154"/>
      <c r="G43" s="154"/>
      <c r="H43" s="154"/>
      <c r="I43" s="154"/>
      <c r="J43" s="154"/>
      <c r="K43" s="154"/>
      <c r="L43" s="154"/>
      <c r="M43" s="154"/>
      <c r="N43" s="154"/>
      <c r="O43" s="154"/>
      <c r="P43" s="154"/>
    </row>
    <row r="44" spans="1:16" s="46" customFormat="1" ht="22.5">
      <c r="A44" s="155">
        <v>21</v>
      </c>
      <c r="B44" s="157"/>
      <c r="C44" s="158" t="s">
        <v>64</v>
      </c>
      <c r="D44" s="138" t="s">
        <v>547</v>
      </c>
      <c r="E44" s="153">
        <v>3</v>
      </c>
      <c r="F44" s="154"/>
      <c r="G44" s="154"/>
      <c r="H44" s="154"/>
      <c r="I44" s="154"/>
      <c r="J44" s="154"/>
      <c r="K44" s="154"/>
      <c r="L44" s="154"/>
      <c r="M44" s="154"/>
      <c r="N44" s="154"/>
      <c r="O44" s="154"/>
      <c r="P44" s="154"/>
    </row>
    <row r="45" spans="1:16" s="46" customFormat="1" ht="22.5">
      <c r="A45" s="155">
        <v>23</v>
      </c>
      <c r="B45" s="157"/>
      <c r="C45" s="158" t="s">
        <v>169</v>
      </c>
      <c r="D45" s="161" t="s">
        <v>553</v>
      </c>
      <c r="E45" s="154">
        <v>0.3</v>
      </c>
      <c r="F45" s="154"/>
      <c r="G45" s="154"/>
      <c r="H45" s="154"/>
      <c r="I45" s="154"/>
      <c r="J45" s="154"/>
      <c r="K45" s="154"/>
      <c r="L45" s="154"/>
      <c r="M45" s="154"/>
      <c r="N45" s="154"/>
      <c r="O45" s="154"/>
      <c r="P45" s="154"/>
    </row>
    <row r="46" spans="1:16" s="46" customFormat="1" ht="33.75">
      <c r="A46" s="155">
        <v>24</v>
      </c>
      <c r="B46" s="138" t="s">
        <v>390</v>
      </c>
      <c r="C46" s="162" t="s">
        <v>62</v>
      </c>
      <c r="D46" s="138" t="s">
        <v>547</v>
      </c>
      <c r="E46" s="153">
        <v>1</v>
      </c>
      <c r="F46" s="154"/>
      <c r="G46" s="154"/>
      <c r="H46" s="154"/>
      <c r="I46" s="154"/>
      <c r="J46" s="154"/>
      <c r="K46" s="154"/>
      <c r="L46" s="154"/>
      <c r="M46" s="154"/>
      <c r="N46" s="154"/>
      <c r="O46" s="154"/>
      <c r="P46" s="154"/>
    </row>
    <row r="47" spans="1:16" s="46" customFormat="1" ht="22.5">
      <c r="A47" s="155"/>
      <c r="B47" s="138"/>
      <c r="C47" s="158" t="s">
        <v>63</v>
      </c>
      <c r="D47" s="138" t="s">
        <v>547</v>
      </c>
      <c r="E47" s="153">
        <v>1</v>
      </c>
      <c r="F47" s="154"/>
      <c r="G47" s="154"/>
      <c r="H47" s="154"/>
      <c r="I47" s="154"/>
      <c r="J47" s="154"/>
      <c r="K47" s="154"/>
      <c r="L47" s="154"/>
      <c r="M47" s="154"/>
      <c r="N47" s="154"/>
      <c r="O47" s="154"/>
      <c r="P47" s="154"/>
    </row>
    <row r="48" spans="1:16" s="46" customFormat="1" ht="22.5">
      <c r="A48" s="155"/>
      <c r="B48" s="138"/>
      <c r="C48" s="158" t="s">
        <v>169</v>
      </c>
      <c r="D48" s="161" t="s">
        <v>553</v>
      </c>
      <c r="E48" s="154">
        <v>0.1</v>
      </c>
      <c r="F48" s="154"/>
      <c r="G48" s="154"/>
      <c r="H48" s="154"/>
      <c r="I48" s="154"/>
      <c r="J48" s="154"/>
      <c r="K48" s="154"/>
      <c r="L48" s="154"/>
      <c r="M48" s="154"/>
      <c r="N48" s="154"/>
      <c r="O48" s="154"/>
      <c r="P48" s="154"/>
    </row>
    <row r="49" spans="1:16" s="46" customFormat="1" ht="22.5">
      <c r="A49" s="155">
        <v>25</v>
      </c>
      <c r="B49" s="157"/>
      <c r="C49" s="158" t="s">
        <v>171</v>
      </c>
      <c r="D49" s="138" t="s">
        <v>547</v>
      </c>
      <c r="E49" s="153">
        <v>1</v>
      </c>
      <c r="F49" s="154"/>
      <c r="G49" s="154"/>
      <c r="H49" s="154"/>
      <c r="I49" s="154"/>
      <c r="J49" s="154"/>
      <c r="K49" s="154"/>
      <c r="L49" s="154"/>
      <c r="M49" s="154"/>
      <c r="N49" s="154"/>
      <c r="O49" s="154"/>
      <c r="P49" s="154"/>
    </row>
    <row r="50" spans="1:16" s="46" customFormat="1" ht="22.5">
      <c r="A50" s="155">
        <v>26</v>
      </c>
      <c r="B50" s="157"/>
      <c r="C50" s="158" t="s">
        <v>169</v>
      </c>
      <c r="D50" s="161" t="s">
        <v>553</v>
      </c>
      <c r="E50" s="154">
        <v>0.1</v>
      </c>
      <c r="F50" s="154"/>
      <c r="G50" s="154"/>
      <c r="H50" s="154"/>
      <c r="I50" s="154"/>
      <c r="J50" s="154"/>
      <c r="K50" s="154"/>
      <c r="L50" s="154"/>
      <c r="M50" s="154"/>
      <c r="N50" s="154"/>
      <c r="O50" s="154"/>
      <c r="P50" s="154"/>
    </row>
    <row r="51" spans="1:16" s="46" customFormat="1" ht="45">
      <c r="A51" s="155"/>
      <c r="B51" s="157"/>
      <c r="C51" s="158" t="s">
        <v>218</v>
      </c>
      <c r="D51" s="161" t="s">
        <v>54</v>
      </c>
      <c r="E51" s="154">
        <v>5</v>
      </c>
      <c r="F51" s="154"/>
      <c r="G51" s="154"/>
      <c r="H51" s="154"/>
      <c r="I51" s="154"/>
      <c r="J51" s="154"/>
      <c r="K51" s="154"/>
      <c r="L51" s="154"/>
      <c r="M51" s="154"/>
      <c r="N51" s="154"/>
      <c r="O51" s="154"/>
      <c r="P51" s="154"/>
    </row>
    <row r="52" spans="1:16" s="46" customFormat="1" ht="45">
      <c r="A52" s="155">
        <v>27</v>
      </c>
      <c r="B52" s="138" t="s">
        <v>390</v>
      </c>
      <c r="C52" s="162" t="s">
        <v>70</v>
      </c>
      <c r="D52" s="138" t="s">
        <v>547</v>
      </c>
      <c r="E52" s="154">
        <v>3</v>
      </c>
      <c r="F52" s="154"/>
      <c r="G52" s="154"/>
      <c r="H52" s="154"/>
      <c r="I52" s="154"/>
      <c r="J52" s="154"/>
      <c r="K52" s="154"/>
      <c r="L52" s="154"/>
      <c r="M52" s="154"/>
      <c r="N52" s="154"/>
      <c r="O52" s="154"/>
      <c r="P52" s="154"/>
    </row>
    <row r="53" spans="1:16" s="46" customFormat="1" ht="33.75">
      <c r="A53" s="155">
        <v>28</v>
      </c>
      <c r="B53" s="138" t="s">
        <v>390</v>
      </c>
      <c r="C53" s="162" t="s">
        <v>189</v>
      </c>
      <c r="D53" s="138" t="s">
        <v>549</v>
      </c>
      <c r="E53" s="154">
        <v>2</v>
      </c>
      <c r="F53" s="154"/>
      <c r="G53" s="154"/>
      <c r="H53" s="154"/>
      <c r="I53" s="154"/>
      <c r="J53" s="154"/>
      <c r="K53" s="154"/>
      <c r="L53" s="154"/>
      <c r="M53" s="154"/>
      <c r="N53" s="154"/>
      <c r="O53" s="154"/>
      <c r="P53" s="154"/>
    </row>
    <row r="54" spans="1:16" s="46" customFormat="1" ht="33.75">
      <c r="A54" s="155">
        <v>29</v>
      </c>
      <c r="B54" s="138" t="s">
        <v>387</v>
      </c>
      <c r="C54" s="163" t="s">
        <v>69</v>
      </c>
      <c r="D54" s="138" t="s">
        <v>548</v>
      </c>
      <c r="E54" s="160">
        <v>53.2</v>
      </c>
      <c r="F54" s="154"/>
      <c r="G54" s="154"/>
      <c r="H54" s="154"/>
      <c r="I54" s="154"/>
      <c r="J54" s="154"/>
      <c r="K54" s="154"/>
      <c r="L54" s="154"/>
      <c r="M54" s="154"/>
      <c r="N54" s="154"/>
      <c r="O54" s="154"/>
      <c r="P54" s="154"/>
    </row>
    <row r="55" spans="1:16" s="46" customFormat="1" ht="33.75">
      <c r="A55" s="155">
        <v>30</v>
      </c>
      <c r="B55" s="138" t="s">
        <v>387</v>
      </c>
      <c r="C55" s="163" t="s">
        <v>191</v>
      </c>
      <c r="D55" s="138" t="s">
        <v>548</v>
      </c>
      <c r="E55" s="160">
        <v>251.9</v>
      </c>
      <c r="F55" s="154"/>
      <c r="G55" s="154"/>
      <c r="H55" s="154"/>
      <c r="I55" s="154"/>
      <c r="J55" s="154"/>
      <c r="K55" s="154"/>
      <c r="L55" s="154"/>
      <c r="M55" s="154"/>
      <c r="N55" s="154"/>
      <c r="O55" s="154"/>
      <c r="P55" s="154"/>
    </row>
    <row r="56" spans="1:16" s="46" customFormat="1" ht="33.75">
      <c r="A56" s="155">
        <v>31</v>
      </c>
      <c r="B56" s="164" t="s">
        <v>387</v>
      </c>
      <c r="C56" s="241" t="s">
        <v>190</v>
      </c>
      <c r="D56" s="165" t="s">
        <v>548</v>
      </c>
      <c r="E56" s="160">
        <v>27.2</v>
      </c>
      <c r="F56" s="154"/>
      <c r="G56" s="154"/>
      <c r="H56" s="154"/>
      <c r="I56" s="154"/>
      <c r="J56" s="154"/>
      <c r="K56" s="154"/>
      <c r="L56" s="154"/>
      <c r="M56" s="154"/>
      <c r="N56" s="154"/>
      <c r="O56" s="154"/>
      <c r="P56" s="154"/>
    </row>
    <row r="57" spans="1:16" s="46" customFormat="1" ht="22.5">
      <c r="A57" s="155">
        <v>33</v>
      </c>
      <c r="B57" s="138" t="s">
        <v>368</v>
      </c>
      <c r="C57" s="156" t="s">
        <v>57</v>
      </c>
      <c r="D57" s="138" t="s">
        <v>548</v>
      </c>
      <c r="E57" s="160">
        <v>251.9</v>
      </c>
      <c r="F57" s="154"/>
      <c r="G57" s="154"/>
      <c r="H57" s="154"/>
      <c r="I57" s="154"/>
      <c r="J57" s="154"/>
      <c r="K57" s="154"/>
      <c r="L57" s="154"/>
      <c r="M57" s="154"/>
      <c r="N57" s="154"/>
      <c r="O57" s="154"/>
      <c r="P57" s="154"/>
    </row>
    <row r="58" spans="1:16" s="46" customFormat="1" ht="33.75">
      <c r="A58" s="155">
        <v>34</v>
      </c>
      <c r="B58" s="138" t="s">
        <v>368</v>
      </c>
      <c r="C58" s="156" t="s">
        <v>58</v>
      </c>
      <c r="D58" s="138" t="s">
        <v>548</v>
      </c>
      <c r="E58" s="160">
        <v>53.2</v>
      </c>
      <c r="F58" s="154"/>
      <c r="G58" s="154"/>
      <c r="H58" s="154"/>
      <c r="I58" s="154"/>
      <c r="J58" s="154"/>
      <c r="K58" s="154"/>
      <c r="L58" s="154"/>
      <c r="M58" s="154"/>
      <c r="N58" s="154"/>
      <c r="O58" s="154"/>
      <c r="P58" s="154"/>
    </row>
    <row r="59" spans="1:16" s="46" customFormat="1" ht="33.75">
      <c r="A59" s="155">
        <v>35</v>
      </c>
      <c r="B59" s="138" t="s">
        <v>368</v>
      </c>
      <c r="C59" s="156" t="s">
        <v>192</v>
      </c>
      <c r="D59" s="138" t="s">
        <v>548</v>
      </c>
      <c r="E59" s="160">
        <v>251.9</v>
      </c>
      <c r="F59" s="154"/>
      <c r="G59" s="154"/>
      <c r="H59" s="154"/>
      <c r="I59" s="154"/>
      <c r="J59" s="154"/>
      <c r="K59" s="154"/>
      <c r="L59" s="154"/>
      <c r="M59" s="154"/>
      <c r="N59" s="154"/>
      <c r="O59" s="154"/>
      <c r="P59" s="154"/>
    </row>
    <row r="60" spans="1:16" s="46" customFormat="1" ht="33" customHeight="1">
      <c r="A60" s="155">
        <v>36</v>
      </c>
      <c r="B60" s="138" t="s">
        <v>390</v>
      </c>
      <c r="C60" s="233" t="s">
        <v>193</v>
      </c>
      <c r="D60" s="138" t="s">
        <v>547</v>
      </c>
      <c r="E60" s="154">
        <v>4</v>
      </c>
      <c r="F60" s="154"/>
      <c r="G60" s="154"/>
      <c r="H60" s="154"/>
      <c r="I60" s="154"/>
      <c r="J60" s="154"/>
      <c r="K60" s="154"/>
      <c r="L60" s="154"/>
      <c r="M60" s="154"/>
      <c r="N60" s="154"/>
      <c r="O60" s="154"/>
      <c r="P60" s="154"/>
    </row>
    <row r="61" spans="1:16" s="46" customFormat="1" ht="22.5">
      <c r="A61" s="155"/>
      <c r="B61" s="164"/>
      <c r="C61" s="243" t="s">
        <v>56</v>
      </c>
      <c r="D61" s="165" t="s">
        <v>547</v>
      </c>
      <c r="E61" s="154">
        <v>4</v>
      </c>
      <c r="F61" s="154"/>
      <c r="G61" s="154"/>
      <c r="H61" s="154"/>
      <c r="I61" s="154"/>
      <c r="J61" s="154"/>
      <c r="K61" s="154"/>
      <c r="L61" s="154"/>
      <c r="M61" s="154"/>
      <c r="N61" s="154"/>
      <c r="O61" s="154"/>
      <c r="P61" s="154"/>
    </row>
    <row r="62" spans="1:16" s="46" customFormat="1" ht="33.75">
      <c r="A62" s="155">
        <v>37</v>
      </c>
      <c r="B62" s="138" t="s">
        <v>387</v>
      </c>
      <c r="C62" s="234" t="s">
        <v>573</v>
      </c>
      <c r="D62" s="166" t="s">
        <v>553</v>
      </c>
      <c r="E62" s="160">
        <v>1225</v>
      </c>
      <c r="F62" s="154"/>
      <c r="G62" s="154"/>
      <c r="H62" s="154"/>
      <c r="I62" s="154"/>
      <c r="J62" s="154"/>
      <c r="K62" s="154"/>
      <c r="L62" s="154"/>
      <c r="M62" s="154"/>
      <c r="N62" s="154"/>
      <c r="O62" s="154"/>
      <c r="P62" s="154"/>
    </row>
    <row r="63" spans="1:16" s="46" customFormat="1" ht="22.5">
      <c r="A63" s="155">
        <v>38</v>
      </c>
      <c r="B63" s="138" t="s">
        <v>390</v>
      </c>
      <c r="C63" s="156" t="s">
        <v>194</v>
      </c>
      <c r="D63" s="138" t="s">
        <v>548</v>
      </c>
      <c r="E63" s="160">
        <v>332.3</v>
      </c>
      <c r="F63" s="154"/>
      <c r="G63" s="154"/>
      <c r="H63" s="154"/>
      <c r="I63" s="154"/>
      <c r="J63" s="154"/>
      <c r="K63" s="154"/>
      <c r="L63" s="154"/>
      <c r="M63" s="154"/>
      <c r="N63" s="154"/>
      <c r="O63" s="154"/>
      <c r="P63" s="154"/>
    </row>
    <row r="64" spans="1:16" s="46" customFormat="1" ht="33.75">
      <c r="A64" s="155">
        <v>39</v>
      </c>
      <c r="B64" s="138" t="s">
        <v>390</v>
      </c>
      <c r="C64" s="156" t="s">
        <v>195</v>
      </c>
      <c r="D64" s="138" t="s">
        <v>547</v>
      </c>
      <c r="E64" s="160">
        <v>8</v>
      </c>
      <c r="F64" s="154"/>
      <c r="G64" s="154"/>
      <c r="H64" s="154"/>
      <c r="I64" s="154"/>
      <c r="J64" s="154"/>
      <c r="K64" s="154"/>
      <c r="L64" s="154"/>
      <c r="M64" s="154"/>
      <c r="N64" s="154"/>
      <c r="O64" s="154"/>
      <c r="P64" s="154"/>
    </row>
    <row r="65" spans="1:16" s="46" customFormat="1" ht="33.75">
      <c r="A65" s="155">
        <v>40</v>
      </c>
      <c r="B65" s="138" t="s">
        <v>390</v>
      </c>
      <c r="C65" s="156" t="s">
        <v>196</v>
      </c>
      <c r="D65" s="138" t="s">
        <v>547</v>
      </c>
      <c r="E65" s="160">
        <v>1</v>
      </c>
      <c r="F65" s="154"/>
      <c r="G65" s="154"/>
      <c r="H65" s="154"/>
      <c r="I65" s="154"/>
      <c r="J65" s="154"/>
      <c r="K65" s="154"/>
      <c r="L65" s="154"/>
      <c r="M65" s="154"/>
      <c r="N65" s="154"/>
      <c r="O65" s="154"/>
      <c r="P65" s="154"/>
    </row>
    <row r="66" spans="1:16" s="60" customFormat="1" ht="12.75">
      <c r="A66" s="373" t="s">
        <v>574</v>
      </c>
      <c r="B66" s="374"/>
      <c r="C66" s="374"/>
      <c r="D66" s="374"/>
      <c r="E66" s="374"/>
      <c r="F66" s="374"/>
      <c r="G66" s="374"/>
      <c r="H66" s="374"/>
      <c r="I66" s="374"/>
      <c r="J66" s="374"/>
      <c r="K66" s="374"/>
      <c r="L66" s="374"/>
      <c r="M66" s="374"/>
      <c r="N66" s="374"/>
      <c r="O66" s="374"/>
      <c r="P66" s="375"/>
    </row>
    <row r="67" spans="1:16" s="46" customFormat="1" ht="11.25">
      <c r="A67" s="155">
        <v>1</v>
      </c>
      <c r="B67" s="138" t="s">
        <v>390</v>
      </c>
      <c r="C67" s="167" t="s">
        <v>197</v>
      </c>
      <c r="D67" s="168" t="s">
        <v>577</v>
      </c>
      <c r="E67" s="160">
        <v>10</v>
      </c>
      <c r="F67" s="154"/>
      <c r="G67" s="154"/>
      <c r="H67" s="154"/>
      <c r="I67" s="154"/>
      <c r="J67" s="154"/>
      <c r="K67" s="154"/>
      <c r="L67" s="154"/>
      <c r="M67" s="154"/>
      <c r="N67" s="154"/>
      <c r="O67" s="154"/>
      <c r="P67" s="154"/>
    </row>
    <row r="68" spans="1:16" s="46" customFormat="1" ht="11.25">
      <c r="A68" s="155">
        <v>2</v>
      </c>
      <c r="B68" s="138" t="s">
        <v>390</v>
      </c>
      <c r="C68" s="167" t="s">
        <v>198</v>
      </c>
      <c r="D68" s="168" t="s">
        <v>577</v>
      </c>
      <c r="E68" s="160">
        <v>10</v>
      </c>
      <c r="F68" s="154"/>
      <c r="G68" s="154"/>
      <c r="H68" s="154"/>
      <c r="I68" s="154"/>
      <c r="J68" s="154"/>
      <c r="K68" s="154"/>
      <c r="L68" s="154"/>
      <c r="M68" s="154"/>
      <c r="N68" s="154"/>
      <c r="O68" s="154"/>
      <c r="P68" s="154"/>
    </row>
    <row r="69" spans="1:16" s="46" customFormat="1" ht="22.5">
      <c r="A69" s="155">
        <v>3</v>
      </c>
      <c r="B69" s="157"/>
      <c r="C69" s="158" t="s">
        <v>199</v>
      </c>
      <c r="D69" s="138" t="s">
        <v>548</v>
      </c>
      <c r="E69" s="154">
        <f>E68*3</f>
        <v>30</v>
      </c>
      <c r="F69" s="154"/>
      <c r="G69" s="154"/>
      <c r="H69" s="154"/>
      <c r="I69" s="154"/>
      <c r="J69" s="154"/>
      <c r="K69" s="154"/>
      <c r="L69" s="154"/>
      <c r="M69" s="154"/>
      <c r="N69" s="154"/>
      <c r="O69" s="154"/>
      <c r="P69" s="154"/>
    </row>
    <row r="70" spans="1:16" s="46" customFormat="1" ht="11.25">
      <c r="A70" s="155">
        <v>4</v>
      </c>
      <c r="B70" s="138" t="s">
        <v>390</v>
      </c>
      <c r="C70" s="156" t="s">
        <v>200</v>
      </c>
      <c r="D70" s="168" t="s">
        <v>577</v>
      </c>
      <c r="E70" s="154">
        <v>8</v>
      </c>
      <c r="F70" s="154"/>
      <c r="G70" s="154"/>
      <c r="H70" s="154"/>
      <c r="I70" s="154"/>
      <c r="J70" s="154"/>
      <c r="K70" s="154"/>
      <c r="L70" s="154"/>
      <c r="M70" s="154"/>
      <c r="N70" s="154"/>
      <c r="O70" s="154"/>
      <c r="P70" s="154"/>
    </row>
    <row r="71" spans="1:16" s="46" customFormat="1" ht="22.5">
      <c r="A71" s="155">
        <v>5</v>
      </c>
      <c r="B71" s="138" t="s">
        <v>390</v>
      </c>
      <c r="C71" s="156" t="s">
        <v>201</v>
      </c>
      <c r="D71" s="138" t="s">
        <v>547</v>
      </c>
      <c r="E71" s="154">
        <v>1</v>
      </c>
      <c r="F71" s="154"/>
      <c r="G71" s="154"/>
      <c r="H71" s="154"/>
      <c r="I71" s="154"/>
      <c r="J71" s="154"/>
      <c r="K71" s="154"/>
      <c r="L71" s="154"/>
      <c r="M71" s="154"/>
      <c r="N71" s="154"/>
      <c r="O71" s="154"/>
      <c r="P71" s="154"/>
    </row>
    <row r="72" spans="1:16" s="46" customFormat="1" ht="22.5">
      <c r="A72" s="155">
        <v>6</v>
      </c>
      <c r="B72" s="138" t="s">
        <v>390</v>
      </c>
      <c r="C72" s="162" t="s">
        <v>202</v>
      </c>
      <c r="D72" s="138" t="s">
        <v>548</v>
      </c>
      <c r="E72" s="153">
        <v>303</v>
      </c>
      <c r="F72" s="154"/>
      <c r="G72" s="154"/>
      <c r="H72" s="154"/>
      <c r="I72" s="154"/>
      <c r="J72" s="154"/>
      <c r="K72" s="154"/>
      <c r="L72" s="154"/>
      <c r="M72" s="154"/>
      <c r="N72" s="154"/>
      <c r="O72" s="154"/>
      <c r="P72" s="154"/>
    </row>
    <row r="73" spans="1:16" s="46" customFormat="1" ht="11.25">
      <c r="A73" s="155">
        <v>7</v>
      </c>
      <c r="B73" s="138" t="s">
        <v>390</v>
      </c>
      <c r="C73" s="162" t="s">
        <v>203</v>
      </c>
      <c r="D73" s="168" t="s">
        <v>577</v>
      </c>
      <c r="E73" s="153">
        <v>13</v>
      </c>
      <c r="F73" s="154"/>
      <c r="G73" s="154"/>
      <c r="H73" s="154"/>
      <c r="I73" s="154"/>
      <c r="J73" s="154"/>
      <c r="K73" s="154"/>
      <c r="L73" s="154"/>
      <c r="M73" s="154"/>
      <c r="N73" s="154"/>
      <c r="O73" s="154"/>
      <c r="P73" s="154"/>
    </row>
    <row r="74" spans="1:16" s="46" customFormat="1" ht="11.25">
      <c r="A74" s="155">
        <v>8</v>
      </c>
      <c r="B74" s="157"/>
      <c r="C74" s="156" t="s">
        <v>204</v>
      </c>
      <c r="D74" s="157" t="s">
        <v>553</v>
      </c>
      <c r="E74" s="153">
        <f>2*E73</f>
        <v>26</v>
      </c>
      <c r="F74" s="154"/>
      <c r="G74" s="154"/>
      <c r="H74" s="154"/>
      <c r="I74" s="154"/>
      <c r="J74" s="154"/>
      <c r="K74" s="154"/>
      <c r="L74" s="154"/>
      <c r="M74" s="154"/>
      <c r="N74" s="154"/>
      <c r="O74" s="154"/>
      <c r="P74" s="154"/>
    </row>
    <row r="75" spans="1:16" s="46" customFormat="1" ht="22.5">
      <c r="A75" s="155">
        <v>9</v>
      </c>
      <c r="B75" s="138" t="s">
        <v>390</v>
      </c>
      <c r="C75" s="156" t="s">
        <v>609</v>
      </c>
      <c r="D75" s="138" t="s">
        <v>548</v>
      </c>
      <c r="E75" s="169">
        <f>E18+E21</f>
        <v>305.1</v>
      </c>
      <c r="F75" s="154"/>
      <c r="G75" s="154"/>
      <c r="H75" s="154"/>
      <c r="I75" s="154"/>
      <c r="J75" s="154"/>
      <c r="K75" s="154"/>
      <c r="L75" s="154"/>
      <c r="M75" s="154"/>
      <c r="N75" s="154"/>
      <c r="O75" s="154"/>
      <c r="P75" s="154"/>
    </row>
    <row r="76" spans="1:16" s="46" customFormat="1" ht="11.25">
      <c r="A76" s="155">
        <v>10</v>
      </c>
      <c r="B76" s="138" t="s">
        <v>390</v>
      </c>
      <c r="C76" s="156" t="s">
        <v>575</v>
      </c>
      <c r="D76" s="138" t="s">
        <v>548</v>
      </c>
      <c r="E76" s="169">
        <v>332.3</v>
      </c>
      <c r="F76" s="154"/>
      <c r="G76" s="154"/>
      <c r="H76" s="154"/>
      <c r="I76" s="154"/>
      <c r="J76" s="154"/>
      <c r="K76" s="154"/>
      <c r="L76" s="154"/>
      <c r="M76" s="154"/>
      <c r="N76" s="154"/>
      <c r="O76" s="154"/>
      <c r="P76" s="154"/>
    </row>
    <row r="77" spans="1:16" s="46" customFormat="1" ht="11.25">
      <c r="A77" s="155">
        <v>11</v>
      </c>
      <c r="B77" s="138" t="s">
        <v>390</v>
      </c>
      <c r="C77" s="156" t="s">
        <v>205</v>
      </c>
      <c r="D77" s="138" t="s">
        <v>548</v>
      </c>
      <c r="E77" s="169">
        <f>E76</f>
        <v>332.3</v>
      </c>
      <c r="F77" s="154"/>
      <c r="G77" s="154"/>
      <c r="H77" s="154"/>
      <c r="I77" s="154"/>
      <c r="J77" s="154"/>
      <c r="K77" s="154"/>
      <c r="L77" s="154"/>
      <c r="M77" s="154"/>
      <c r="N77" s="154"/>
      <c r="O77" s="154"/>
      <c r="P77" s="154"/>
    </row>
    <row r="78" spans="1:16" s="46" customFormat="1" ht="22.5">
      <c r="A78" s="155">
        <v>12</v>
      </c>
      <c r="B78" s="157"/>
      <c r="C78" s="170" t="s">
        <v>206</v>
      </c>
      <c r="D78" s="138" t="s">
        <v>547</v>
      </c>
      <c r="E78" s="153">
        <v>1</v>
      </c>
      <c r="F78" s="154"/>
      <c r="G78" s="154"/>
      <c r="H78" s="154"/>
      <c r="I78" s="154"/>
      <c r="J78" s="154"/>
      <c r="K78" s="154"/>
      <c r="L78" s="154"/>
      <c r="M78" s="154"/>
      <c r="N78" s="154"/>
      <c r="O78" s="154"/>
      <c r="P78" s="154"/>
    </row>
    <row r="79" spans="1:16" s="60" customFormat="1" ht="12.75" customHeight="1">
      <c r="A79" s="348" t="s">
        <v>217</v>
      </c>
      <c r="B79" s="348"/>
      <c r="C79" s="348"/>
      <c r="D79" s="348"/>
      <c r="E79" s="348"/>
      <c r="F79" s="348"/>
      <c r="G79" s="348"/>
      <c r="H79" s="348"/>
      <c r="I79" s="348"/>
      <c r="J79" s="348"/>
      <c r="K79" s="348"/>
      <c r="L79" s="348"/>
      <c r="M79" s="348"/>
      <c r="N79" s="348"/>
      <c r="O79" s="348"/>
      <c r="P79" s="348"/>
    </row>
    <row r="80" spans="1:16" s="69" customFormat="1" ht="56.25">
      <c r="A80" s="155">
        <v>1</v>
      </c>
      <c r="B80" s="171" t="s">
        <v>471</v>
      </c>
      <c r="C80" s="156" t="s">
        <v>207</v>
      </c>
      <c r="D80" s="166" t="s">
        <v>553</v>
      </c>
      <c r="E80" s="154">
        <v>931</v>
      </c>
      <c r="F80" s="154"/>
      <c r="G80" s="154"/>
      <c r="H80" s="154"/>
      <c r="I80" s="154"/>
      <c r="J80" s="154"/>
      <c r="K80" s="154"/>
      <c r="L80" s="154"/>
      <c r="M80" s="154"/>
      <c r="N80" s="154"/>
      <c r="O80" s="154"/>
      <c r="P80" s="154"/>
    </row>
    <row r="81" spans="1:16" s="69" customFormat="1" ht="33.75">
      <c r="A81" s="155">
        <v>2</v>
      </c>
      <c r="B81" s="171" t="s">
        <v>554</v>
      </c>
      <c r="C81" s="156" t="s">
        <v>208</v>
      </c>
      <c r="D81" s="168" t="s">
        <v>577</v>
      </c>
      <c r="E81" s="154">
        <v>1</v>
      </c>
      <c r="F81" s="154"/>
      <c r="G81" s="154"/>
      <c r="H81" s="154"/>
      <c r="I81" s="154"/>
      <c r="J81" s="154"/>
      <c r="K81" s="154"/>
      <c r="L81" s="154"/>
      <c r="M81" s="154"/>
      <c r="N81" s="154"/>
      <c r="O81" s="154"/>
      <c r="P81" s="154"/>
    </row>
    <row r="82" spans="1:16" s="69" customFormat="1" ht="22.5">
      <c r="A82" s="155">
        <v>3</v>
      </c>
      <c r="B82" s="171" t="s">
        <v>475</v>
      </c>
      <c r="C82" s="162" t="s">
        <v>209</v>
      </c>
      <c r="D82" s="138" t="s">
        <v>623</v>
      </c>
      <c r="E82" s="160">
        <v>32</v>
      </c>
      <c r="F82" s="154"/>
      <c r="G82" s="154"/>
      <c r="H82" s="154"/>
      <c r="I82" s="154"/>
      <c r="J82" s="154"/>
      <c r="K82" s="154"/>
      <c r="L82" s="154"/>
      <c r="M82" s="154"/>
      <c r="N82" s="154"/>
      <c r="O82" s="154"/>
      <c r="P82" s="154"/>
    </row>
    <row r="83" spans="1:16" s="69" customFormat="1" ht="22.5">
      <c r="A83" s="155">
        <v>4</v>
      </c>
      <c r="B83" s="171" t="s">
        <v>554</v>
      </c>
      <c r="C83" s="162" t="s">
        <v>210</v>
      </c>
      <c r="D83" s="138" t="s">
        <v>623</v>
      </c>
      <c r="E83" s="160">
        <v>335</v>
      </c>
      <c r="F83" s="154"/>
      <c r="G83" s="154"/>
      <c r="H83" s="154"/>
      <c r="I83" s="154"/>
      <c r="J83" s="154"/>
      <c r="K83" s="154"/>
      <c r="L83" s="154"/>
      <c r="M83" s="154"/>
      <c r="N83" s="154"/>
      <c r="O83" s="154"/>
      <c r="P83" s="154"/>
    </row>
    <row r="84" spans="1:16" s="69" customFormat="1" ht="22.5">
      <c r="A84" s="155">
        <v>5</v>
      </c>
      <c r="B84" s="171" t="s">
        <v>554</v>
      </c>
      <c r="C84" s="162" t="s">
        <v>211</v>
      </c>
      <c r="D84" s="138" t="s">
        <v>623</v>
      </c>
      <c r="E84" s="160">
        <v>65</v>
      </c>
      <c r="F84" s="154"/>
      <c r="G84" s="154"/>
      <c r="H84" s="154"/>
      <c r="I84" s="154"/>
      <c r="J84" s="154"/>
      <c r="K84" s="154"/>
      <c r="L84" s="154"/>
      <c r="M84" s="154"/>
      <c r="N84" s="154"/>
      <c r="O84" s="154"/>
      <c r="P84" s="154"/>
    </row>
    <row r="85" spans="1:16" s="69" customFormat="1" ht="12.75">
      <c r="A85" s="155">
        <v>6</v>
      </c>
      <c r="B85" s="155" t="s">
        <v>55</v>
      </c>
      <c r="C85" s="139" t="s">
        <v>53</v>
      </c>
      <c r="D85" s="138" t="s">
        <v>624</v>
      </c>
      <c r="E85" s="172">
        <v>10</v>
      </c>
      <c r="F85" s="153"/>
      <c r="G85" s="154"/>
      <c r="H85" s="154"/>
      <c r="I85" s="154"/>
      <c r="J85" s="154"/>
      <c r="K85" s="154"/>
      <c r="L85" s="154"/>
      <c r="M85" s="154"/>
      <c r="N85" s="154"/>
      <c r="O85" s="154"/>
      <c r="P85" s="154"/>
    </row>
    <row r="86" spans="1:16" s="69" customFormat="1" ht="22.5">
      <c r="A86" s="155">
        <v>7</v>
      </c>
      <c r="B86" s="171" t="s">
        <v>475</v>
      </c>
      <c r="C86" s="156" t="s">
        <v>212</v>
      </c>
      <c r="D86" s="138" t="s">
        <v>623</v>
      </c>
      <c r="E86" s="154">
        <v>140</v>
      </c>
      <c r="F86" s="154"/>
      <c r="G86" s="154"/>
      <c r="H86" s="154"/>
      <c r="I86" s="154"/>
      <c r="J86" s="154"/>
      <c r="K86" s="154"/>
      <c r="L86" s="154"/>
      <c r="M86" s="154"/>
      <c r="N86" s="154"/>
      <c r="O86" s="154"/>
      <c r="P86" s="154"/>
    </row>
    <row r="87" spans="1:16" s="60" customFormat="1" ht="12">
      <c r="A87" s="323" t="s">
        <v>496</v>
      </c>
      <c r="B87" s="323"/>
      <c r="C87" s="324" t="str">
        <f>A13</f>
        <v>LKT </v>
      </c>
      <c r="D87" s="324"/>
      <c r="E87" s="324"/>
      <c r="F87" s="324"/>
      <c r="G87" s="324"/>
      <c r="H87" s="324"/>
      <c r="I87" s="324"/>
      <c r="J87" s="324"/>
      <c r="K87" s="324"/>
      <c r="L87" s="59">
        <f>SUM(L15:L86)</f>
        <v>0</v>
      </c>
      <c r="M87" s="59">
        <f>SUM(M15:M86)</f>
        <v>0</v>
      </c>
      <c r="N87" s="59">
        <f>SUM(N15:N86)</f>
        <v>0</v>
      </c>
      <c r="O87" s="59">
        <f>SUM(O15:O86)</f>
        <v>0</v>
      </c>
      <c r="P87" s="59">
        <f>SUM(P15:P86)</f>
        <v>0</v>
      </c>
    </row>
    <row r="88" spans="1:16" ht="12.75">
      <c r="A88" s="320" t="s">
        <v>490</v>
      </c>
      <c r="B88" s="320"/>
      <c r="C88" s="320"/>
      <c r="D88" s="321"/>
      <c r="E88" s="321"/>
      <c r="F88" s="320"/>
      <c r="G88" s="320"/>
      <c r="H88" s="320"/>
      <c r="I88" s="320"/>
      <c r="J88" s="320"/>
      <c r="K88" s="320"/>
      <c r="L88" s="81">
        <f>L87</f>
        <v>0</v>
      </c>
      <c r="M88" s="81">
        <f>M87</f>
        <v>0</v>
      </c>
      <c r="N88" s="81">
        <f>N87</f>
        <v>0</v>
      </c>
      <c r="O88" s="81">
        <f>O87</f>
        <v>0</v>
      </c>
      <c r="P88" s="81">
        <f>P87</f>
        <v>0</v>
      </c>
    </row>
    <row r="89" spans="1:16" ht="12.75">
      <c r="A89" s="320" t="s">
        <v>491</v>
      </c>
      <c r="B89" s="320"/>
      <c r="C89" s="320"/>
      <c r="D89" s="321"/>
      <c r="E89" s="321"/>
      <c r="F89" s="320"/>
      <c r="G89" s="320"/>
      <c r="H89" s="320"/>
      <c r="I89" s="320"/>
      <c r="J89" s="320"/>
      <c r="K89" s="320"/>
      <c r="L89" s="61">
        <v>0.04</v>
      </c>
      <c r="M89" s="81">
        <v>0</v>
      </c>
      <c r="N89" s="81">
        <f>ROUND(N88*L89,5)</f>
        <v>0</v>
      </c>
      <c r="O89" s="81">
        <v>0</v>
      </c>
      <c r="P89" s="81">
        <f>SUM(M89:O89)</f>
        <v>0</v>
      </c>
    </row>
    <row r="90" spans="1:16" ht="12.75">
      <c r="A90" s="320" t="s">
        <v>626</v>
      </c>
      <c r="B90" s="320"/>
      <c r="C90" s="320"/>
      <c r="D90" s="321"/>
      <c r="E90" s="321"/>
      <c r="F90" s="320"/>
      <c r="G90" s="320"/>
      <c r="H90" s="320"/>
      <c r="I90" s="320"/>
      <c r="J90" s="320"/>
      <c r="K90" s="320"/>
      <c r="L90" s="320"/>
      <c r="M90" s="81">
        <f>SUM(M88:M89)</f>
        <v>0</v>
      </c>
      <c r="N90" s="81">
        <f>SUM(N88:N89)</f>
        <v>0</v>
      </c>
      <c r="O90" s="81">
        <f>SUM(O88:O89)</f>
        <v>0</v>
      </c>
      <c r="P90" s="81">
        <f>SUM(P88:P89)</f>
        <v>0</v>
      </c>
    </row>
    <row r="92" spans="1:16" ht="12.75">
      <c r="A92" s="62"/>
      <c r="B92" s="111"/>
      <c r="C92" s="63" t="s">
        <v>497</v>
      </c>
      <c r="D92" s="322" t="s">
        <v>498</v>
      </c>
      <c r="E92" s="322"/>
      <c r="F92" s="322"/>
      <c r="G92" s="322" t="s">
        <v>563</v>
      </c>
      <c r="H92" s="322"/>
      <c r="I92" s="322"/>
      <c r="J92" s="322"/>
      <c r="K92" s="322"/>
      <c r="L92" s="322"/>
      <c r="M92" s="78"/>
      <c r="N92" s="333"/>
      <c r="O92" s="333"/>
      <c r="P92" s="333"/>
    </row>
    <row r="93" spans="1:16" ht="12.75">
      <c r="A93" s="62"/>
      <c r="B93" s="111"/>
      <c r="C93" s="63" t="s">
        <v>502</v>
      </c>
      <c r="D93" s="322" t="s">
        <v>499</v>
      </c>
      <c r="E93" s="322"/>
      <c r="F93" s="322"/>
      <c r="G93" s="322" t="s">
        <v>500</v>
      </c>
      <c r="H93" s="322"/>
      <c r="I93" s="322"/>
      <c r="J93" s="322"/>
      <c r="K93" s="322"/>
      <c r="L93" s="322"/>
      <c r="M93" s="78"/>
      <c r="N93" s="322" t="s">
        <v>501</v>
      </c>
      <c r="O93" s="322"/>
      <c r="P93" s="322"/>
    </row>
    <row r="94" spans="1:16" ht="5.25" customHeight="1">
      <c r="A94" s="62"/>
      <c r="B94" s="111"/>
      <c r="C94" s="63"/>
      <c r="D94" s="111"/>
      <c r="E94" s="78"/>
      <c r="F94" s="78"/>
      <c r="G94" s="78"/>
      <c r="H94" s="78"/>
      <c r="I94" s="78"/>
      <c r="J94" s="78"/>
      <c r="K94" s="78"/>
      <c r="L94" s="78"/>
      <c r="M94" s="78"/>
      <c r="N94" s="78"/>
      <c r="O94" s="78"/>
      <c r="P94" s="78"/>
    </row>
    <row r="95" spans="1:16" ht="5.25" customHeight="1">
      <c r="A95" s="62"/>
      <c r="B95" s="111"/>
      <c r="C95" s="63"/>
      <c r="D95" s="111"/>
      <c r="E95" s="78"/>
      <c r="F95" s="78"/>
      <c r="G95" s="78"/>
      <c r="H95" s="78"/>
      <c r="I95" s="78"/>
      <c r="J95" s="78"/>
      <c r="K95" s="78"/>
      <c r="L95" s="78"/>
      <c r="M95" s="78"/>
      <c r="N95" s="78"/>
      <c r="O95" s="78"/>
      <c r="P95" s="78"/>
    </row>
    <row r="96" spans="1:16" ht="12.75">
      <c r="A96" s="62"/>
      <c r="B96" s="111"/>
      <c r="C96" s="63" t="s">
        <v>534</v>
      </c>
      <c r="D96" s="322" t="s">
        <v>498</v>
      </c>
      <c r="E96" s="322"/>
      <c r="F96" s="322"/>
      <c r="G96" s="322" t="s">
        <v>465</v>
      </c>
      <c r="H96" s="322"/>
      <c r="I96" s="322"/>
      <c r="J96" s="322"/>
      <c r="K96" s="322"/>
      <c r="L96" s="322"/>
      <c r="M96" s="78"/>
      <c r="N96" s="333"/>
      <c r="O96" s="333"/>
      <c r="P96" s="333"/>
    </row>
    <row r="97" spans="1:16" ht="12.75">
      <c r="A97" s="62"/>
      <c r="B97" s="111"/>
      <c r="C97" s="63"/>
      <c r="D97" s="322" t="s">
        <v>499</v>
      </c>
      <c r="E97" s="322"/>
      <c r="F97" s="322"/>
      <c r="G97" s="322" t="s">
        <v>500</v>
      </c>
      <c r="H97" s="322"/>
      <c r="I97" s="322"/>
      <c r="J97" s="322"/>
      <c r="K97" s="322"/>
      <c r="L97" s="322"/>
      <c r="M97" s="78"/>
      <c r="N97" s="322" t="s">
        <v>501</v>
      </c>
      <c r="O97" s="322"/>
      <c r="P97" s="322"/>
    </row>
  </sheetData>
  <sheetProtection/>
  <mergeCells count="42">
    <mergeCell ref="E11:E12"/>
    <mergeCell ref="F11:K11"/>
    <mergeCell ref="A66:P66"/>
    <mergeCell ref="D96:F96"/>
    <mergeCell ref="G96:L96"/>
    <mergeCell ref="N96:P96"/>
    <mergeCell ref="A87:B87"/>
    <mergeCell ref="C87:K87"/>
    <mergeCell ref="N92:P92"/>
    <mergeCell ref="D93:F93"/>
    <mergeCell ref="A11:A12"/>
    <mergeCell ref="B11:B12"/>
    <mergeCell ref="C11:C12"/>
    <mergeCell ref="D11:D12"/>
    <mergeCell ref="A5:C5"/>
    <mergeCell ref="D5:P5"/>
    <mergeCell ref="L11:P11"/>
    <mergeCell ref="A6:C6"/>
    <mergeCell ref="D6:P6"/>
    <mergeCell ref="A7:C7"/>
    <mergeCell ref="D7:P7"/>
    <mergeCell ref="A8:P8"/>
    <mergeCell ref="O9:P9"/>
    <mergeCell ref="O10:P10"/>
    <mergeCell ref="A1:P1"/>
    <mergeCell ref="A2:P2"/>
    <mergeCell ref="A3:P3"/>
    <mergeCell ref="A4:C4"/>
    <mergeCell ref="D4:P4"/>
    <mergeCell ref="A13:P13"/>
    <mergeCell ref="G92:L92"/>
    <mergeCell ref="A79:P79"/>
    <mergeCell ref="A14:P14"/>
    <mergeCell ref="A88:K88"/>
    <mergeCell ref="A89:K89"/>
    <mergeCell ref="A90:L90"/>
    <mergeCell ref="D97:F97"/>
    <mergeCell ref="G97:L97"/>
    <mergeCell ref="N97:P97"/>
    <mergeCell ref="D92:F92"/>
    <mergeCell ref="G93:L93"/>
    <mergeCell ref="N93:P93"/>
  </mergeCells>
  <printOptions horizontalCentered="1"/>
  <pageMargins left="0" right="0" top="0.67" bottom="0.36" header="0.68" footer="0.31496062992125984"/>
  <pageSetup horizontalDpi="600" verticalDpi="600" orientation="landscape" paperSize="9" scale="80" r:id="rId1"/>
  <rowBreaks count="4" manualBreakCount="4">
    <brk id="20" max="15" man="1"/>
    <brk id="38" max="15" man="1"/>
    <brk id="54" max="15" man="1"/>
    <brk id="78" max="15" man="1"/>
  </rowBreaks>
</worksheet>
</file>

<file path=xl/worksheets/sheet2.xml><?xml version="1.0" encoding="utf-8"?>
<worksheet xmlns="http://schemas.openxmlformats.org/spreadsheetml/2006/main" xmlns:r="http://schemas.openxmlformats.org/officeDocument/2006/relationships">
  <sheetPr>
    <tabColor theme="0"/>
  </sheetPr>
  <dimension ref="A1:K28"/>
  <sheetViews>
    <sheetView view="pageBreakPreview" zoomScale="60" zoomScalePageLayoutView="0" workbookViewId="0" topLeftCell="A1">
      <selection activeCell="D10" sqref="D10:K10"/>
    </sheetView>
  </sheetViews>
  <sheetFormatPr defaultColWidth="9.140625" defaultRowHeight="12.75"/>
  <cols>
    <col min="7" max="7" width="10.7109375" style="0" bestFit="1" customWidth="1"/>
  </cols>
  <sheetData>
    <row r="1" spans="8:11" ht="18">
      <c r="H1" s="275" t="s">
        <v>535</v>
      </c>
      <c r="I1" s="275"/>
      <c r="J1" s="275"/>
      <c r="K1" s="275"/>
    </row>
    <row r="2" spans="8:11" ht="36.75" customHeight="1">
      <c r="H2" s="276" t="s">
        <v>536</v>
      </c>
      <c r="I2" s="277"/>
      <c r="J2" s="277"/>
      <c r="K2" s="277"/>
    </row>
    <row r="3" spans="8:11" ht="12.75">
      <c r="H3" s="276" t="s">
        <v>546</v>
      </c>
      <c r="I3" s="277"/>
      <c r="J3" s="277"/>
      <c r="K3" s="277"/>
    </row>
    <row r="4" ht="12.75">
      <c r="K4" t="s">
        <v>550</v>
      </c>
    </row>
    <row r="7" spans="1:11" ht="15">
      <c r="A7" s="278" t="s">
        <v>551</v>
      </c>
      <c r="B7" s="278"/>
      <c r="C7" s="278"/>
      <c r="D7" s="278"/>
      <c r="E7" s="278"/>
      <c r="F7" s="278"/>
      <c r="G7" s="278"/>
      <c r="H7" s="278"/>
      <c r="I7" s="278"/>
      <c r="J7" s="278"/>
      <c r="K7" s="278"/>
    </row>
    <row r="8" spans="1:11" ht="45.75" customHeight="1">
      <c r="A8" s="279" t="str">
        <f>Pasutit_buvn!$A$8</f>
        <v>„Allažu pamatskolas atjaunošana (energoefektivitātes paaugstināšanai). </v>
      </c>
      <c r="B8" s="279"/>
      <c r="C8" s="279"/>
      <c r="D8" s="279"/>
      <c r="E8" s="279"/>
      <c r="F8" s="279"/>
      <c r="G8" s="279"/>
      <c r="H8" s="279"/>
      <c r="I8" s="279"/>
      <c r="J8" s="279"/>
      <c r="K8" s="279"/>
    </row>
    <row r="9" spans="1:11" ht="12.75">
      <c r="A9" s="33"/>
      <c r="B9" s="33"/>
      <c r="C9" s="33"/>
      <c r="D9" s="33"/>
      <c r="E9" s="33"/>
      <c r="F9" s="33"/>
      <c r="G9" s="34"/>
      <c r="H9" s="34"/>
      <c r="I9" s="34"/>
      <c r="J9" s="34"/>
      <c r="K9" s="34"/>
    </row>
    <row r="10" spans="1:11" ht="61.5" customHeight="1">
      <c r="A10" s="266" t="s">
        <v>504</v>
      </c>
      <c r="B10" s="266"/>
      <c r="C10" s="266"/>
      <c r="D10" s="281" t="str">
        <f>$A$8</f>
        <v>„Allažu pamatskolas atjaunošana (energoefektivitātes paaugstināšanai). </v>
      </c>
      <c r="E10" s="281"/>
      <c r="F10" s="281"/>
      <c r="G10" s="281"/>
      <c r="H10" s="281"/>
      <c r="I10" s="281"/>
      <c r="J10" s="281"/>
      <c r="K10" s="281"/>
    </row>
    <row r="11" spans="1:11" ht="30" customHeight="1">
      <c r="A11" s="266" t="s">
        <v>542</v>
      </c>
      <c r="B11" s="266"/>
      <c r="C11" s="266"/>
      <c r="D11" s="280" t="str">
        <f>Pasutit_buvn!$D$10</f>
        <v>Skolas iela 5, Allaži, Siguldas novads</v>
      </c>
      <c r="E11" s="280"/>
      <c r="F11" s="280"/>
      <c r="G11" s="280"/>
      <c r="H11" s="280"/>
      <c r="I11" s="280"/>
      <c r="J11" s="280"/>
      <c r="K11" s="280"/>
    </row>
    <row r="12" spans="1:11" ht="12.75">
      <c r="A12" s="269" t="s">
        <v>543</v>
      </c>
      <c r="B12" s="269"/>
      <c r="C12" s="269"/>
      <c r="D12" s="270"/>
      <c r="E12" s="270"/>
      <c r="F12" s="270"/>
      <c r="G12" s="270"/>
      <c r="H12" s="270"/>
      <c r="I12" s="270"/>
      <c r="J12" s="270"/>
      <c r="K12" s="270"/>
    </row>
    <row r="13" spans="5:11" ht="12.75" customHeight="1">
      <c r="E13" s="29"/>
      <c r="F13" s="29"/>
      <c r="G13" s="269" t="s">
        <v>505</v>
      </c>
      <c r="H13" s="269"/>
      <c r="I13" s="269"/>
      <c r="J13" s="270">
        <f>koptame_I!$I$27</f>
        <v>0</v>
      </c>
      <c r="K13" s="270"/>
    </row>
    <row r="14" spans="1:11" ht="12.75">
      <c r="A14" s="4"/>
      <c r="B14" s="4"/>
      <c r="C14" s="4"/>
      <c r="D14" s="5"/>
      <c r="E14" s="5"/>
      <c r="F14" s="5"/>
      <c r="G14" s="5"/>
      <c r="H14" s="5"/>
      <c r="I14" s="5"/>
      <c r="J14" s="5"/>
      <c r="K14" s="5"/>
    </row>
    <row r="15" spans="1:11" ht="12.75">
      <c r="A15" s="267" t="str">
        <f>Pasutit_buvn!A14</f>
        <v>N. P. K</v>
      </c>
      <c r="B15" s="267"/>
      <c r="C15" s="267" t="s">
        <v>478</v>
      </c>
      <c r="D15" s="267"/>
      <c r="E15" s="267"/>
      <c r="F15" s="267"/>
      <c r="G15" s="267"/>
      <c r="H15" s="268" t="str">
        <f>Pasutit_buvn!$H$14</f>
        <v>Objekta izmaksas (€)</v>
      </c>
      <c r="I15" s="268"/>
      <c r="J15" s="268"/>
      <c r="K15" s="268"/>
    </row>
    <row r="16" spans="1:11" ht="46.5" customHeight="1">
      <c r="A16" s="263">
        <v>1</v>
      </c>
      <c r="B16" s="263"/>
      <c r="C16" s="264" t="str">
        <f>$D$10</f>
        <v>„Allažu pamatskolas atjaunošana (energoefektivitātes paaugstināšanai). </v>
      </c>
      <c r="D16" s="264"/>
      <c r="E16" s="264"/>
      <c r="F16" s="264"/>
      <c r="G16" s="264"/>
      <c r="H16" s="265">
        <f>Pasutit_buvn!$H$15</f>
        <v>0</v>
      </c>
      <c r="I16" s="265"/>
      <c r="J16" s="265"/>
      <c r="K16" s="265"/>
    </row>
    <row r="17" spans="1:11" ht="15">
      <c r="A17" s="283"/>
      <c r="B17" s="283"/>
      <c r="C17" s="282" t="s">
        <v>496</v>
      </c>
      <c r="D17" s="282"/>
      <c r="E17" s="282"/>
      <c r="F17" s="282"/>
      <c r="G17" s="282"/>
      <c r="H17" s="286"/>
      <c r="I17" s="286"/>
      <c r="J17" s="286"/>
      <c r="K17" s="286"/>
    </row>
    <row r="18" spans="1:11" ht="14.25">
      <c r="A18" s="284" t="s">
        <v>538</v>
      </c>
      <c r="B18" s="284"/>
      <c r="C18" s="284"/>
      <c r="D18" s="284"/>
      <c r="E18" s="284"/>
      <c r="F18" s="284"/>
      <c r="G18" s="24">
        <v>0.21</v>
      </c>
      <c r="H18" s="285">
        <f>0.21*(H17)</f>
        <v>0</v>
      </c>
      <c r="I18" s="285"/>
      <c r="J18" s="285"/>
      <c r="K18" s="285"/>
    </row>
    <row r="19" spans="1:11" s="28" customFormat="1" ht="15">
      <c r="A19" s="271" t="s">
        <v>540</v>
      </c>
      <c r="B19" s="271"/>
      <c r="C19" s="271"/>
      <c r="D19" s="271"/>
      <c r="E19" s="271"/>
      <c r="F19" s="271"/>
      <c r="G19" s="271"/>
      <c r="H19" s="272">
        <f>H17+H18</f>
        <v>0</v>
      </c>
      <c r="I19" s="272"/>
      <c r="J19" s="272"/>
      <c r="K19" s="272"/>
    </row>
    <row r="20" spans="1:11" ht="15">
      <c r="A20" s="25"/>
      <c r="B20" s="25"/>
      <c r="C20" s="25"/>
      <c r="D20" s="25"/>
      <c r="E20" s="25"/>
      <c r="F20" s="25"/>
      <c r="G20" s="25"/>
      <c r="H20" s="26"/>
      <c r="I20" s="26"/>
      <c r="J20" s="26"/>
      <c r="K20" s="26"/>
    </row>
    <row r="21" spans="1:11" ht="14.25">
      <c r="A21" s="6"/>
      <c r="B21" s="6"/>
      <c r="C21" s="7"/>
      <c r="D21" s="7"/>
      <c r="E21" s="7"/>
      <c r="F21" s="7"/>
      <c r="G21" s="8"/>
      <c r="H21" s="8"/>
      <c r="I21" s="8"/>
      <c r="J21" s="8"/>
      <c r="K21" s="8"/>
    </row>
    <row r="22" spans="1:11" ht="12.75">
      <c r="A22" t="s">
        <v>497</v>
      </c>
      <c r="C22" s="12" t="s">
        <v>498</v>
      </c>
      <c r="D22" s="12"/>
      <c r="E22" s="254" t="s">
        <v>563</v>
      </c>
      <c r="F22" s="273"/>
      <c r="G22" s="273"/>
      <c r="H22" s="12"/>
      <c r="I22" s="274">
        <f>koptame_I!$I$27</f>
        <v>0</v>
      </c>
      <c r="J22" s="274"/>
      <c r="K22" s="274"/>
    </row>
    <row r="23" spans="1:11" ht="12.75">
      <c r="A23" s="1" t="s">
        <v>502</v>
      </c>
      <c r="C23" s="256" t="s">
        <v>499</v>
      </c>
      <c r="D23" s="256"/>
      <c r="E23" s="256" t="s">
        <v>500</v>
      </c>
      <c r="F23" s="256"/>
      <c r="G23" s="256"/>
      <c r="H23" s="11"/>
      <c r="I23" s="256" t="s">
        <v>501</v>
      </c>
      <c r="J23" s="256"/>
      <c r="K23" s="256"/>
    </row>
    <row r="24" spans="2:11" ht="12.75">
      <c r="B24" s="3"/>
      <c r="C24" s="3"/>
      <c r="D24" s="3"/>
      <c r="E24" s="3"/>
      <c r="F24" s="3"/>
      <c r="G24" s="3"/>
      <c r="H24" s="3"/>
      <c r="I24" s="3"/>
      <c r="J24" s="3"/>
      <c r="K24" s="3"/>
    </row>
    <row r="25" spans="2:11" ht="12.75">
      <c r="B25" s="3"/>
      <c r="C25" s="3"/>
      <c r="D25" s="3"/>
      <c r="E25" s="254" t="s">
        <v>467</v>
      </c>
      <c r="F25" s="273"/>
      <c r="G25" s="273"/>
      <c r="H25" s="3"/>
      <c r="I25" s="3"/>
      <c r="J25" s="3"/>
      <c r="K25" s="3"/>
    </row>
    <row r="26" spans="1:11" ht="12.75">
      <c r="A26" t="s">
        <v>503</v>
      </c>
      <c r="C26" s="12" t="s">
        <v>498</v>
      </c>
      <c r="D26" s="12"/>
      <c r="E26" s="273"/>
      <c r="F26" s="273"/>
      <c r="G26" s="273"/>
      <c r="H26" s="12"/>
      <c r="I26" s="274">
        <f>koptame_I!$I$27</f>
        <v>0</v>
      </c>
      <c r="J26" s="274"/>
      <c r="K26" s="274"/>
    </row>
    <row r="27" spans="3:11" ht="12.75">
      <c r="C27" s="256" t="s">
        <v>499</v>
      </c>
      <c r="D27" s="256"/>
      <c r="E27" s="256" t="s">
        <v>500</v>
      </c>
      <c r="F27" s="256"/>
      <c r="G27" s="256"/>
      <c r="H27" s="11"/>
      <c r="I27" s="256" t="s">
        <v>501</v>
      </c>
      <c r="J27" s="256"/>
      <c r="K27" s="256"/>
    </row>
    <row r="28" spans="2:11" ht="12.75">
      <c r="B28" s="3"/>
      <c r="C28" s="3"/>
      <c r="D28" s="3"/>
      <c r="E28" s="3"/>
      <c r="F28" s="3"/>
      <c r="G28" s="3"/>
      <c r="H28" s="3"/>
      <c r="I28" s="3"/>
      <c r="J28" s="3"/>
      <c r="K28" s="3"/>
    </row>
  </sheetData>
  <sheetProtection/>
  <mergeCells count="36">
    <mergeCell ref="C17:G17"/>
    <mergeCell ref="J13:K13"/>
    <mergeCell ref="A17:B17"/>
    <mergeCell ref="E25:G26"/>
    <mergeCell ref="I26:K26"/>
    <mergeCell ref="A18:F18"/>
    <mergeCell ref="H18:K18"/>
    <mergeCell ref="C23:D23"/>
    <mergeCell ref="I23:K23"/>
    <mergeCell ref="H17:K17"/>
    <mergeCell ref="H1:K1"/>
    <mergeCell ref="H2:K2"/>
    <mergeCell ref="H3:K3"/>
    <mergeCell ref="A7:K7"/>
    <mergeCell ref="A8:K8"/>
    <mergeCell ref="D11:K11"/>
    <mergeCell ref="A10:C10"/>
    <mergeCell ref="D10:K10"/>
    <mergeCell ref="C27:D27"/>
    <mergeCell ref="E27:G27"/>
    <mergeCell ref="I27:K27"/>
    <mergeCell ref="A19:G19"/>
    <mergeCell ref="H19:K19"/>
    <mergeCell ref="E22:G22"/>
    <mergeCell ref="I22:K22"/>
    <mergeCell ref="E23:G23"/>
    <mergeCell ref="A16:B16"/>
    <mergeCell ref="C16:G16"/>
    <mergeCell ref="H16:K16"/>
    <mergeCell ref="A11:C11"/>
    <mergeCell ref="A15:B15"/>
    <mergeCell ref="C15:G15"/>
    <mergeCell ref="H15:K15"/>
    <mergeCell ref="G13:I13"/>
    <mergeCell ref="A12:C12"/>
    <mergeCell ref="D12:K12"/>
  </mergeCells>
  <printOptions horizontalCentered="1"/>
  <pageMargins left="0" right="0" top="0.7480314960629921" bottom="0" header="0.31496062992125984" footer="0.31496062992125984"/>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0"/>
  </sheetPr>
  <dimension ref="A1:P30"/>
  <sheetViews>
    <sheetView zoomScaleSheetLayoutView="100" zoomScalePageLayoutView="0" workbookViewId="0" topLeftCell="A1">
      <selection activeCell="I28" sqref="I28:K28"/>
    </sheetView>
  </sheetViews>
  <sheetFormatPr defaultColWidth="9.140625" defaultRowHeight="12.75"/>
  <cols>
    <col min="2" max="2" width="9.7109375" style="0" customWidth="1"/>
    <col min="7" max="7" width="10.7109375" style="0" bestFit="1" customWidth="1"/>
  </cols>
  <sheetData>
    <row r="1" spans="8:11" ht="18">
      <c r="H1" s="275" t="s">
        <v>535</v>
      </c>
      <c r="I1" s="275"/>
      <c r="J1" s="275"/>
      <c r="K1" s="275"/>
    </row>
    <row r="2" spans="8:11" ht="29.25" customHeight="1">
      <c r="H2" s="276" t="s">
        <v>536</v>
      </c>
      <c r="I2" s="277"/>
      <c r="J2" s="277"/>
      <c r="K2" s="277"/>
    </row>
    <row r="3" spans="8:11" ht="12.75">
      <c r="H3" s="276" t="s">
        <v>546</v>
      </c>
      <c r="I3" s="277"/>
      <c r="J3" s="277"/>
      <c r="K3" s="277"/>
    </row>
    <row r="7" spans="1:11" ht="15">
      <c r="A7" s="278" t="s">
        <v>537</v>
      </c>
      <c r="B7" s="278"/>
      <c r="C7" s="278"/>
      <c r="D7" s="278"/>
      <c r="E7" s="278"/>
      <c r="F7" s="278"/>
      <c r="G7" s="278"/>
      <c r="H7" s="278"/>
      <c r="I7" s="278"/>
      <c r="J7" s="278"/>
      <c r="K7" s="278"/>
    </row>
    <row r="8" spans="1:11" ht="89.25" customHeight="1">
      <c r="A8" s="290" t="str">
        <f>koptame_I!$A$1</f>
        <v>„Allažu pamatskolas atjaunošana (energoefektivitātes paaugstināšanai). </v>
      </c>
      <c r="B8" s="290"/>
      <c r="C8" s="290"/>
      <c r="D8" s="290"/>
      <c r="E8" s="290"/>
      <c r="F8" s="290"/>
      <c r="G8" s="290"/>
      <c r="H8" s="290"/>
      <c r="I8" s="290"/>
      <c r="J8" s="290"/>
      <c r="K8" s="290"/>
    </row>
    <row r="9" spans="1:11" ht="51.75" customHeight="1">
      <c r="A9" s="266" t="s">
        <v>504</v>
      </c>
      <c r="B9" s="266"/>
      <c r="C9" s="266"/>
      <c r="D9" s="291" t="str">
        <f>A8</f>
        <v>„Allažu pamatskolas atjaunošana (energoefektivitātes paaugstināšanai). </v>
      </c>
      <c r="E9" s="281"/>
      <c r="F9" s="281"/>
      <c r="G9" s="281"/>
      <c r="H9" s="281"/>
      <c r="I9" s="281"/>
      <c r="J9" s="281"/>
      <c r="K9" s="281"/>
    </row>
    <row r="10" spans="1:16" ht="24" customHeight="1">
      <c r="A10" s="266" t="s">
        <v>542</v>
      </c>
      <c r="B10" s="266"/>
      <c r="C10" s="266"/>
      <c r="D10" s="288" t="str">
        <f>koptame_I!$D$6</f>
        <v>Skolas iela 5, Allaži, Siguldas novads</v>
      </c>
      <c r="E10" s="288"/>
      <c r="F10" s="288"/>
      <c r="G10" s="288"/>
      <c r="H10" s="288"/>
      <c r="I10" s="288"/>
      <c r="J10" s="288"/>
      <c r="K10" s="288"/>
      <c r="L10" s="36"/>
      <c r="M10" s="36"/>
      <c r="N10" s="36"/>
      <c r="O10" s="36"/>
      <c r="P10" s="36"/>
    </row>
    <row r="11" spans="1:11" ht="12.75">
      <c r="A11" s="269" t="s">
        <v>543</v>
      </c>
      <c r="B11" s="269"/>
      <c r="C11" s="269"/>
      <c r="D11" s="270"/>
      <c r="E11" s="270"/>
      <c r="F11" s="270"/>
      <c r="G11" s="270"/>
      <c r="H11" s="270"/>
      <c r="I11" s="270"/>
      <c r="J11" s="270"/>
      <c r="K11" s="270"/>
    </row>
    <row r="12" spans="5:11" ht="12.75">
      <c r="E12" s="29"/>
      <c r="F12" s="29"/>
      <c r="G12" s="269" t="s">
        <v>505</v>
      </c>
      <c r="H12" s="269"/>
      <c r="I12" s="269"/>
      <c r="J12" s="287"/>
      <c r="K12" s="287"/>
    </row>
    <row r="13" spans="1:11" ht="12.75">
      <c r="A13" s="4"/>
      <c r="B13" s="4"/>
      <c r="C13" s="4"/>
      <c r="D13" s="5"/>
      <c r="E13" s="5"/>
      <c r="F13" s="5"/>
      <c r="G13" s="5"/>
      <c r="H13" s="5"/>
      <c r="I13" s="5"/>
      <c r="J13" s="5"/>
      <c r="K13" s="5"/>
    </row>
    <row r="14" spans="1:11" ht="12.75" customHeight="1">
      <c r="A14" s="292" t="s">
        <v>559</v>
      </c>
      <c r="B14" s="292"/>
      <c r="C14" s="292" t="s">
        <v>478</v>
      </c>
      <c r="D14" s="292"/>
      <c r="E14" s="292"/>
      <c r="F14" s="292"/>
      <c r="G14" s="292"/>
      <c r="H14" s="293" t="s">
        <v>560</v>
      </c>
      <c r="I14" s="293"/>
      <c r="J14" s="293"/>
      <c r="K14" s="293"/>
    </row>
    <row r="15" spans="1:11" s="38" customFormat="1" ht="45" customHeight="1">
      <c r="A15" s="289"/>
      <c r="B15" s="289"/>
      <c r="C15" s="264" t="str">
        <f>$D$9</f>
        <v>„Allažu pamatskolas atjaunošana (energoefektivitātes paaugstināšanai). </v>
      </c>
      <c r="D15" s="264"/>
      <c r="E15" s="264"/>
      <c r="F15" s="264"/>
      <c r="G15" s="264"/>
      <c r="H15" s="265"/>
      <c r="I15" s="265"/>
      <c r="J15" s="265"/>
      <c r="K15" s="265"/>
    </row>
    <row r="16" spans="1:11" ht="15">
      <c r="A16" s="283"/>
      <c r="B16" s="283"/>
      <c r="C16" s="282" t="s">
        <v>496</v>
      </c>
      <c r="D16" s="282"/>
      <c r="E16" s="282"/>
      <c r="F16" s="282"/>
      <c r="G16" s="282"/>
      <c r="H16" s="286"/>
      <c r="I16" s="286"/>
      <c r="J16" s="286"/>
      <c r="K16" s="286"/>
    </row>
    <row r="17" spans="1:11" ht="15">
      <c r="A17" s="283"/>
      <c r="B17" s="283"/>
      <c r="C17" s="282" t="s">
        <v>539</v>
      </c>
      <c r="D17" s="282"/>
      <c r="E17" s="282"/>
      <c r="F17" s="282"/>
      <c r="G17" s="282"/>
      <c r="H17" s="286"/>
      <c r="I17" s="286"/>
      <c r="J17" s="286"/>
      <c r="K17" s="286"/>
    </row>
    <row r="18" spans="1:11" ht="15">
      <c r="A18" s="296" t="s">
        <v>541</v>
      </c>
      <c r="B18" s="296"/>
      <c r="C18" s="296"/>
      <c r="D18" s="296"/>
      <c r="E18" s="296"/>
      <c r="F18" s="296"/>
      <c r="G18" s="296"/>
      <c r="H18" s="35"/>
      <c r="I18" s="35"/>
      <c r="J18" s="35"/>
      <c r="K18" s="35"/>
    </row>
    <row r="19" spans="1:11" s="27" customFormat="1" ht="15">
      <c r="A19" s="295"/>
      <c r="B19" s="295"/>
      <c r="C19" s="295"/>
      <c r="D19" s="295"/>
      <c r="E19" s="295"/>
      <c r="F19" s="295"/>
      <c r="G19" s="32"/>
      <c r="H19" s="294"/>
      <c r="I19" s="294"/>
      <c r="J19" s="294"/>
      <c r="K19" s="294"/>
    </row>
    <row r="20" spans="1:11" s="28" customFormat="1" ht="15">
      <c r="A20" s="271" t="s">
        <v>540</v>
      </c>
      <c r="B20" s="271"/>
      <c r="C20" s="271"/>
      <c r="D20" s="271"/>
      <c r="E20" s="271"/>
      <c r="F20" s="271"/>
      <c r="G20" s="271"/>
      <c r="H20" s="272"/>
      <c r="I20" s="272"/>
      <c r="J20" s="272"/>
      <c r="K20" s="272"/>
    </row>
    <row r="21" spans="1:11" ht="15">
      <c r="A21" s="25"/>
      <c r="B21" s="25"/>
      <c r="C21" s="25"/>
      <c r="D21" s="25"/>
      <c r="E21" s="25"/>
      <c r="F21" s="25"/>
      <c r="G21" s="25"/>
      <c r="H21" s="26"/>
      <c r="I21" s="26"/>
      <c r="J21" s="26"/>
      <c r="K21" s="26"/>
    </row>
    <row r="22" spans="1:11" ht="14.25">
      <c r="A22" s="6"/>
      <c r="B22" s="6"/>
      <c r="C22" s="7"/>
      <c r="D22" s="7"/>
      <c r="E22" s="7"/>
      <c r="F22" s="7"/>
      <c r="G22" s="8"/>
      <c r="H22" s="8"/>
      <c r="I22" s="8"/>
      <c r="J22" s="8"/>
      <c r="K22" s="8"/>
    </row>
    <row r="23" spans="1:11" ht="14.25">
      <c r="A23" s="6"/>
      <c r="B23" s="6"/>
      <c r="C23" s="7"/>
      <c r="D23" s="7"/>
      <c r="E23" s="7"/>
      <c r="F23" s="7"/>
      <c r="G23" s="8"/>
      <c r="H23" s="8"/>
      <c r="I23" s="8"/>
      <c r="J23" s="8"/>
      <c r="K23" s="8"/>
    </row>
    <row r="24" spans="1:11" ht="12.75">
      <c r="A24" t="s">
        <v>497</v>
      </c>
      <c r="C24" s="12" t="s">
        <v>498</v>
      </c>
      <c r="D24" s="12"/>
      <c r="E24" s="254" t="s">
        <v>563</v>
      </c>
      <c r="F24" s="273"/>
      <c r="G24" s="273"/>
      <c r="H24" s="12"/>
      <c r="I24" s="274"/>
      <c r="J24" s="274"/>
      <c r="K24" s="274"/>
    </row>
    <row r="25" spans="1:11" ht="12.75">
      <c r="A25" s="1" t="s">
        <v>502</v>
      </c>
      <c r="C25" s="256" t="s">
        <v>499</v>
      </c>
      <c r="D25" s="256"/>
      <c r="E25" s="256" t="s">
        <v>500</v>
      </c>
      <c r="F25" s="256"/>
      <c r="G25" s="256"/>
      <c r="H25" s="11"/>
      <c r="I25" s="256" t="s">
        <v>501</v>
      </c>
      <c r="J25" s="256"/>
      <c r="K25" s="256"/>
    </row>
    <row r="26" spans="2:11" ht="12.75">
      <c r="B26" s="3"/>
      <c r="C26" s="3"/>
      <c r="D26" s="3"/>
      <c r="E26" s="3"/>
      <c r="F26" s="3"/>
      <c r="G26" s="3"/>
      <c r="H26" s="3"/>
      <c r="I26" s="3"/>
      <c r="J26" s="3"/>
      <c r="K26" s="3"/>
    </row>
    <row r="27" spans="2:11" ht="12.75">
      <c r="B27" s="3"/>
      <c r="C27" s="3"/>
      <c r="D27" s="3"/>
      <c r="E27" s="254" t="s">
        <v>467</v>
      </c>
      <c r="F27" s="273"/>
      <c r="G27" s="273"/>
      <c r="H27" s="3"/>
      <c r="I27" s="3"/>
      <c r="J27" s="3"/>
      <c r="K27" s="3"/>
    </row>
    <row r="28" spans="1:11" ht="12.75">
      <c r="A28" t="s">
        <v>503</v>
      </c>
      <c r="C28" s="12" t="s">
        <v>498</v>
      </c>
      <c r="D28" s="12"/>
      <c r="E28" s="273"/>
      <c r="F28" s="273"/>
      <c r="G28" s="273"/>
      <c r="H28" s="12"/>
      <c r="I28" s="274"/>
      <c r="J28" s="274"/>
      <c r="K28" s="274"/>
    </row>
    <row r="29" spans="3:11" ht="12.75">
      <c r="C29" s="256" t="s">
        <v>499</v>
      </c>
      <c r="D29" s="256"/>
      <c r="E29" s="256" t="s">
        <v>500</v>
      </c>
      <c r="F29" s="256"/>
      <c r="G29" s="256"/>
      <c r="H29" s="11"/>
      <c r="I29" s="256" t="s">
        <v>501</v>
      </c>
      <c r="J29" s="256"/>
      <c r="K29" s="256"/>
    </row>
    <row r="30" spans="2:11" ht="12.75">
      <c r="B30" s="3"/>
      <c r="C30" s="3"/>
      <c r="D30" s="3"/>
      <c r="E30" s="3"/>
      <c r="F30" s="3"/>
      <c r="G30" s="3"/>
      <c r="H30" s="3"/>
      <c r="I30" s="3"/>
      <c r="J30" s="3"/>
      <c r="K30" s="3"/>
    </row>
  </sheetData>
  <sheetProtection/>
  <mergeCells count="40">
    <mergeCell ref="E27:G28"/>
    <mergeCell ref="I28:K28"/>
    <mergeCell ref="I24:K24"/>
    <mergeCell ref="A18:G18"/>
    <mergeCell ref="I25:K25"/>
    <mergeCell ref="C17:G17"/>
    <mergeCell ref="E24:G24"/>
    <mergeCell ref="A20:G20"/>
    <mergeCell ref="H20:K20"/>
    <mergeCell ref="H19:K19"/>
    <mergeCell ref="A19:F19"/>
    <mergeCell ref="A14:B14"/>
    <mergeCell ref="H15:K15"/>
    <mergeCell ref="H14:K14"/>
    <mergeCell ref="E29:G29"/>
    <mergeCell ref="I29:K29"/>
    <mergeCell ref="C29:D29"/>
    <mergeCell ref="C25:D25"/>
    <mergeCell ref="E25:G25"/>
    <mergeCell ref="A17:B17"/>
    <mergeCell ref="H17:K17"/>
    <mergeCell ref="C15:G15"/>
    <mergeCell ref="H16:K16"/>
    <mergeCell ref="A15:B15"/>
    <mergeCell ref="A8:K8"/>
    <mergeCell ref="D9:K9"/>
    <mergeCell ref="A16:B16"/>
    <mergeCell ref="C16:G16"/>
    <mergeCell ref="G12:I12"/>
    <mergeCell ref="C14:G14"/>
    <mergeCell ref="A10:C10"/>
    <mergeCell ref="H1:K1"/>
    <mergeCell ref="H2:K2"/>
    <mergeCell ref="H3:K3"/>
    <mergeCell ref="A7:K7"/>
    <mergeCell ref="J12:K12"/>
    <mergeCell ref="D10:K10"/>
    <mergeCell ref="D11:K11"/>
    <mergeCell ref="A9:C9"/>
    <mergeCell ref="A11:C11"/>
  </mergeCells>
  <printOptions horizontalCentered="1"/>
  <pageMargins left="0" right="0" top="0.7480314960629921" bottom="0.7480314960629921"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FFFF00"/>
  </sheetPr>
  <dimension ref="A1:K38"/>
  <sheetViews>
    <sheetView zoomScaleSheetLayoutView="100" zoomScalePageLayoutView="0" workbookViewId="0" topLeftCell="A1">
      <selection activeCell="I35" sqref="I35:K35"/>
    </sheetView>
  </sheetViews>
  <sheetFormatPr defaultColWidth="9.140625" defaultRowHeight="12.75"/>
  <cols>
    <col min="1" max="1" width="7.28125" style="0" customWidth="1"/>
    <col min="2" max="2" width="7.7109375" style="0" customWidth="1"/>
    <col min="6" max="6" width="10.7109375" style="0" bestFit="1" customWidth="1"/>
    <col min="7" max="7" width="12.421875" style="0" customWidth="1"/>
    <col min="8" max="9" width="10.8515625" style="0" customWidth="1"/>
    <col min="10" max="10" width="11.57421875" style="0" customWidth="1"/>
    <col min="11" max="11" width="10.421875" style="0" customWidth="1"/>
  </cols>
  <sheetData>
    <row r="1" spans="1:11" s="31" customFormat="1" ht="48" customHeight="1">
      <c r="A1" s="304" t="str">
        <f>DOP!$A$2</f>
        <v>„Allažu pamatskolas atjaunošana (energoefektivitātes paaugstināšanai). </v>
      </c>
      <c r="B1" s="304"/>
      <c r="C1" s="304"/>
      <c r="D1" s="304"/>
      <c r="E1" s="304"/>
      <c r="F1" s="304"/>
      <c r="G1" s="304"/>
      <c r="H1" s="304"/>
      <c r="I1" s="304"/>
      <c r="J1" s="304"/>
      <c r="K1" s="304"/>
    </row>
    <row r="2" spans="1:11" s="30" customFormat="1" ht="15.75">
      <c r="A2" s="309" t="s">
        <v>506</v>
      </c>
      <c r="B2" s="309"/>
      <c r="C2" s="309"/>
      <c r="D2" s="309"/>
      <c r="E2" s="309"/>
      <c r="F2" s="309"/>
      <c r="G2" s="309"/>
      <c r="H2" s="309"/>
      <c r="I2" s="309"/>
      <c r="J2" s="309"/>
      <c r="K2" s="309"/>
    </row>
    <row r="4" spans="1:11" s="9" customFormat="1" ht="27" customHeight="1">
      <c r="A4" s="305" t="s">
        <v>477</v>
      </c>
      <c r="B4" s="305"/>
      <c r="C4" s="305"/>
      <c r="D4" s="306" t="str">
        <f>A1</f>
        <v>„Allažu pamatskolas atjaunošana (energoefektivitātes paaugstināšanai). </v>
      </c>
      <c r="E4" s="305"/>
      <c r="F4" s="305"/>
      <c r="G4" s="305"/>
      <c r="H4" s="305"/>
      <c r="I4" s="305"/>
      <c r="J4" s="305"/>
      <c r="K4" s="305"/>
    </row>
    <row r="5" spans="1:11" s="9" customFormat="1" ht="27" customHeight="1">
      <c r="A5" s="303" t="s">
        <v>478</v>
      </c>
      <c r="B5" s="303"/>
      <c r="C5" s="303"/>
      <c r="D5" s="307" t="str">
        <f>A1</f>
        <v>„Allažu pamatskolas atjaunošana (energoefektivitātes paaugstināšanai). </v>
      </c>
      <c r="E5" s="303"/>
      <c r="F5" s="303"/>
      <c r="G5" s="303"/>
      <c r="H5" s="303"/>
      <c r="I5" s="303"/>
      <c r="J5" s="303"/>
      <c r="K5" s="303"/>
    </row>
    <row r="6" spans="1:11" s="9" customFormat="1" ht="15" customHeight="1">
      <c r="A6" s="303" t="s">
        <v>479</v>
      </c>
      <c r="B6" s="303"/>
      <c r="C6" s="303"/>
      <c r="D6" s="308" t="str">
        <f>DOP!$D$6</f>
        <v>Skolas iela 5, Allaži, Siguldas novads</v>
      </c>
      <c r="E6" s="308"/>
      <c r="F6" s="308"/>
      <c r="G6" s="308"/>
      <c r="H6" s="308"/>
      <c r="I6" s="308"/>
      <c r="J6" s="308"/>
      <c r="K6" s="308"/>
    </row>
    <row r="7" spans="1:11" s="9" customFormat="1" ht="14.25" customHeight="1">
      <c r="A7" s="303" t="s">
        <v>507</v>
      </c>
      <c r="B7" s="303"/>
      <c r="C7" s="303"/>
      <c r="D7" s="301">
        <f>$G$25</f>
        <v>0</v>
      </c>
      <c r="E7" s="301"/>
      <c r="F7" s="301"/>
      <c r="G7" s="301"/>
      <c r="H7" s="301"/>
      <c r="I7" s="301"/>
      <c r="J7" s="301"/>
      <c r="K7" s="301"/>
    </row>
    <row r="8" spans="1:11" s="9" customFormat="1" ht="14.25" customHeight="1">
      <c r="A8" s="303" t="s">
        <v>508</v>
      </c>
      <c r="B8" s="303"/>
      <c r="C8" s="303"/>
      <c r="D8" s="301">
        <f>$K$20</f>
        <v>0</v>
      </c>
      <c r="E8" s="301"/>
      <c r="F8" s="301"/>
      <c r="G8" s="301"/>
      <c r="H8" s="301"/>
      <c r="I8" s="301"/>
      <c r="J8" s="301"/>
      <c r="K8" s="301"/>
    </row>
    <row r="9" spans="1:11" s="9" customFormat="1" ht="14.25" customHeight="1">
      <c r="A9" s="303" t="s">
        <v>505</v>
      </c>
      <c r="B9" s="303"/>
      <c r="C9" s="303"/>
      <c r="D9" s="302"/>
      <c r="E9" s="302"/>
      <c r="F9" s="302"/>
      <c r="G9" s="302"/>
      <c r="H9" s="302"/>
      <c r="I9" s="302"/>
      <c r="J9" s="302"/>
      <c r="K9" s="302"/>
    </row>
    <row r="11" spans="1:11" s="2" customFormat="1" ht="39" customHeight="1">
      <c r="A11" s="37" t="s">
        <v>530</v>
      </c>
      <c r="B11" s="37" t="s">
        <v>531</v>
      </c>
      <c r="C11" s="300" t="s">
        <v>532</v>
      </c>
      <c r="D11" s="300"/>
      <c r="E11" s="300"/>
      <c r="F11" s="300"/>
      <c r="G11" s="37" t="s">
        <v>555</v>
      </c>
      <c r="H11" s="37" t="s">
        <v>556</v>
      </c>
      <c r="I11" s="37" t="s">
        <v>557</v>
      </c>
      <c r="J11" s="37" t="s">
        <v>558</v>
      </c>
      <c r="K11" s="37" t="s">
        <v>533</v>
      </c>
    </row>
    <row r="12" spans="1:11" s="15" customFormat="1" ht="14.25" customHeight="1">
      <c r="A12" s="22">
        <v>1</v>
      </c>
      <c r="B12" s="152">
        <v>1</v>
      </c>
      <c r="C12" s="298" t="str">
        <f>DOP!$A$30</f>
        <v>Kopā DOP Tiešās izmaksas </v>
      </c>
      <c r="D12" s="298"/>
      <c r="E12" s="298"/>
      <c r="F12" s="298"/>
      <c r="G12" s="44">
        <f aca="true" t="shared" si="0" ref="G12:G19">H12+I12+J12</f>
        <v>0</v>
      </c>
      <c r="H12" s="16">
        <f>DOP!$M$30</f>
        <v>0</v>
      </c>
      <c r="I12" s="16">
        <f>DOP!$N$30</f>
        <v>0</v>
      </c>
      <c r="J12" s="16">
        <f>DOP!$O$30</f>
        <v>0</v>
      </c>
      <c r="K12" s="16">
        <f>DOP!$L$28</f>
        <v>0</v>
      </c>
    </row>
    <row r="13" spans="1:11" s="15" customFormat="1" ht="14.25" customHeight="1">
      <c r="A13" s="23">
        <v>2</v>
      </c>
      <c r="B13" s="152">
        <v>2</v>
      </c>
      <c r="C13" s="298" t="str">
        <f>TS!A48</f>
        <v>Kopā TS tiešās izmaksas </v>
      </c>
      <c r="D13" s="298"/>
      <c r="E13" s="298"/>
      <c r="F13" s="298"/>
      <c r="G13" s="44">
        <f t="shared" si="0"/>
        <v>0</v>
      </c>
      <c r="H13" s="17">
        <f>TS!M48</f>
        <v>0</v>
      </c>
      <c r="I13" s="17">
        <f>TS!N48</f>
        <v>0</v>
      </c>
      <c r="J13" s="17">
        <f>TS!O48</f>
        <v>0</v>
      </c>
      <c r="K13" s="17">
        <f>TS!L45</f>
        <v>0</v>
      </c>
    </row>
    <row r="14" spans="1:11" s="15" customFormat="1" ht="14.25" customHeight="1">
      <c r="A14" s="22">
        <v>3</v>
      </c>
      <c r="B14" s="152">
        <v>3</v>
      </c>
      <c r="C14" s="298" t="str">
        <f>'AR'!$A$260</f>
        <v>Kopā AR Tiešās izmaksas </v>
      </c>
      <c r="D14" s="298"/>
      <c r="E14" s="298"/>
      <c r="F14" s="298"/>
      <c r="G14" s="44">
        <f t="shared" si="0"/>
        <v>0</v>
      </c>
      <c r="H14" s="17">
        <f>'AR'!$M$260</f>
        <v>0</v>
      </c>
      <c r="I14" s="17">
        <f>'AR'!$N$260</f>
        <v>0</v>
      </c>
      <c r="J14" s="17">
        <f>'AR'!$O$260</f>
        <v>0</v>
      </c>
      <c r="K14" s="17">
        <f>'AR'!$L$258</f>
        <v>0</v>
      </c>
    </row>
    <row r="15" spans="1:11" s="15" customFormat="1" ht="14.25" customHeight="1">
      <c r="A15" s="23">
        <v>4</v>
      </c>
      <c r="B15" s="152">
        <v>4</v>
      </c>
      <c r="C15" s="298" t="str">
        <f>AVK!$A$93</f>
        <v>Kopā AVK Tiešās izmaksas </v>
      </c>
      <c r="D15" s="298"/>
      <c r="E15" s="298"/>
      <c r="F15" s="298"/>
      <c r="G15" s="44">
        <f t="shared" si="0"/>
        <v>0</v>
      </c>
      <c r="H15" s="44">
        <f>AVK!$M$93</f>
        <v>0</v>
      </c>
      <c r="I15" s="17">
        <f>AVK!$N$93</f>
        <v>0</v>
      </c>
      <c r="J15" s="17">
        <f>AVK!$O$93</f>
        <v>0</v>
      </c>
      <c r="K15" s="17">
        <f>AVK!$L$91</f>
        <v>0</v>
      </c>
    </row>
    <row r="16" spans="1:11" s="15" customFormat="1" ht="14.25" customHeight="1">
      <c r="A16" s="22">
        <v>5</v>
      </c>
      <c r="B16" s="152">
        <v>5</v>
      </c>
      <c r="C16" s="298" t="str">
        <f>'EL'!$A$142</f>
        <v>Kopā EL Tiešās izmaksas </v>
      </c>
      <c r="D16" s="298"/>
      <c r="E16" s="298"/>
      <c r="F16" s="298"/>
      <c r="G16" s="44">
        <f t="shared" si="0"/>
        <v>107.6</v>
      </c>
      <c r="H16" s="17">
        <f>'EL'!$M$142</f>
        <v>107.6</v>
      </c>
      <c r="I16" s="17">
        <f>'EL'!$N$142</f>
        <v>0</v>
      </c>
      <c r="J16" s="17">
        <f>'EL'!$O$142</f>
        <v>0</v>
      </c>
      <c r="K16" s="17">
        <f>'EL'!$L$140</f>
        <v>17.05</v>
      </c>
    </row>
    <row r="17" spans="1:11" s="15" customFormat="1" ht="14.25" customHeight="1">
      <c r="A17" s="23">
        <v>6</v>
      </c>
      <c r="B17" s="152">
        <v>6</v>
      </c>
      <c r="C17" s="298" t="str">
        <f>vajstravas!$A$136</f>
        <v>Kopā Vājstrāvas Tiešās izmaksas </v>
      </c>
      <c r="D17" s="298"/>
      <c r="E17" s="298"/>
      <c r="F17" s="298"/>
      <c r="G17" s="44">
        <f>H17+I17+J17</f>
        <v>0</v>
      </c>
      <c r="H17" s="17">
        <f>vajstravas!$M$136</f>
        <v>0</v>
      </c>
      <c r="I17" s="17">
        <f>vajstravas!$N$136</f>
        <v>0</v>
      </c>
      <c r="J17" s="17">
        <f>vajstravas!$O$136</f>
        <v>0</v>
      </c>
      <c r="K17" s="17">
        <f>vajstravas!$L$134</f>
        <v>0</v>
      </c>
    </row>
    <row r="18" spans="1:11" s="15" customFormat="1" ht="14.25" customHeight="1">
      <c r="A18" s="22">
        <v>7</v>
      </c>
      <c r="B18" s="152">
        <v>7</v>
      </c>
      <c r="C18" s="298" t="str">
        <f>ELT!$A$57</f>
        <v>Kopā ELT Tiešās izmaksas </v>
      </c>
      <c r="D18" s="298"/>
      <c r="E18" s="298"/>
      <c r="F18" s="298"/>
      <c r="G18" s="44">
        <f>H18+I18+J18</f>
        <v>0</v>
      </c>
      <c r="H18" s="17">
        <f>ELT!$M$57</f>
        <v>0</v>
      </c>
      <c r="I18" s="17">
        <f>ELT!$N$57</f>
        <v>0</v>
      </c>
      <c r="J18" s="17">
        <f>ELT!$O$57</f>
        <v>0</v>
      </c>
      <c r="K18" s="17">
        <f>ELT!$L$55</f>
        <v>0</v>
      </c>
    </row>
    <row r="19" spans="1:11" s="15" customFormat="1" ht="14.25" customHeight="1">
      <c r="A19" s="23">
        <v>8</v>
      </c>
      <c r="B19" s="152">
        <v>8</v>
      </c>
      <c r="C19" s="298" t="str">
        <f>LKT!$A$90</f>
        <v>Kopā LKT Tiešās izmaksas </v>
      </c>
      <c r="D19" s="298"/>
      <c r="E19" s="298"/>
      <c r="F19" s="298"/>
      <c r="G19" s="44">
        <f t="shared" si="0"/>
        <v>0</v>
      </c>
      <c r="H19" s="17">
        <f>LKT!$M$90</f>
        <v>0</v>
      </c>
      <c r="I19" s="17">
        <f>LKT!$N$90</f>
        <v>0</v>
      </c>
      <c r="J19" s="17">
        <f>LKT!$O$90</f>
        <v>0</v>
      </c>
      <c r="K19" s="17">
        <f>LKT!$L$88</f>
        <v>0</v>
      </c>
    </row>
    <row r="20" spans="1:11" s="9" customFormat="1" ht="14.25">
      <c r="A20" s="299" t="s">
        <v>496</v>
      </c>
      <c r="B20" s="299"/>
      <c r="C20" s="299"/>
      <c r="D20" s="299"/>
      <c r="E20" s="299"/>
      <c r="F20" s="299"/>
      <c r="G20" s="18">
        <v>0</v>
      </c>
      <c r="H20" s="18">
        <v>0</v>
      </c>
      <c r="I20" s="18">
        <f>SUM(I12:I19)</f>
        <v>0</v>
      </c>
      <c r="J20" s="18">
        <f>SUM(J12:J19)</f>
        <v>0</v>
      </c>
      <c r="K20" s="18">
        <v>0</v>
      </c>
    </row>
    <row r="21" spans="1:11" s="9" customFormat="1" ht="14.25">
      <c r="A21" s="299" t="s">
        <v>492</v>
      </c>
      <c r="B21" s="299"/>
      <c r="C21" s="299"/>
      <c r="D21" s="299"/>
      <c r="E21" s="299"/>
      <c r="F21" s="19">
        <v>0.05</v>
      </c>
      <c r="G21" s="18">
        <f>ROUND(G20*F21,2)</f>
        <v>0</v>
      </c>
      <c r="H21" s="18"/>
      <c r="I21" s="18"/>
      <c r="J21" s="18"/>
      <c r="K21" s="18"/>
    </row>
    <row r="22" spans="1:11" s="14" customFormat="1" ht="14.25">
      <c r="A22" s="297" t="s">
        <v>493</v>
      </c>
      <c r="B22" s="297"/>
      <c r="C22" s="297"/>
      <c r="D22" s="297"/>
      <c r="E22" s="297"/>
      <c r="F22" s="297"/>
      <c r="G22" s="20">
        <f>ROUND(G21*0.1,2)</f>
        <v>0</v>
      </c>
      <c r="H22" s="20"/>
      <c r="I22" s="20"/>
      <c r="J22" s="20"/>
      <c r="K22" s="20"/>
    </row>
    <row r="23" spans="1:11" s="9" customFormat="1" ht="14.25">
      <c r="A23" s="299" t="s">
        <v>494</v>
      </c>
      <c r="B23" s="299"/>
      <c r="C23" s="299"/>
      <c r="D23" s="299"/>
      <c r="E23" s="299"/>
      <c r="F23" s="19">
        <v>0.05</v>
      </c>
      <c r="G23" s="18">
        <f>ROUND(G20*F23,2)</f>
        <v>0</v>
      </c>
      <c r="H23" s="18"/>
      <c r="I23" s="18"/>
      <c r="J23" s="18"/>
      <c r="K23" s="18"/>
    </row>
    <row r="24" spans="1:11" s="9" customFormat="1" ht="14.25">
      <c r="A24" s="299" t="s">
        <v>495</v>
      </c>
      <c r="B24" s="299"/>
      <c r="C24" s="299"/>
      <c r="D24" s="299"/>
      <c r="E24" s="299"/>
      <c r="F24" s="19">
        <v>0.2359</v>
      </c>
      <c r="G24" s="18">
        <f>ROUND(H20*F24,2)</f>
        <v>0</v>
      </c>
      <c r="H24" s="18"/>
      <c r="I24" s="18"/>
      <c r="J24" s="18"/>
      <c r="K24" s="18"/>
    </row>
    <row r="25" spans="1:11" s="10" customFormat="1" ht="15.75">
      <c r="A25" s="311" t="s">
        <v>496</v>
      </c>
      <c r="B25" s="311"/>
      <c r="C25" s="311"/>
      <c r="D25" s="311"/>
      <c r="E25" s="311"/>
      <c r="F25" s="311"/>
      <c r="G25" s="21">
        <f>G20+G21+G23+G24+G22</f>
        <v>0</v>
      </c>
      <c r="H25" s="21"/>
      <c r="I25" s="21"/>
      <c r="J25" s="21"/>
      <c r="K25" s="21"/>
    </row>
    <row r="27" spans="1:11" ht="12.75">
      <c r="A27" t="s">
        <v>497</v>
      </c>
      <c r="C27" s="12" t="s">
        <v>498</v>
      </c>
      <c r="D27" s="12"/>
      <c r="E27" s="254" t="s">
        <v>563</v>
      </c>
      <c r="F27" s="273"/>
      <c r="G27" s="273"/>
      <c r="H27" s="12"/>
      <c r="I27" s="274"/>
      <c r="J27" s="274"/>
      <c r="K27" s="274"/>
    </row>
    <row r="28" spans="1:11" ht="12.75">
      <c r="A28" s="1" t="s">
        <v>502</v>
      </c>
      <c r="C28" s="256" t="s">
        <v>499</v>
      </c>
      <c r="D28" s="256"/>
      <c r="E28" s="256" t="s">
        <v>500</v>
      </c>
      <c r="F28" s="256"/>
      <c r="G28" s="256"/>
      <c r="H28" s="11"/>
      <c r="I28" s="256" t="s">
        <v>501</v>
      </c>
      <c r="J28" s="256"/>
      <c r="K28" s="256"/>
    </row>
    <row r="29" spans="2:11" ht="12.75">
      <c r="B29" s="3"/>
      <c r="C29" s="3"/>
      <c r="D29" s="3"/>
      <c r="E29" s="3"/>
      <c r="F29" s="3"/>
      <c r="G29" s="3"/>
      <c r="H29" s="3"/>
      <c r="I29" s="3"/>
      <c r="J29" s="3"/>
      <c r="K29" s="3"/>
    </row>
    <row r="30" spans="2:11" ht="12.75">
      <c r="B30" s="3"/>
      <c r="C30" s="3"/>
      <c r="D30" s="3"/>
      <c r="E30" s="254" t="s">
        <v>467</v>
      </c>
      <c r="F30" s="273"/>
      <c r="G30" s="273"/>
      <c r="H30" s="3"/>
      <c r="I30" s="3"/>
      <c r="J30" s="3"/>
      <c r="K30" s="3"/>
    </row>
    <row r="31" spans="1:11" ht="12.75">
      <c r="A31" t="s">
        <v>503</v>
      </c>
      <c r="C31" s="12" t="s">
        <v>498</v>
      </c>
      <c r="D31" s="12"/>
      <c r="E31" s="273"/>
      <c r="F31" s="273"/>
      <c r="G31" s="273"/>
      <c r="H31" s="12"/>
      <c r="I31" s="274"/>
      <c r="J31" s="274"/>
      <c r="K31" s="274"/>
    </row>
    <row r="32" spans="3:11" ht="12.75">
      <c r="C32" s="256" t="s">
        <v>499</v>
      </c>
      <c r="D32" s="256"/>
      <c r="E32" s="256" t="s">
        <v>500</v>
      </c>
      <c r="F32" s="256"/>
      <c r="G32" s="256"/>
      <c r="H32" s="11"/>
      <c r="I32" s="256" t="s">
        <v>501</v>
      </c>
      <c r="J32" s="256"/>
      <c r="K32" s="256"/>
    </row>
    <row r="33" spans="2:11" ht="12.75">
      <c r="B33" s="3"/>
      <c r="C33" s="3"/>
      <c r="D33" s="3"/>
      <c r="E33" s="3"/>
      <c r="F33" s="3"/>
      <c r="G33" s="3"/>
      <c r="H33" s="3"/>
      <c r="I33" s="3"/>
      <c r="J33" s="3"/>
      <c r="K33" s="3"/>
    </row>
    <row r="34" spans="2:11" ht="12.75">
      <c r="B34" s="3"/>
      <c r="C34" s="3"/>
      <c r="D34" s="3"/>
      <c r="E34" s="254" t="s">
        <v>628</v>
      </c>
      <c r="F34" s="273"/>
      <c r="G34" s="273"/>
      <c r="H34" s="3"/>
      <c r="I34" s="3"/>
      <c r="J34" s="3"/>
      <c r="K34" s="3"/>
    </row>
    <row r="35" spans="1:11" s="13" customFormat="1" ht="15">
      <c r="A35" t="s">
        <v>627</v>
      </c>
      <c r="B35"/>
      <c r="C35" s="12" t="s">
        <v>498</v>
      </c>
      <c r="D35" s="12"/>
      <c r="E35" s="273"/>
      <c r="F35" s="273"/>
      <c r="G35" s="273"/>
      <c r="H35" s="12"/>
      <c r="I35" s="274"/>
      <c r="J35" s="274"/>
      <c r="K35" s="274"/>
    </row>
    <row r="36" spans="1:11" s="13" customFormat="1" ht="15">
      <c r="A36" s="1" t="s">
        <v>502</v>
      </c>
      <c r="B36" s="173" t="s">
        <v>629</v>
      </c>
      <c r="C36" s="256" t="s">
        <v>499</v>
      </c>
      <c r="D36" s="256"/>
      <c r="E36" s="256" t="s">
        <v>500</v>
      </c>
      <c r="F36" s="256"/>
      <c r="G36" s="256"/>
      <c r="H36" s="11"/>
      <c r="I36" s="256" t="s">
        <v>501</v>
      </c>
      <c r="J36" s="256"/>
      <c r="K36" s="256"/>
    </row>
    <row r="37" s="13" customFormat="1" ht="15"/>
    <row r="38" spans="3:10" s="13" customFormat="1" ht="15">
      <c r="C38" s="310"/>
      <c r="D38" s="310"/>
      <c r="E38" s="310"/>
      <c r="F38" s="310"/>
      <c r="G38" s="310"/>
      <c r="H38" s="310"/>
      <c r="I38" s="310"/>
      <c r="J38" s="310"/>
    </row>
  </sheetData>
  <sheetProtection/>
  <mergeCells count="45">
    <mergeCell ref="A23:E23"/>
    <mergeCell ref="E34:G35"/>
    <mergeCell ref="C13:F13"/>
    <mergeCell ref="I28:K28"/>
    <mergeCell ref="E28:G28"/>
    <mergeCell ref="I27:K27"/>
    <mergeCell ref="A24:E24"/>
    <mergeCell ref="A25:F25"/>
    <mergeCell ref="C28:D28"/>
    <mergeCell ref="E27:G27"/>
    <mergeCell ref="C38:J38"/>
    <mergeCell ref="I31:K31"/>
    <mergeCell ref="I32:K32"/>
    <mergeCell ref="E30:G31"/>
    <mergeCell ref="E32:G32"/>
    <mergeCell ref="C32:D32"/>
    <mergeCell ref="I35:K35"/>
    <mergeCell ref="C36:D36"/>
    <mergeCell ref="E36:G36"/>
    <mergeCell ref="I36:K36"/>
    <mergeCell ref="A1:K1"/>
    <mergeCell ref="A4:C4"/>
    <mergeCell ref="D4:K4"/>
    <mergeCell ref="A6:C6"/>
    <mergeCell ref="D5:K5"/>
    <mergeCell ref="D6:K6"/>
    <mergeCell ref="A5:C5"/>
    <mergeCell ref="A2:K2"/>
    <mergeCell ref="C11:F11"/>
    <mergeCell ref="D8:K8"/>
    <mergeCell ref="D9:K9"/>
    <mergeCell ref="A7:C7"/>
    <mergeCell ref="A9:C9"/>
    <mergeCell ref="D7:K7"/>
    <mergeCell ref="A8:C8"/>
    <mergeCell ref="A22:F22"/>
    <mergeCell ref="C18:F18"/>
    <mergeCell ref="C12:F12"/>
    <mergeCell ref="A21:E21"/>
    <mergeCell ref="C15:F15"/>
    <mergeCell ref="C19:F19"/>
    <mergeCell ref="C14:F14"/>
    <mergeCell ref="C16:F16"/>
    <mergeCell ref="C17:F17"/>
    <mergeCell ref="A20:F20"/>
  </mergeCells>
  <printOptions horizontalCentered="1"/>
  <pageMargins left="0.7874015748031497" right="0" top="0.984251968503937" bottom="0.984251968503937"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indexed="27"/>
  </sheetPr>
  <dimension ref="A1:P37"/>
  <sheetViews>
    <sheetView zoomScaleSheetLayoutView="85" zoomScalePageLayoutView="0" workbookViewId="0" topLeftCell="A1">
      <selection activeCell="A8" sqref="A8:P8"/>
    </sheetView>
  </sheetViews>
  <sheetFormatPr defaultColWidth="9.28125" defaultRowHeight="12.75"/>
  <cols>
    <col min="1" max="1" width="3.421875" style="64" customWidth="1"/>
    <col min="2" max="2" width="7.7109375" style="113" customWidth="1"/>
    <col min="3" max="3" width="35.28125" style="66" customWidth="1"/>
    <col min="4" max="4" width="3.7109375" style="112" customWidth="1"/>
    <col min="5" max="5" width="7.57421875" style="67" customWidth="1"/>
    <col min="6" max="6" width="5.28125" style="65" customWidth="1"/>
    <col min="7" max="7" width="4.7109375" style="65" customWidth="1"/>
    <col min="8" max="8" width="7.28125" style="65" customWidth="1"/>
    <col min="9" max="9" width="6.7109375" style="65" customWidth="1"/>
    <col min="10" max="10" width="6.28125" style="65" customWidth="1"/>
    <col min="11" max="11" width="9.00390625" style="65" customWidth="1"/>
    <col min="12" max="12" width="11.28125" style="65" customWidth="1"/>
    <col min="13" max="13" width="10.28125" style="65" customWidth="1"/>
    <col min="14" max="14" width="11.57421875" style="65" customWidth="1"/>
    <col min="15" max="15" width="9.421875" style="65" customWidth="1"/>
    <col min="16" max="16" width="11.421875" style="65" customWidth="1"/>
    <col min="17" max="16384" width="9.28125" style="53" customWidth="1"/>
  </cols>
  <sheetData>
    <row r="1" spans="1:16" s="46" customFormat="1" ht="13.5" customHeight="1">
      <c r="A1" s="325" t="s">
        <v>589</v>
      </c>
      <c r="B1" s="325"/>
      <c r="C1" s="326"/>
      <c r="D1" s="325"/>
      <c r="E1" s="325"/>
      <c r="F1" s="325"/>
      <c r="G1" s="325"/>
      <c r="H1" s="325"/>
      <c r="I1" s="325"/>
      <c r="J1" s="325"/>
      <c r="K1" s="325"/>
      <c r="L1" s="325"/>
      <c r="M1" s="325"/>
      <c r="N1" s="325"/>
      <c r="O1" s="325"/>
      <c r="P1" s="325"/>
    </row>
    <row r="2" spans="1:16" s="46" customFormat="1" ht="15.75" customHeight="1">
      <c r="A2" s="327" t="s">
        <v>767</v>
      </c>
      <c r="B2" s="325"/>
      <c r="C2" s="326"/>
      <c r="D2" s="325"/>
      <c r="E2" s="325"/>
      <c r="F2" s="325"/>
      <c r="G2" s="325"/>
      <c r="H2" s="325"/>
      <c r="I2" s="325"/>
      <c r="J2" s="325"/>
      <c r="K2" s="325"/>
      <c r="L2" s="325"/>
      <c r="M2" s="325"/>
      <c r="N2" s="325"/>
      <c r="O2" s="325"/>
      <c r="P2" s="325"/>
    </row>
    <row r="3" spans="1:16" s="46" customFormat="1" ht="16.5" customHeight="1">
      <c r="A3" s="328" t="s">
        <v>476</v>
      </c>
      <c r="B3" s="328"/>
      <c r="C3" s="329"/>
      <c r="D3" s="328"/>
      <c r="E3" s="328"/>
      <c r="F3" s="328"/>
      <c r="G3" s="328"/>
      <c r="H3" s="328"/>
      <c r="I3" s="328"/>
      <c r="J3" s="328"/>
      <c r="K3" s="328"/>
      <c r="L3" s="328"/>
      <c r="M3" s="328"/>
      <c r="N3" s="328"/>
      <c r="O3" s="328"/>
      <c r="P3" s="328"/>
    </row>
    <row r="4" spans="1:16" s="46" customFormat="1" ht="44.25" customHeight="1">
      <c r="A4" s="313" t="s">
        <v>477</v>
      </c>
      <c r="B4" s="313"/>
      <c r="C4" s="313"/>
      <c r="D4" s="315" t="str">
        <f>A2</f>
        <v>„Allažu pamatskolas atjaunošana (energoefektivitātes paaugstināšanai). </v>
      </c>
      <c r="E4" s="315"/>
      <c r="F4" s="315"/>
      <c r="G4" s="315"/>
      <c r="H4" s="315"/>
      <c r="I4" s="315"/>
      <c r="J4" s="315"/>
      <c r="K4" s="315"/>
      <c r="L4" s="315"/>
      <c r="M4" s="315"/>
      <c r="N4" s="315"/>
      <c r="O4" s="315"/>
      <c r="P4" s="315"/>
    </row>
    <row r="5" spans="1:16" s="46" customFormat="1" ht="16.5" customHeight="1">
      <c r="A5" s="313" t="s">
        <v>478</v>
      </c>
      <c r="B5" s="313"/>
      <c r="C5" s="313"/>
      <c r="D5" s="315" t="str">
        <f>$A$13</f>
        <v>DOP</v>
      </c>
      <c r="E5" s="315"/>
      <c r="F5" s="315"/>
      <c r="G5" s="315"/>
      <c r="H5" s="315"/>
      <c r="I5" s="315"/>
      <c r="J5" s="315"/>
      <c r="K5" s="315"/>
      <c r="L5" s="315"/>
      <c r="M5" s="315"/>
      <c r="N5" s="315"/>
      <c r="O5" s="315"/>
      <c r="P5" s="315"/>
    </row>
    <row r="6" spans="1:16" s="46" customFormat="1" ht="16.5" customHeight="1">
      <c r="A6" s="313" t="s">
        <v>479</v>
      </c>
      <c r="B6" s="313"/>
      <c r="C6" s="313"/>
      <c r="D6" s="315" t="s">
        <v>400</v>
      </c>
      <c r="E6" s="316"/>
      <c r="F6" s="316"/>
      <c r="G6" s="316"/>
      <c r="H6" s="316"/>
      <c r="I6" s="316"/>
      <c r="J6" s="316"/>
      <c r="K6" s="316"/>
      <c r="L6" s="316"/>
      <c r="M6" s="316"/>
      <c r="N6" s="316"/>
      <c r="O6" s="316"/>
      <c r="P6" s="316"/>
    </row>
    <row r="7" spans="1:16" s="46" customFormat="1" ht="16.5" customHeight="1">
      <c r="A7" s="313"/>
      <c r="B7" s="313"/>
      <c r="C7" s="313"/>
      <c r="D7" s="316"/>
      <c r="E7" s="316"/>
      <c r="F7" s="316"/>
      <c r="G7" s="316"/>
      <c r="H7" s="316"/>
      <c r="I7" s="316"/>
      <c r="J7" s="316"/>
      <c r="K7" s="316"/>
      <c r="L7" s="316"/>
      <c r="M7" s="316"/>
      <c r="N7" s="316"/>
      <c r="O7" s="316"/>
      <c r="P7" s="316"/>
    </row>
    <row r="8" spans="1:16" s="46" customFormat="1" ht="16.5" customHeight="1">
      <c r="A8" s="312"/>
      <c r="B8" s="312"/>
      <c r="C8" s="312"/>
      <c r="D8" s="313"/>
      <c r="E8" s="313"/>
      <c r="F8" s="313"/>
      <c r="G8" s="313"/>
      <c r="H8" s="313"/>
      <c r="I8" s="313"/>
      <c r="J8" s="313"/>
      <c r="K8" s="313"/>
      <c r="L8" s="313"/>
      <c r="M8" s="313"/>
      <c r="N8" s="313"/>
      <c r="O8" s="313"/>
      <c r="P8" s="313"/>
    </row>
    <row r="9" spans="1:16" s="46" customFormat="1" ht="16.5" customHeight="1">
      <c r="A9" s="47"/>
      <c r="B9" s="123"/>
      <c r="C9" s="48"/>
      <c r="D9" s="122"/>
      <c r="E9" s="49"/>
      <c r="F9" s="80"/>
      <c r="G9" s="80"/>
      <c r="H9" s="80"/>
      <c r="I9" s="80"/>
      <c r="J9" s="80"/>
      <c r="K9" s="80"/>
      <c r="L9" s="80"/>
      <c r="M9" s="80" t="s">
        <v>544</v>
      </c>
      <c r="N9" s="80"/>
      <c r="O9" s="316">
        <f>$P$30</f>
        <v>0</v>
      </c>
      <c r="P9" s="316"/>
    </row>
    <row r="10" spans="1:16" s="46" customFormat="1" ht="16.5" customHeight="1">
      <c r="A10" s="47"/>
      <c r="B10" s="123"/>
      <c r="C10" s="50"/>
      <c r="D10" s="122"/>
      <c r="E10" s="49"/>
      <c r="F10" s="80"/>
      <c r="G10" s="80"/>
      <c r="H10" s="80"/>
      <c r="I10" s="80"/>
      <c r="J10" s="80"/>
      <c r="K10" s="80"/>
      <c r="L10" s="80"/>
      <c r="M10" s="80" t="s">
        <v>480</v>
      </c>
      <c r="N10" s="80"/>
      <c r="O10" s="319"/>
      <c r="P10" s="319"/>
    </row>
    <row r="11" spans="1:16" s="51" customFormat="1" ht="13.5" customHeight="1">
      <c r="A11" s="332" t="s">
        <v>481</v>
      </c>
      <c r="B11" s="317" t="s">
        <v>482</v>
      </c>
      <c r="C11" s="314" t="s">
        <v>483</v>
      </c>
      <c r="D11" s="317" t="s">
        <v>484</v>
      </c>
      <c r="E11" s="331" t="s">
        <v>485</v>
      </c>
      <c r="F11" s="318" t="s">
        <v>486</v>
      </c>
      <c r="G11" s="318"/>
      <c r="H11" s="318"/>
      <c r="I11" s="318"/>
      <c r="J11" s="318"/>
      <c r="K11" s="318"/>
      <c r="L11" s="314" t="s">
        <v>487</v>
      </c>
      <c r="M11" s="314"/>
      <c r="N11" s="314"/>
      <c r="O11" s="314"/>
      <c r="P11" s="314"/>
    </row>
    <row r="12" spans="1:16" s="52" customFormat="1" ht="92.25" customHeight="1">
      <c r="A12" s="332"/>
      <c r="B12" s="317"/>
      <c r="C12" s="314"/>
      <c r="D12" s="317"/>
      <c r="E12" s="331"/>
      <c r="F12" s="79" t="s">
        <v>488</v>
      </c>
      <c r="G12" s="79" t="s">
        <v>466</v>
      </c>
      <c r="H12" s="79" t="s">
        <v>566</v>
      </c>
      <c r="I12" s="79" t="s">
        <v>567</v>
      </c>
      <c r="J12" s="79" t="s">
        <v>568</v>
      </c>
      <c r="K12" s="79" t="s">
        <v>569</v>
      </c>
      <c r="L12" s="79" t="s">
        <v>489</v>
      </c>
      <c r="M12" s="79" t="s">
        <v>566</v>
      </c>
      <c r="N12" s="79" t="s">
        <v>567</v>
      </c>
      <c r="O12" s="79" t="s">
        <v>568</v>
      </c>
      <c r="P12" s="79" t="s">
        <v>570</v>
      </c>
    </row>
    <row r="13" spans="1:16" ht="12.75">
      <c r="A13" s="330" t="s">
        <v>564</v>
      </c>
      <c r="B13" s="330"/>
      <c r="C13" s="330"/>
      <c r="D13" s="330"/>
      <c r="E13" s="330"/>
      <c r="F13" s="330"/>
      <c r="G13" s="330"/>
      <c r="H13" s="330"/>
      <c r="I13" s="330"/>
      <c r="J13" s="330"/>
      <c r="K13" s="330"/>
      <c r="L13" s="330"/>
      <c r="M13" s="330"/>
      <c r="N13" s="330"/>
      <c r="O13" s="330"/>
      <c r="P13" s="330"/>
    </row>
    <row r="14" spans="1:16" s="46" customFormat="1" ht="11.25">
      <c r="A14" s="121">
        <v>1</v>
      </c>
      <c r="B14" s="124" t="s">
        <v>545</v>
      </c>
      <c r="C14" s="120" t="s">
        <v>580</v>
      </c>
      <c r="D14" s="119" t="s">
        <v>548</v>
      </c>
      <c r="E14" s="118">
        <v>213</v>
      </c>
      <c r="F14" s="56"/>
      <c r="G14" s="57"/>
      <c r="H14" s="57"/>
      <c r="I14" s="57"/>
      <c r="J14" s="57"/>
      <c r="K14" s="57"/>
      <c r="L14" s="57"/>
      <c r="M14" s="57"/>
      <c r="N14" s="57"/>
      <c r="O14" s="57"/>
      <c r="P14" s="57"/>
    </row>
    <row r="15" spans="1:16" s="46" customFormat="1" ht="22.5">
      <c r="A15" s="121">
        <v>2</v>
      </c>
      <c r="B15" s="124" t="s">
        <v>545</v>
      </c>
      <c r="C15" s="120" t="s">
        <v>581</v>
      </c>
      <c r="D15" s="119" t="s">
        <v>549</v>
      </c>
      <c r="E15" s="117">
        <v>2</v>
      </c>
      <c r="F15" s="56"/>
      <c r="G15" s="57"/>
      <c r="H15" s="57"/>
      <c r="I15" s="57"/>
      <c r="J15" s="57"/>
      <c r="K15" s="57"/>
      <c r="L15" s="57"/>
      <c r="M15" s="57"/>
      <c r="N15" s="57"/>
      <c r="O15" s="57"/>
      <c r="P15" s="57"/>
    </row>
    <row r="16" spans="1:16" s="46" customFormat="1" ht="22.5">
      <c r="A16" s="121">
        <v>3</v>
      </c>
      <c r="B16" s="124" t="s">
        <v>545</v>
      </c>
      <c r="C16" s="120" t="s">
        <v>610</v>
      </c>
      <c r="D16" s="119" t="s">
        <v>549</v>
      </c>
      <c r="E16" s="117">
        <v>4</v>
      </c>
      <c r="F16" s="56"/>
      <c r="G16" s="57"/>
      <c r="H16" s="57"/>
      <c r="I16" s="57"/>
      <c r="J16" s="57"/>
      <c r="K16" s="57"/>
      <c r="L16" s="57"/>
      <c r="M16" s="57"/>
      <c r="N16" s="57"/>
      <c r="O16" s="57"/>
      <c r="P16" s="57"/>
    </row>
    <row r="17" spans="1:16" s="46" customFormat="1" ht="22.5">
      <c r="A17" s="121">
        <v>4</v>
      </c>
      <c r="B17" s="124" t="s">
        <v>545</v>
      </c>
      <c r="C17" s="120" t="s">
        <v>582</v>
      </c>
      <c r="D17" s="119" t="s">
        <v>549</v>
      </c>
      <c r="E17" s="117">
        <v>2</v>
      </c>
      <c r="F17" s="56"/>
      <c r="G17" s="57"/>
      <c r="H17" s="57"/>
      <c r="I17" s="57"/>
      <c r="J17" s="57"/>
      <c r="K17" s="57"/>
      <c r="L17" s="57"/>
      <c r="M17" s="57"/>
      <c r="N17" s="57"/>
      <c r="O17" s="57"/>
      <c r="P17" s="57"/>
    </row>
    <row r="18" spans="1:16" s="46" customFormat="1" ht="11.25">
      <c r="A18" s="121">
        <v>5</v>
      </c>
      <c r="B18" s="124" t="s">
        <v>545</v>
      </c>
      <c r="C18" s="120" t="s">
        <v>583</v>
      </c>
      <c r="D18" s="119" t="s">
        <v>547</v>
      </c>
      <c r="E18" s="117">
        <v>1</v>
      </c>
      <c r="F18" s="56"/>
      <c r="G18" s="57"/>
      <c r="H18" s="57"/>
      <c r="I18" s="57"/>
      <c r="J18" s="57"/>
      <c r="K18" s="57"/>
      <c r="L18" s="57"/>
      <c r="M18" s="57"/>
      <c r="N18" s="57"/>
      <c r="O18" s="57"/>
      <c r="P18" s="57"/>
    </row>
    <row r="19" spans="1:16" s="46" customFormat="1" ht="11.25">
      <c r="A19" s="121">
        <v>6</v>
      </c>
      <c r="B19" s="124" t="s">
        <v>545</v>
      </c>
      <c r="C19" s="120" t="s">
        <v>584</v>
      </c>
      <c r="D19" s="119" t="s">
        <v>548</v>
      </c>
      <c r="E19" s="118">
        <v>170</v>
      </c>
      <c r="F19" s="56"/>
      <c r="G19" s="57"/>
      <c r="H19" s="57"/>
      <c r="I19" s="57"/>
      <c r="J19" s="57"/>
      <c r="K19" s="57"/>
      <c r="L19" s="57"/>
      <c r="M19" s="57"/>
      <c r="N19" s="57"/>
      <c r="O19" s="57"/>
      <c r="P19" s="57"/>
    </row>
    <row r="20" spans="1:16" s="46" customFormat="1" ht="22.5">
      <c r="A20" s="121">
        <v>7</v>
      </c>
      <c r="B20" s="124" t="s">
        <v>545</v>
      </c>
      <c r="C20" s="120" t="s">
        <v>757</v>
      </c>
      <c r="D20" s="119" t="s">
        <v>549</v>
      </c>
      <c r="E20" s="118">
        <v>15</v>
      </c>
      <c r="F20" s="56"/>
      <c r="G20" s="57"/>
      <c r="H20" s="57"/>
      <c r="I20" s="57"/>
      <c r="J20" s="57"/>
      <c r="K20" s="57"/>
      <c r="L20" s="57"/>
      <c r="M20" s="57"/>
      <c r="N20" s="57"/>
      <c r="O20" s="57"/>
      <c r="P20" s="57"/>
    </row>
    <row r="21" spans="1:16" s="46" customFormat="1" ht="22.5">
      <c r="A21" s="121">
        <v>8</v>
      </c>
      <c r="B21" s="124" t="s">
        <v>545</v>
      </c>
      <c r="C21" s="120" t="s">
        <v>585</v>
      </c>
      <c r="D21" s="119" t="s">
        <v>549</v>
      </c>
      <c r="E21" s="117">
        <v>1</v>
      </c>
      <c r="F21" s="56"/>
      <c r="G21" s="57"/>
      <c r="H21" s="57"/>
      <c r="I21" s="57"/>
      <c r="J21" s="57"/>
      <c r="K21" s="57"/>
      <c r="L21" s="57"/>
      <c r="M21" s="57"/>
      <c r="N21" s="57"/>
      <c r="O21" s="57"/>
      <c r="P21" s="57"/>
    </row>
    <row r="22" spans="1:16" s="46" customFormat="1" ht="11.25">
      <c r="A22" s="121">
        <v>9</v>
      </c>
      <c r="B22" s="124" t="s">
        <v>545</v>
      </c>
      <c r="C22" s="120" t="s">
        <v>561</v>
      </c>
      <c r="D22" s="119" t="s">
        <v>547</v>
      </c>
      <c r="E22" s="117">
        <v>2</v>
      </c>
      <c r="F22" s="56"/>
      <c r="G22" s="57"/>
      <c r="H22" s="57"/>
      <c r="I22" s="57"/>
      <c r="J22" s="57"/>
      <c r="K22" s="57"/>
      <c r="L22" s="57"/>
      <c r="M22" s="57"/>
      <c r="N22" s="57"/>
      <c r="O22" s="57"/>
      <c r="P22" s="57"/>
    </row>
    <row r="23" spans="1:16" s="46" customFormat="1" ht="11.25">
      <c r="A23" s="121">
        <v>10</v>
      </c>
      <c r="B23" s="124" t="s">
        <v>545</v>
      </c>
      <c r="C23" s="120" t="s">
        <v>586</v>
      </c>
      <c r="D23" s="119" t="s">
        <v>549</v>
      </c>
      <c r="E23" s="117">
        <v>3</v>
      </c>
      <c r="F23" s="56"/>
      <c r="G23" s="57"/>
      <c r="H23" s="57"/>
      <c r="I23" s="57"/>
      <c r="J23" s="57"/>
      <c r="K23" s="57"/>
      <c r="L23" s="57"/>
      <c r="M23" s="57"/>
      <c r="N23" s="57"/>
      <c r="O23" s="57"/>
      <c r="P23" s="57"/>
    </row>
    <row r="24" spans="1:16" s="46" customFormat="1" ht="11.25">
      <c r="A24" s="121">
        <v>11</v>
      </c>
      <c r="B24" s="124" t="s">
        <v>545</v>
      </c>
      <c r="C24" s="116" t="s">
        <v>611</v>
      </c>
      <c r="D24" s="119" t="s">
        <v>548</v>
      </c>
      <c r="E24" s="115">
        <v>134</v>
      </c>
      <c r="F24" s="56"/>
      <c r="G24" s="57"/>
      <c r="H24" s="57"/>
      <c r="I24" s="57"/>
      <c r="J24" s="57"/>
      <c r="K24" s="57"/>
      <c r="L24" s="57"/>
      <c r="M24" s="57"/>
      <c r="N24" s="57"/>
      <c r="O24" s="57"/>
      <c r="P24" s="57"/>
    </row>
    <row r="25" spans="1:16" s="46" customFormat="1" ht="11.25">
      <c r="A25" s="121">
        <v>12</v>
      </c>
      <c r="B25" s="124" t="s">
        <v>545</v>
      </c>
      <c r="C25" s="114" t="s">
        <v>612</v>
      </c>
      <c r="D25" s="119" t="s">
        <v>549</v>
      </c>
      <c r="E25" s="115">
        <v>2</v>
      </c>
      <c r="F25" s="56"/>
      <c r="G25" s="57"/>
      <c r="H25" s="57"/>
      <c r="I25" s="57"/>
      <c r="J25" s="57"/>
      <c r="K25" s="57"/>
      <c r="L25" s="57"/>
      <c r="M25" s="57"/>
      <c r="N25" s="57"/>
      <c r="O25" s="57"/>
      <c r="P25" s="57"/>
    </row>
    <row r="26" spans="1:16" s="46" customFormat="1" ht="56.25">
      <c r="A26" s="121">
        <v>13</v>
      </c>
      <c r="B26" s="124" t="s">
        <v>545</v>
      </c>
      <c r="C26" s="126" t="s">
        <v>399</v>
      </c>
      <c r="D26" s="119" t="s">
        <v>552</v>
      </c>
      <c r="E26" s="115">
        <v>300</v>
      </c>
      <c r="F26" s="56"/>
      <c r="G26" s="57"/>
      <c r="H26" s="57"/>
      <c r="I26" s="57"/>
      <c r="J26" s="57"/>
      <c r="K26" s="57"/>
      <c r="L26" s="57"/>
      <c r="M26" s="57"/>
      <c r="N26" s="57"/>
      <c r="O26" s="57"/>
      <c r="P26" s="57"/>
    </row>
    <row r="27" spans="1:16" s="60" customFormat="1" ht="12">
      <c r="A27" s="323" t="s">
        <v>496</v>
      </c>
      <c r="B27" s="323"/>
      <c r="C27" s="324" t="str">
        <f>A13</f>
        <v>DOP</v>
      </c>
      <c r="D27" s="324"/>
      <c r="E27" s="324"/>
      <c r="F27" s="324"/>
      <c r="G27" s="324"/>
      <c r="H27" s="324"/>
      <c r="I27" s="324"/>
      <c r="J27" s="324"/>
      <c r="K27" s="324"/>
      <c r="L27" s="59">
        <f>SUM(L14:L26)</f>
        <v>0</v>
      </c>
      <c r="M27" s="59">
        <f>SUM(M14:M26)</f>
        <v>0</v>
      </c>
      <c r="N27" s="59">
        <f>SUM(N14:N26)</f>
        <v>0</v>
      </c>
      <c r="O27" s="59">
        <f>SUM(O14:O26)</f>
        <v>0</v>
      </c>
      <c r="P27" s="59">
        <f>SUM(P14:P26)</f>
        <v>0</v>
      </c>
    </row>
    <row r="28" spans="1:16" ht="12.75">
      <c r="A28" s="320" t="s">
        <v>490</v>
      </c>
      <c r="B28" s="320"/>
      <c r="C28" s="320"/>
      <c r="D28" s="321"/>
      <c r="E28" s="321"/>
      <c r="F28" s="320"/>
      <c r="G28" s="320"/>
      <c r="H28" s="320"/>
      <c r="I28" s="320"/>
      <c r="J28" s="320"/>
      <c r="K28" s="320"/>
      <c r="L28" s="81">
        <f>L27</f>
        <v>0</v>
      </c>
      <c r="M28" s="81">
        <f>M27</f>
        <v>0</v>
      </c>
      <c r="N28" s="81">
        <f>N27</f>
        <v>0</v>
      </c>
      <c r="O28" s="81">
        <f>O27</f>
        <v>0</v>
      </c>
      <c r="P28" s="81">
        <f>P27</f>
        <v>0</v>
      </c>
    </row>
    <row r="29" spans="1:16" ht="12.75">
      <c r="A29" s="320" t="s">
        <v>491</v>
      </c>
      <c r="B29" s="320"/>
      <c r="C29" s="320"/>
      <c r="D29" s="321"/>
      <c r="E29" s="321"/>
      <c r="F29" s="320"/>
      <c r="G29" s="320"/>
      <c r="H29" s="320"/>
      <c r="I29" s="320"/>
      <c r="J29" s="320"/>
      <c r="K29" s="320"/>
      <c r="L29" s="61">
        <v>0.04</v>
      </c>
      <c r="M29" s="81">
        <v>0</v>
      </c>
      <c r="N29" s="81">
        <f>ROUND(N28*L29,5)</f>
        <v>0</v>
      </c>
      <c r="O29" s="81">
        <v>0</v>
      </c>
      <c r="P29" s="81">
        <f>SUM(M29:O29)</f>
        <v>0</v>
      </c>
    </row>
    <row r="30" spans="1:16" ht="12.75">
      <c r="A30" s="320" t="s">
        <v>565</v>
      </c>
      <c r="B30" s="320"/>
      <c r="C30" s="320"/>
      <c r="D30" s="321"/>
      <c r="E30" s="321"/>
      <c r="F30" s="320"/>
      <c r="G30" s="320"/>
      <c r="H30" s="320"/>
      <c r="I30" s="320"/>
      <c r="J30" s="320"/>
      <c r="K30" s="320"/>
      <c r="L30" s="320"/>
      <c r="M30" s="81">
        <f>SUM(M28:M29)</f>
        <v>0</v>
      </c>
      <c r="N30" s="81">
        <f>SUM(N28:N29)</f>
        <v>0</v>
      </c>
      <c r="O30" s="81">
        <f>SUM(O28:O29)</f>
        <v>0</v>
      </c>
      <c r="P30" s="81">
        <f>SUM(P28:P29)</f>
        <v>0</v>
      </c>
    </row>
    <row r="32" spans="1:16" ht="12.75">
      <c r="A32" s="62"/>
      <c r="B32" s="111"/>
      <c r="C32" s="63" t="s">
        <v>497</v>
      </c>
      <c r="D32" s="322" t="s">
        <v>498</v>
      </c>
      <c r="E32" s="322"/>
      <c r="F32" s="322"/>
      <c r="G32" s="322" t="s">
        <v>563</v>
      </c>
      <c r="H32" s="322"/>
      <c r="I32" s="322"/>
      <c r="J32" s="322"/>
      <c r="K32" s="322"/>
      <c r="L32" s="322"/>
      <c r="M32" s="78"/>
      <c r="N32" s="333"/>
      <c r="O32" s="333"/>
      <c r="P32" s="333"/>
    </row>
    <row r="33" spans="1:16" ht="12.75">
      <c r="A33" s="62"/>
      <c r="B33" s="111"/>
      <c r="C33" s="63" t="s">
        <v>502</v>
      </c>
      <c r="D33" s="322" t="s">
        <v>499</v>
      </c>
      <c r="E33" s="322"/>
      <c r="F33" s="322"/>
      <c r="G33" s="322" t="s">
        <v>500</v>
      </c>
      <c r="H33" s="322"/>
      <c r="I33" s="322"/>
      <c r="J33" s="322"/>
      <c r="K33" s="322"/>
      <c r="L33" s="322"/>
      <c r="M33" s="78"/>
      <c r="N33" s="322" t="s">
        <v>501</v>
      </c>
      <c r="O33" s="322"/>
      <c r="P33" s="322"/>
    </row>
    <row r="34" spans="1:16" ht="5.25" customHeight="1">
      <c r="A34" s="62"/>
      <c r="B34" s="111"/>
      <c r="C34" s="63"/>
      <c r="D34" s="111"/>
      <c r="E34" s="78"/>
      <c r="F34" s="78"/>
      <c r="G34" s="78"/>
      <c r="H34" s="78"/>
      <c r="I34" s="78"/>
      <c r="J34" s="78"/>
      <c r="K34" s="78"/>
      <c r="L34" s="78"/>
      <c r="M34" s="78"/>
      <c r="N34" s="78"/>
      <c r="O34" s="78"/>
      <c r="P34" s="78"/>
    </row>
    <row r="35" spans="1:16" ht="5.25" customHeight="1">
      <c r="A35" s="62"/>
      <c r="B35" s="111"/>
      <c r="C35" s="63"/>
      <c r="D35" s="111"/>
      <c r="E35" s="78"/>
      <c r="F35" s="78"/>
      <c r="G35" s="78"/>
      <c r="H35" s="78"/>
      <c r="I35" s="78"/>
      <c r="J35" s="78"/>
      <c r="K35" s="78"/>
      <c r="L35" s="78"/>
      <c r="M35" s="78"/>
      <c r="N35" s="78"/>
      <c r="O35" s="78"/>
      <c r="P35" s="78"/>
    </row>
    <row r="36" spans="1:16" ht="12.75">
      <c r="A36" s="62"/>
      <c r="B36" s="111"/>
      <c r="C36" s="63" t="s">
        <v>534</v>
      </c>
      <c r="D36" s="322" t="s">
        <v>498</v>
      </c>
      <c r="E36" s="322"/>
      <c r="F36" s="322"/>
      <c r="G36" s="322" t="s">
        <v>465</v>
      </c>
      <c r="H36" s="322"/>
      <c r="I36" s="322"/>
      <c r="J36" s="322"/>
      <c r="K36" s="322"/>
      <c r="L36" s="322"/>
      <c r="M36" s="78"/>
      <c r="N36" s="333"/>
      <c r="O36" s="333"/>
      <c r="P36" s="333"/>
    </row>
    <row r="37" spans="1:16" ht="12.75">
      <c r="A37" s="62"/>
      <c r="B37" s="111"/>
      <c r="C37" s="63"/>
      <c r="D37" s="322" t="s">
        <v>499</v>
      </c>
      <c r="E37" s="322"/>
      <c r="F37" s="322"/>
      <c r="G37" s="322" t="s">
        <v>500</v>
      </c>
      <c r="H37" s="322"/>
      <c r="I37" s="322"/>
      <c r="J37" s="322"/>
      <c r="K37" s="322"/>
      <c r="L37" s="322"/>
      <c r="M37" s="78"/>
      <c r="N37" s="322" t="s">
        <v>501</v>
      </c>
      <c r="O37" s="322"/>
      <c r="P37" s="322"/>
    </row>
  </sheetData>
  <sheetProtection/>
  <mergeCells count="39">
    <mergeCell ref="D37:F37"/>
    <mergeCell ref="G37:L37"/>
    <mergeCell ref="N37:P37"/>
    <mergeCell ref="N32:P32"/>
    <mergeCell ref="D33:F33"/>
    <mergeCell ref="G33:L33"/>
    <mergeCell ref="N33:P33"/>
    <mergeCell ref="D36:F36"/>
    <mergeCell ref="G36:L36"/>
    <mergeCell ref="N36:P36"/>
    <mergeCell ref="A1:P1"/>
    <mergeCell ref="A2:P2"/>
    <mergeCell ref="A3:P3"/>
    <mergeCell ref="A4:C4"/>
    <mergeCell ref="D4:P4"/>
    <mergeCell ref="A13:P13"/>
    <mergeCell ref="E11:E12"/>
    <mergeCell ref="A11:A12"/>
    <mergeCell ref="D11:D12"/>
    <mergeCell ref="A6:C6"/>
    <mergeCell ref="D6:P6"/>
    <mergeCell ref="A30:L30"/>
    <mergeCell ref="D32:F32"/>
    <mergeCell ref="G32:L32"/>
    <mergeCell ref="A27:B27"/>
    <mergeCell ref="C27:K27"/>
    <mergeCell ref="A28:K28"/>
    <mergeCell ref="A29:K29"/>
    <mergeCell ref="O9:P9"/>
    <mergeCell ref="A8:P8"/>
    <mergeCell ref="C11:C12"/>
    <mergeCell ref="D5:P5"/>
    <mergeCell ref="D7:P7"/>
    <mergeCell ref="A7:C7"/>
    <mergeCell ref="A5:C5"/>
    <mergeCell ref="B11:B12"/>
    <mergeCell ref="L11:P11"/>
    <mergeCell ref="F11:K11"/>
    <mergeCell ref="O10:P10"/>
  </mergeCells>
  <printOptions horizontalCentered="1"/>
  <pageMargins left="0" right="0" top="0.63" bottom="0.5" header="0.31496062992125984" footer="0.31496062992125984"/>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tabColor indexed="27"/>
  </sheetPr>
  <dimension ref="A1:P55"/>
  <sheetViews>
    <sheetView zoomScaleSheetLayoutView="100" zoomScalePageLayoutView="0" workbookViewId="0" topLeftCell="A1">
      <selection activeCell="A8" sqref="A8:P8"/>
    </sheetView>
  </sheetViews>
  <sheetFormatPr defaultColWidth="9.28125" defaultRowHeight="12.75"/>
  <cols>
    <col min="1" max="1" width="3.421875" style="64" customWidth="1"/>
    <col min="2" max="2" width="7.7109375" style="113" customWidth="1"/>
    <col min="3" max="3" width="35.28125" style="66" customWidth="1"/>
    <col min="4" max="4" width="5.7109375" style="112" customWidth="1"/>
    <col min="5" max="5" width="7.57421875" style="67" customWidth="1"/>
    <col min="6" max="6" width="5.28125" style="65" customWidth="1"/>
    <col min="7" max="7" width="4.7109375" style="65" customWidth="1"/>
    <col min="8" max="8" width="7.28125" style="65" customWidth="1"/>
    <col min="9" max="9" width="6.7109375" style="65" customWidth="1"/>
    <col min="10" max="10" width="6.28125" style="65" customWidth="1"/>
    <col min="11" max="11" width="9.00390625" style="65" customWidth="1"/>
    <col min="12" max="12" width="11.28125" style="65" customWidth="1"/>
    <col min="13" max="13" width="10.28125" style="65" customWidth="1"/>
    <col min="14" max="14" width="11.57421875" style="65" customWidth="1"/>
    <col min="15" max="15" width="9.421875" style="65" customWidth="1"/>
    <col min="16" max="16" width="11.421875" style="65" customWidth="1"/>
    <col min="17" max="16384" width="9.28125" style="53" customWidth="1"/>
  </cols>
  <sheetData>
    <row r="1" spans="1:16" s="46" customFormat="1" ht="13.5" customHeight="1">
      <c r="A1" s="325" t="s">
        <v>590</v>
      </c>
      <c r="B1" s="325"/>
      <c r="C1" s="326"/>
      <c r="D1" s="325"/>
      <c r="E1" s="325"/>
      <c r="F1" s="325"/>
      <c r="G1" s="325"/>
      <c r="H1" s="325"/>
      <c r="I1" s="325"/>
      <c r="J1" s="325"/>
      <c r="K1" s="325"/>
      <c r="L1" s="325"/>
      <c r="M1" s="325"/>
      <c r="N1" s="325"/>
      <c r="O1" s="325"/>
      <c r="P1" s="325"/>
    </row>
    <row r="2" spans="1:16" s="46" customFormat="1" ht="15.75" customHeight="1">
      <c r="A2" s="327" t="s">
        <v>767</v>
      </c>
      <c r="B2" s="325"/>
      <c r="C2" s="326"/>
      <c r="D2" s="325"/>
      <c r="E2" s="325"/>
      <c r="F2" s="325"/>
      <c r="G2" s="325"/>
      <c r="H2" s="325"/>
      <c r="I2" s="325"/>
      <c r="J2" s="325"/>
      <c r="K2" s="325"/>
      <c r="L2" s="325"/>
      <c r="M2" s="325"/>
      <c r="N2" s="325"/>
      <c r="O2" s="325"/>
      <c r="P2" s="325"/>
    </row>
    <row r="3" spans="1:16" s="46" customFormat="1" ht="16.5" customHeight="1">
      <c r="A3" s="328" t="s">
        <v>476</v>
      </c>
      <c r="B3" s="328"/>
      <c r="C3" s="329"/>
      <c r="D3" s="328"/>
      <c r="E3" s="328"/>
      <c r="F3" s="328"/>
      <c r="G3" s="328"/>
      <c r="H3" s="328"/>
      <c r="I3" s="328"/>
      <c r="J3" s="328"/>
      <c r="K3" s="328"/>
      <c r="L3" s="328"/>
      <c r="M3" s="328"/>
      <c r="N3" s="328"/>
      <c r="O3" s="328"/>
      <c r="P3" s="328"/>
    </row>
    <row r="4" spans="1:16" s="46" customFormat="1" ht="44.25" customHeight="1">
      <c r="A4" s="313" t="s">
        <v>477</v>
      </c>
      <c r="B4" s="313"/>
      <c r="C4" s="313"/>
      <c r="D4" s="315" t="str">
        <f>A2</f>
        <v>„Allažu pamatskolas atjaunošana (energoefektivitātes paaugstināšanai). </v>
      </c>
      <c r="E4" s="315"/>
      <c r="F4" s="315"/>
      <c r="G4" s="315"/>
      <c r="H4" s="315"/>
      <c r="I4" s="315"/>
      <c r="J4" s="315"/>
      <c r="K4" s="315"/>
      <c r="L4" s="315"/>
      <c r="M4" s="315"/>
      <c r="N4" s="315"/>
      <c r="O4" s="315"/>
      <c r="P4" s="315"/>
    </row>
    <row r="5" spans="1:16" s="46" customFormat="1" ht="16.5" customHeight="1">
      <c r="A5" s="313" t="s">
        <v>478</v>
      </c>
      <c r="B5" s="313"/>
      <c r="C5" s="313"/>
      <c r="D5" s="315" t="str">
        <f>$A$13</f>
        <v>TS</v>
      </c>
      <c r="E5" s="315"/>
      <c r="F5" s="315"/>
      <c r="G5" s="315"/>
      <c r="H5" s="315"/>
      <c r="I5" s="315"/>
      <c r="J5" s="315"/>
      <c r="K5" s="315"/>
      <c r="L5" s="315"/>
      <c r="M5" s="315"/>
      <c r="N5" s="315"/>
      <c r="O5" s="315"/>
      <c r="P5" s="315"/>
    </row>
    <row r="6" spans="1:16" s="46" customFormat="1" ht="16.5" customHeight="1">
      <c r="A6" s="313" t="s">
        <v>479</v>
      </c>
      <c r="B6" s="313"/>
      <c r="C6" s="313"/>
      <c r="D6" s="315" t="s">
        <v>400</v>
      </c>
      <c r="E6" s="316"/>
      <c r="F6" s="316"/>
      <c r="G6" s="316"/>
      <c r="H6" s="316"/>
      <c r="I6" s="316"/>
      <c r="J6" s="316"/>
      <c r="K6" s="316"/>
      <c r="L6" s="316"/>
      <c r="M6" s="316"/>
      <c r="N6" s="316"/>
      <c r="O6" s="316"/>
      <c r="P6" s="316"/>
    </row>
    <row r="7" spans="1:16" s="46" customFormat="1" ht="16.5" customHeight="1">
      <c r="A7" s="313"/>
      <c r="B7" s="313"/>
      <c r="C7" s="313"/>
      <c r="D7" s="316"/>
      <c r="E7" s="316"/>
      <c r="F7" s="316"/>
      <c r="G7" s="316"/>
      <c r="H7" s="316"/>
      <c r="I7" s="316"/>
      <c r="J7" s="316"/>
      <c r="K7" s="316"/>
      <c r="L7" s="316"/>
      <c r="M7" s="316"/>
      <c r="N7" s="316"/>
      <c r="O7" s="316"/>
      <c r="P7" s="316"/>
    </row>
    <row r="8" spans="1:16" s="46" customFormat="1" ht="16.5" customHeight="1">
      <c r="A8" s="312"/>
      <c r="B8" s="312"/>
      <c r="C8" s="312"/>
      <c r="D8" s="313"/>
      <c r="E8" s="313"/>
      <c r="F8" s="313"/>
      <c r="G8" s="313"/>
      <c r="H8" s="313"/>
      <c r="I8" s="313"/>
      <c r="J8" s="313"/>
      <c r="K8" s="313"/>
      <c r="L8" s="313"/>
      <c r="M8" s="313"/>
      <c r="N8" s="313"/>
      <c r="O8" s="313"/>
      <c r="P8" s="313"/>
    </row>
    <row r="9" spans="1:16" s="46" customFormat="1" ht="16.5" customHeight="1">
      <c r="A9" s="47"/>
      <c r="B9" s="123"/>
      <c r="C9" s="125"/>
      <c r="D9" s="122"/>
      <c r="E9" s="49"/>
      <c r="F9" s="80"/>
      <c r="G9" s="80"/>
      <c r="H9" s="80"/>
      <c r="I9" s="80"/>
      <c r="J9" s="80"/>
      <c r="K9" s="80"/>
      <c r="L9" s="80"/>
      <c r="M9" s="80" t="s">
        <v>544</v>
      </c>
      <c r="N9" s="80"/>
      <c r="O9" s="316">
        <f>$P$48</f>
        <v>0</v>
      </c>
      <c r="P9" s="316"/>
    </row>
    <row r="10" spans="1:16" s="46" customFormat="1" ht="16.5" customHeight="1">
      <c r="A10" s="47"/>
      <c r="B10" s="123"/>
      <c r="C10" s="125"/>
      <c r="D10" s="122"/>
      <c r="E10" s="49"/>
      <c r="F10" s="80"/>
      <c r="G10" s="80"/>
      <c r="H10" s="80"/>
      <c r="I10" s="80"/>
      <c r="J10" s="80"/>
      <c r="K10" s="80"/>
      <c r="L10" s="80"/>
      <c r="M10" s="80" t="s">
        <v>480</v>
      </c>
      <c r="N10" s="80"/>
      <c r="O10" s="319"/>
      <c r="P10" s="319"/>
    </row>
    <row r="11" spans="1:16" s="51" customFormat="1" ht="13.5" customHeight="1">
      <c r="A11" s="332" t="s">
        <v>481</v>
      </c>
      <c r="B11" s="317" t="s">
        <v>482</v>
      </c>
      <c r="C11" s="346" t="s">
        <v>483</v>
      </c>
      <c r="D11" s="317" t="s">
        <v>484</v>
      </c>
      <c r="E11" s="331" t="s">
        <v>485</v>
      </c>
      <c r="F11" s="318" t="s">
        <v>486</v>
      </c>
      <c r="G11" s="318"/>
      <c r="H11" s="318"/>
      <c r="I11" s="318"/>
      <c r="J11" s="318"/>
      <c r="K11" s="318"/>
      <c r="L11" s="314" t="s">
        <v>487</v>
      </c>
      <c r="M11" s="314"/>
      <c r="N11" s="314"/>
      <c r="O11" s="314"/>
      <c r="P11" s="314"/>
    </row>
    <row r="12" spans="1:16" s="52" customFormat="1" ht="92.25" customHeight="1">
      <c r="A12" s="332"/>
      <c r="B12" s="317"/>
      <c r="C12" s="346"/>
      <c r="D12" s="317"/>
      <c r="E12" s="331"/>
      <c r="F12" s="79" t="s">
        <v>488</v>
      </c>
      <c r="G12" s="79" t="s">
        <v>466</v>
      </c>
      <c r="H12" s="79" t="s">
        <v>566</v>
      </c>
      <c r="I12" s="79" t="s">
        <v>567</v>
      </c>
      <c r="J12" s="79" t="s">
        <v>568</v>
      </c>
      <c r="K12" s="79" t="s">
        <v>569</v>
      </c>
      <c r="L12" s="79" t="s">
        <v>489</v>
      </c>
      <c r="M12" s="79" t="s">
        <v>566</v>
      </c>
      <c r="N12" s="79" t="s">
        <v>567</v>
      </c>
      <c r="O12" s="79" t="s">
        <v>568</v>
      </c>
      <c r="P12" s="79" t="s">
        <v>570</v>
      </c>
    </row>
    <row r="13" spans="1:16" ht="12.75">
      <c r="A13" s="347" t="s">
        <v>404</v>
      </c>
      <c r="B13" s="347"/>
      <c r="C13" s="347"/>
      <c r="D13" s="347"/>
      <c r="E13" s="347"/>
      <c r="F13" s="347"/>
      <c r="G13" s="347"/>
      <c r="H13" s="347"/>
      <c r="I13" s="347"/>
      <c r="J13" s="347"/>
      <c r="K13" s="347"/>
      <c r="L13" s="347"/>
      <c r="M13" s="347"/>
      <c r="N13" s="347"/>
      <c r="O13" s="347"/>
      <c r="P13" s="347"/>
    </row>
    <row r="14" spans="1:16" ht="12.75">
      <c r="A14" s="338" t="s">
        <v>405</v>
      </c>
      <c r="B14" s="338"/>
      <c r="C14" s="339"/>
      <c r="D14" s="339"/>
      <c r="E14" s="339"/>
      <c r="F14" s="339"/>
      <c r="G14" s="339"/>
      <c r="H14" s="339"/>
      <c r="I14" s="338"/>
      <c r="J14" s="338"/>
      <c r="K14" s="338"/>
      <c r="L14" s="338"/>
      <c r="M14" s="338"/>
      <c r="N14" s="338"/>
      <c r="O14" s="338"/>
      <c r="P14" s="338"/>
    </row>
    <row r="15" spans="1:16" ht="12.75">
      <c r="A15" s="85">
        <v>1</v>
      </c>
      <c r="B15" s="134" t="s">
        <v>366</v>
      </c>
      <c r="C15" s="135" t="s">
        <v>407</v>
      </c>
      <c r="D15" s="136" t="s">
        <v>623</v>
      </c>
      <c r="E15" s="146">
        <v>239</v>
      </c>
      <c r="F15" s="57"/>
      <c r="G15" s="57"/>
      <c r="H15" s="57"/>
      <c r="I15" s="57"/>
      <c r="J15" s="57"/>
      <c r="K15" s="57"/>
      <c r="L15" s="57"/>
      <c r="M15" s="57"/>
      <c r="N15" s="57"/>
      <c r="O15" s="57"/>
      <c r="P15" s="57"/>
    </row>
    <row r="16" spans="1:16" ht="12.75">
      <c r="A16" s="85">
        <v>2</v>
      </c>
      <c r="B16" s="134"/>
      <c r="C16" s="135" t="s">
        <v>134</v>
      </c>
      <c r="D16" s="136" t="s">
        <v>408</v>
      </c>
      <c r="E16" s="146">
        <v>1</v>
      </c>
      <c r="F16" s="57"/>
      <c r="G16" s="57"/>
      <c r="H16" s="57"/>
      <c r="I16" s="57"/>
      <c r="J16" s="57"/>
      <c r="K16" s="57"/>
      <c r="L16" s="57"/>
      <c r="M16" s="57"/>
      <c r="N16" s="57"/>
      <c r="O16" s="57"/>
      <c r="P16" s="57"/>
    </row>
    <row r="17" spans="1:16" ht="12.75">
      <c r="A17" s="85">
        <v>3</v>
      </c>
      <c r="B17" s="134" t="s">
        <v>468</v>
      </c>
      <c r="C17" s="135" t="s">
        <v>409</v>
      </c>
      <c r="D17" s="136" t="s">
        <v>623</v>
      </c>
      <c r="E17" s="146">
        <v>65</v>
      </c>
      <c r="F17" s="57"/>
      <c r="G17" s="57"/>
      <c r="H17" s="57"/>
      <c r="I17" s="57"/>
      <c r="J17" s="57"/>
      <c r="K17" s="57"/>
      <c r="L17" s="57"/>
      <c r="M17" s="57"/>
      <c r="N17" s="57"/>
      <c r="O17" s="57"/>
      <c r="P17" s="57"/>
    </row>
    <row r="18" spans="1:16" ht="12.75">
      <c r="A18" s="85">
        <v>4</v>
      </c>
      <c r="B18" s="134" t="s">
        <v>366</v>
      </c>
      <c r="C18" s="135" t="s">
        <v>410</v>
      </c>
      <c r="D18" s="136" t="s">
        <v>623</v>
      </c>
      <c r="E18" s="146">
        <v>101</v>
      </c>
      <c r="F18" s="57"/>
      <c r="G18" s="57"/>
      <c r="H18" s="57"/>
      <c r="I18" s="57"/>
      <c r="J18" s="57"/>
      <c r="K18" s="57"/>
      <c r="L18" s="57"/>
      <c r="M18" s="57"/>
      <c r="N18" s="57"/>
      <c r="O18" s="57"/>
      <c r="P18" s="57"/>
    </row>
    <row r="19" spans="1:16" ht="12.75">
      <c r="A19" s="340" t="s">
        <v>411</v>
      </c>
      <c r="B19" s="341"/>
      <c r="C19" s="341"/>
      <c r="D19" s="341"/>
      <c r="E19" s="341"/>
      <c r="F19" s="341"/>
      <c r="G19" s="341"/>
      <c r="H19" s="341"/>
      <c r="I19" s="341"/>
      <c r="J19" s="341"/>
      <c r="K19" s="341"/>
      <c r="L19" s="341"/>
      <c r="M19" s="341"/>
      <c r="N19" s="341"/>
      <c r="O19" s="341"/>
      <c r="P19" s="342"/>
    </row>
    <row r="20" spans="1:16" ht="22.5">
      <c r="A20" s="85">
        <v>5</v>
      </c>
      <c r="B20" s="134"/>
      <c r="C20" s="137" t="s">
        <v>106</v>
      </c>
      <c r="D20" s="136" t="s">
        <v>623</v>
      </c>
      <c r="E20" s="138">
        <v>55</v>
      </c>
      <c r="F20" s="57"/>
      <c r="G20" s="57"/>
      <c r="H20" s="57"/>
      <c r="I20" s="57"/>
      <c r="J20" s="57"/>
      <c r="K20" s="57"/>
      <c r="L20" s="57"/>
      <c r="M20" s="57"/>
      <c r="N20" s="57"/>
      <c r="O20" s="57"/>
      <c r="P20" s="57"/>
    </row>
    <row r="21" spans="1:16" ht="13.5" customHeight="1">
      <c r="A21" s="85">
        <v>6</v>
      </c>
      <c r="B21" s="134" t="s">
        <v>468</v>
      </c>
      <c r="C21" s="139" t="s">
        <v>107</v>
      </c>
      <c r="D21" s="136" t="s">
        <v>423</v>
      </c>
      <c r="E21" s="138">
        <v>8.25</v>
      </c>
      <c r="F21" s="57"/>
      <c r="G21" s="57"/>
      <c r="H21" s="57"/>
      <c r="I21" s="57"/>
      <c r="J21" s="57"/>
      <c r="K21" s="57"/>
      <c r="L21" s="57"/>
      <c r="M21" s="57"/>
      <c r="N21" s="57"/>
      <c r="O21" s="57"/>
      <c r="P21" s="57"/>
    </row>
    <row r="22" spans="1:16" ht="22.5">
      <c r="A22" s="85">
        <v>7</v>
      </c>
      <c r="B22" s="134" t="s">
        <v>366</v>
      </c>
      <c r="C22" s="139" t="s">
        <v>108</v>
      </c>
      <c r="D22" s="136" t="s">
        <v>423</v>
      </c>
      <c r="E22" s="138">
        <v>2</v>
      </c>
      <c r="F22" s="57"/>
      <c r="G22" s="57"/>
      <c r="H22" s="57"/>
      <c r="I22" s="57"/>
      <c r="J22" s="57"/>
      <c r="K22" s="57"/>
      <c r="L22" s="57"/>
      <c r="M22" s="57"/>
      <c r="N22" s="57"/>
      <c r="O22" s="57"/>
      <c r="P22" s="57"/>
    </row>
    <row r="23" spans="1:16" ht="12.75">
      <c r="A23" s="85">
        <v>8</v>
      </c>
      <c r="B23" s="134"/>
      <c r="C23" s="137" t="s">
        <v>109</v>
      </c>
      <c r="D23" s="136" t="s">
        <v>412</v>
      </c>
      <c r="E23" s="138">
        <v>100</v>
      </c>
      <c r="F23" s="57"/>
      <c r="G23" s="57"/>
      <c r="H23" s="57"/>
      <c r="I23" s="57"/>
      <c r="J23" s="57"/>
      <c r="K23" s="57"/>
      <c r="L23" s="57"/>
      <c r="M23" s="57"/>
      <c r="N23" s="57"/>
      <c r="O23" s="57"/>
      <c r="P23" s="57"/>
    </row>
    <row r="24" spans="1:16" ht="12.75">
      <c r="A24" s="85">
        <v>9</v>
      </c>
      <c r="B24" s="134" t="s">
        <v>366</v>
      </c>
      <c r="C24" s="140" t="s">
        <v>110</v>
      </c>
      <c r="D24" s="136" t="s">
        <v>623</v>
      </c>
      <c r="E24" s="138">
        <v>55</v>
      </c>
      <c r="F24" s="57"/>
      <c r="G24" s="57"/>
      <c r="H24" s="57"/>
      <c r="I24" s="57"/>
      <c r="J24" s="57"/>
      <c r="K24" s="57"/>
      <c r="L24" s="57"/>
      <c r="M24" s="57"/>
      <c r="N24" s="57"/>
      <c r="O24" s="57"/>
      <c r="P24" s="57"/>
    </row>
    <row r="25" spans="1:16" ht="12.75">
      <c r="A25" s="85">
        <v>10</v>
      </c>
      <c r="B25" s="134"/>
      <c r="C25" s="140" t="s">
        <v>111</v>
      </c>
      <c r="D25" s="136" t="s">
        <v>423</v>
      </c>
      <c r="E25" s="138">
        <v>1</v>
      </c>
      <c r="F25" s="57"/>
      <c r="G25" s="57"/>
      <c r="H25" s="57"/>
      <c r="I25" s="57"/>
      <c r="J25" s="57"/>
      <c r="K25" s="57"/>
      <c r="L25" s="57"/>
      <c r="M25" s="57"/>
      <c r="N25" s="57"/>
      <c r="O25" s="57"/>
      <c r="P25" s="57"/>
    </row>
    <row r="26" spans="1:16" ht="12.75">
      <c r="A26" s="340" t="s">
        <v>413</v>
      </c>
      <c r="B26" s="341"/>
      <c r="C26" s="341"/>
      <c r="D26" s="341"/>
      <c r="E26" s="341"/>
      <c r="F26" s="341"/>
      <c r="G26" s="341"/>
      <c r="H26" s="341"/>
      <c r="I26" s="341"/>
      <c r="J26" s="341"/>
      <c r="K26" s="341"/>
      <c r="L26" s="341"/>
      <c r="M26" s="341"/>
      <c r="N26" s="341"/>
      <c r="O26" s="341"/>
      <c r="P26" s="342"/>
    </row>
    <row r="27" spans="1:16" ht="12.75">
      <c r="A27" s="85">
        <v>11</v>
      </c>
      <c r="B27" s="134" t="s">
        <v>366</v>
      </c>
      <c r="C27" s="141" t="s">
        <v>414</v>
      </c>
      <c r="D27" s="136" t="s">
        <v>412</v>
      </c>
      <c r="E27" s="142">
        <v>105</v>
      </c>
      <c r="F27" s="57"/>
      <c r="G27" s="57"/>
      <c r="H27" s="57"/>
      <c r="I27" s="57"/>
      <c r="J27" s="57"/>
      <c r="K27" s="57"/>
      <c r="L27" s="57"/>
      <c r="M27" s="57"/>
      <c r="N27" s="57"/>
      <c r="O27" s="57"/>
      <c r="P27" s="57"/>
    </row>
    <row r="28" spans="1:16" ht="22.5">
      <c r="A28" s="85">
        <v>12</v>
      </c>
      <c r="B28" s="134" t="s">
        <v>366</v>
      </c>
      <c r="C28" s="137" t="s">
        <v>415</v>
      </c>
      <c r="D28" s="136" t="s">
        <v>623</v>
      </c>
      <c r="E28" s="142">
        <v>340</v>
      </c>
      <c r="F28" s="57"/>
      <c r="G28" s="57"/>
      <c r="H28" s="57"/>
      <c r="I28" s="57"/>
      <c r="J28" s="57"/>
      <c r="K28" s="57"/>
      <c r="L28" s="57"/>
      <c r="M28" s="57"/>
      <c r="N28" s="57"/>
      <c r="O28" s="57"/>
      <c r="P28" s="57"/>
    </row>
    <row r="29" spans="1:16" ht="12.75">
      <c r="A29" s="85">
        <v>13</v>
      </c>
      <c r="B29" s="134" t="s">
        <v>366</v>
      </c>
      <c r="C29" s="139" t="s">
        <v>107</v>
      </c>
      <c r="D29" s="136" t="s">
        <v>423</v>
      </c>
      <c r="E29" s="142">
        <v>51</v>
      </c>
      <c r="F29" s="57"/>
      <c r="G29" s="57"/>
      <c r="H29" s="57"/>
      <c r="I29" s="57"/>
      <c r="J29" s="57"/>
      <c r="K29" s="57"/>
      <c r="L29" s="57"/>
      <c r="M29" s="57"/>
      <c r="N29" s="57"/>
      <c r="O29" s="57"/>
      <c r="P29" s="57"/>
    </row>
    <row r="30" spans="1:16" ht="12.75" customHeight="1">
      <c r="A30" s="85">
        <v>14</v>
      </c>
      <c r="B30" s="134" t="s">
        <v>366</v>
      </c>
      <c r="C30" s="140" t="s">
        <v>111</v>
      </c>
      <c r="D30" s="136" t="s">
        <v>423</v>
      </c>
      <c r="E30" s="142">
        <v>2</v>
      </c>
      <c r="F30" s="57"/>
      <c r="G30" s="57"/>
      <c r="H30" s="57"/>
      <c r="I30" s="57"/>
      <c r="J30" s="57"/>
      <c r="K30" s="57"/>
      <c r="L30" s="57"/>
      <c r="M30" s="57"/>
      <c r="N30" s="57"/>
      <c r="O30" s="57"/>
      <c r="P30" s="57"/>
    </row>
    <row r="31" spans="1:16" ht="22.5">
      <c r="A31" s="85">
        <v>15</v>
      </c>
      <c r="B31" s="133" t="s">
        <v>223</v>
      </c>
      <c r="C31" s="139" t="s">
        <v>108</v>
      </c>
      <c r="D31" s="136" t="s">
        <v>423</v>
      </c>
      <c r="E31" s="142">
        <v>10.5</v>
      </c>
      <c r="F31" s="57"/>
      <c r="G31" s="57"/>
      <c r="H31" s="57"/>
      <c r="I31" s="57"/>
      <c r="J31" s="57"/>
      <c r="K31" s="57"/>
      <c r="L31" s="57"/>
      <c r="M31" s="57"/>
      <c r="N31" s="57"/>
      <c r="O31" s="57"/>
      <c r="P31" s="57"/>
    </row>
    <row r="32" spans="1:16" ht="12.75">
      <c r="A32" s="85">
        <v>16</v>
      </c>
      <c r="B32" s="133" t="s">
        <v>223</v>
      </c>
      <c r="C32" s="140" t="s">
        <v>416</v>
      </c>
      <c r="D32" s="136" t="s">
        <v>623</v>
      </c>
      <c r="E32" s="142">
        <v>340</v>
      </c>
      <c r="F32" s="57"/>
      <c r="G32" s="57"/>
      <c r="H32" s="57"/>
      <c r="I32" s="57"/>
      <c r="J32" s="57"/>
      <c r="K32" s="57"/>
      <c r="L32" s="57"/>
      <c r="M32" s="57"/>
      <c r="N32" s="57"/>
      <c r="O32" s="57"/>
      <c r="P32" s="57"/>
    </row>
    <row r="33" spans="1:16" ht="12.75">
      <c r="A33" s="85">
        <v>17</v>
      </c>
      <c r="B33" s="133" t="s">
        <v>223</v>
      </c>
      <c r="C33" s="140" t="s">
        <v>110</v>
      </c>
      <c r="D33" s="136" t="s">
        <v>623</v>
      </c>
      <c r="E33" s="142">
        <v>340</v>
      </c>
      <c r="F33" s="57"/>
      <c r="G33" s="57"/>
      <c r="H33" s="57"/>
      <c r="I33" s="57"/>
      <c r="J33" s="57"/>
      <c r="K33" s="57"/>
      <c r="L33" s="57"/>
      <c r="M33" s="57"/>
      <c r="N33" s="57"/>
      <c r="O33" s="57"/>
      <c r="P33" s="57"/>
    </row>
    <row r="34" spans="1:16" ht="12.75">
      <c r="A34" s="85">
        <v>18</v>
      </c>
      <c r="B34" s="133" t="s">
        <v>223</v>
      </c>
      <c r="C34" s="140" t="s">
        <v>417</v>
      </c>
      <c r="D34" s="136" t="s">
        <v>423</v>
      </c>
      <c r="E34" s="142">
        <v>102</v>
      </c>
      <c r="F34" s="57"/>
      <c r="G34" s="57"/>
      <c r="H34" s="57"/>
      <c r="I34" s="57"/>
      <c r="J34" s="57"/>
      <c r="K34" s="57"/>
      <c r="L34" s="57"/>
      <c r="M34" s="57"/>
      <c r="N34" s="57"/>
      <c r="O34" s="57"/>
      <c r="P34" s="57"/>
    </row>
    <row r="35" spans="1:16" ht="12.75">
      <c r="A35" s="343" t="s">
        <v>418</v>
      </c>
      <c r="B35" s="344"/>
      <c r="C35" s="344"/>
      <c r="D35" s="344"/>
      <c r="E35" s="344"/>
      <c r="F35" s="344"/>
      <c r="G35" s="344"/>
      <c r="H35" s="344"/>
      <c r="I35" s="344"/>
      <c r="J35" s="344"/>
      <c r="K35" s="344"/>
      <c r="L35" s="344"/>
      <c r="M35" s="344"/>
      <c r="N35" s="344"/>
      <c r="O35" s="344"/>
      <c r="P35" s="345"/>
    </row>
    <row r="36" spans="1:16" ht="12.75">
      <c r="A36" s="85">
        <v>19</v>
      </c>
      <c r="B36" s="133" t="s">
        <v>223</v>
      </c>
      <c r="C36" s="143" t="s">
        <v>419</v>
      </c>
      <c r="D36" s="136" t="s">
        <v>408</v>
      </c>
      <c r="E36" s="142">
        <v>1</v>
      </c>
      <c r="F36" s="57"/>
      <c r="G36" s="57"/>
      <c r="H36" s="57"/>
      <c r="I36" s="57"/>
      <c r="J36" s="57"/>
      <c r="K36" s="57"/>
      <c r="L36" s="57"/>
      <c r="M36" s="57"/>
      <c r="N36" s="57"/>
      <c r="O36" s="57"/>
      <c r="P36" s="57"/>
    </row>
    <row r="37" spans="1:16" ht="12.75">
      <c r="A37" s="85">
        <v>20</v>
      </c>
      <c r="B37" s="133"/>
      <c r="C37" s="143" t="s">
        <v>420</v>
      </c>
      <c r="D37" s="136" t="s">
        <v>408</v>
      </c>
      <c r="E37" s="142">
        <v>1</v>
      </c>
      <c r="F37" s="57"/>
      <c r="G37" s="57"/>
      <c r="H37" s="57"/>
      <c r="I37" s="57"/>
      <c r="J37" s="57"/>
      <c r="K37" s="57"/>
      <c r="L37" s="57"/>
      <c r="M37" s="57"/>
      <c r="N37" s="57"/>
      <c r="O37" s="57"/>
      <c r="P37" s="57"/>
    </row>
    <row r="38" spans="1:16" ht="12.75">
      <c r="A38" s="334" t="s">
        <v>424</v>
      </c>
      <c r="B38" s="335"/>
      <c r="C38" s="335"/>
      <c r="D38" s="335"/>
      <c r="E38" s="335"/>
      <c r="F38" s="335"/>
      <c r="G38" s="335"/>
      <c r="H38" s="335"/>
      <c r="I38" s="335"/>
      <c r="J38" s="335"/>
      <c r="K38" s="335"/>
      <c r="L38" s="335"/>
      <c r="M38" s="335"/>
      <c r="N38" s="335"/>
      <c r="O38" s="335"/>
      <c r="P38" s="336"/>
    </row>
    <row r="39" spans="1:16" ht="12.75">
      <c r="A39" s="85">
        <v>21</v>
      </c>
      <c r="B39" s="133" t="s">
        <v>223</v>
      </c>
      <c r="C39" s="143" t="s">
        <v>421</v>
      </c>
      <c r="D39" s="136" t="s">
        <v>623</v>
      </c>
      <c r="E39" s="142">
        <v>37</v>
      </c>
      <c r="F39" s="57"/>
      <c r="G39" s="57"/>
      <c r="H39" s="57"/>
      <c r="I39" s="57"/>
      <c r="J39" s="57"/>
      <c r="K39" s="57"/>
      <c r="L39" s="57"/>
      <c r="M39" s="57"/>
      <c r="N39" s="57"/>
      <c r="O39" s="57"/>
      <c r="P39" s="57"/>
    </row>
    <row r="40" spans="1:16" ht="12.75">
      <c r="A40" s="85">
        <v>22</v>
      </c>
      <c r="B40" s="133"/>
      <c r="C40" s="143" t="s">
        <v>422</v>
      </c>
      <c r="D40" s="136" t="s">
        <v>623</v>
      </c>
      <c r="E40" s="142">
        <v>37</v>
      </c>
      <c r="F40" s="57"/>
      <c r="G40" s="57"/>
      <c r="H40" s="57"/>
      <c r="I40" s="57"/>
      <c r="J40" s="57"/>
      <c r="K40" s="57"/>
      <c r="L40" s="57"/>
      <c r="M40" s="57"/>
      <c r="N40" s="57"/>
      <c r="O40" s="57"/>
      <c r="P40" s="57"/>
    </row>
    <row r="41" spans="1:16" ht="22.5">
      <c r="A41" s="85">
        <v>23</v>
      </c>
      <c r="B41" s="133" t="s">
        <v>223</v>
      </c>
      <c r="C41" s="139" t="s">
        <v>108</v>
      </c>
      <c r="D41" s="136" t="s">
        <v>423</v>
      </c>
      <c r="E41" s="142">
        <v>1.2</v>
      </c>
      <c r="F41" s="57"/>
      <c r="G41" s="57"/>
      <c r="H41" s="57"/>
      <c r="I41" s="57"/>
      <c r="J41" s="57"/>
      <c r="K41" s="57"/>
      <c r="L41" s="57"/>
      <c r="M41" s="57"/>
      <c r="N41" s="57"/>
      <c r="O41" s="57"/>
      <c r="P41" s="57"/>
    </row>
    <row r="42" spans="1:16" ht="12.75">
      <c r="A42" s="85">
        <v>24</v>
      </c>
      <c r="B42" s="133" t="s">
        <v>223</v>
      </c>
      <c r="C42" s="139" t="s">
        <v>107</v>
      </c>
      <c r="D42" s="136" t="s">
        <v>423</v>
      </c>
      <c r="E42" s="142">
        <v>5.6</v>
      </c>
      <c r="F42" s="57"/>
      <c r="G42" s="57"/>
      <c r="H42" s="57"/>
      <c r="I42" s="57"/>
      <c r="J42" s="57"/>
      <c r="K42" s="57"/>
      <c r="L42" s="57"/>
      <c r="M42" s="57"/>
      <c r="N42" s="57"/>
      <c r="O42" s="57"/>
      <c r="P42" s="57"/>
    </row>
    <row r="43" spans="1:16" ht="12.75">
      <c r="A43" s="334" t="s">
        <v>425</v>
      </c>
      <c r="B43" s="335"/>
      <c r="C43" s="335"/>
      <c r="D43" s="335"/>
      <c r="E43" s="335"/>
      <c r="F43" s="335"/>
      <c r="G43" s="335"/>
      <c r="H43" s="335"/>
      <c r="I43" s="335"/>
      <c r="J43" s="335"/>
      <c r="K43" s="335"/>
      <c r="L43" s="335"/>
      <c r="M43" s="335"/>
      <c r="N43" s="335"/>
      <c r="O43" s="335"/>
      <c r="P43" s="336"/>
    </row>
    <row r="44" spans="1:16" ht="79.5" customHeight="1">
      <c r="A44" s="85">
        <v>25</v>
      </c>
      <c r="B44" s="133" t="s">
        <v>223</v>
      </c>
      <c r="C44" s="144" t="s">
        <v>426</v>
      </c>
      <c r="D44" s="145" t="s">
        <v>552</v>
      </c>
      <c r="E44" s="57">
        <v>370</v>
      </c>
      <c r="F44" s="57"/>
      <c r="G44" s="57"/>
      <c r="H44" s="57"/>
      <c r="I44" s="57"/>
      <c r="J44" s="57"/>
      <c r="K44" s="57"/>
      <c r="L44" s="57"/>
      <c r="M44" s="57"/>
      <c r="N44" s="57"/>
      <c r="O44" s="57"/>
      <c r="P44" s="57"/>
    </row>
    <row r="45" spans="1:16" s="60" customFormat="1" ht="12">
      <c r="A45" s="323" t="s">
        <v>496</v>
      </c>
      <c r="B45" s="323"/>
      <c r="C45" s="337" t="str">
        <f>A13</f>
        <v>TS</v>
      </c>
      <c r="D45" s="337"/>
      <c r="E45" s="337"/>
      <c r="F45" s="324"/>
      <c r="G45" s="324"/>
      <c r="H45" s="324"/>
      <c r="I45" s="324"/>
      <c r="J45" s="324"/>
      <c r="K45" s="324"/>
      <c r="L45" s="59">
        <f>SUM(L15:L44)</f>
        <v>0</v>
      </c>
      <c r="M45" s="59">
        <f>SUM(M15:M44)</f>
        <v>0</v>
      </c>
      <c r="N45" s="59">
        <f>SUM(N15:N44)</f>
        <v>0</v>
      </c>
      <c r="O45" s="59">
        <f>SUM(O15:O44)</f>
        <v>0</v>
      </c>
      <c r="P45" s="59">
        <f>SUM(P15:P44)</f>
        <v>0</v>
      </c>
    </row>
    <row r="46" spans="1:16" ht="12.75">
      <c r="A46" s="320" t="s">
        <v>490</v>
      </c>
      <c r="B46" s="320"/>
      <c r="C46" s="320"/>
      <c r="D46" s="321"/>
      <c r="E46" s="321"/>
      <c r="F46" s="320"/>
      <c r="G46" s="320"/>
      <c r="H46" s="320"/>
      <c r="I46" s="320"/>
      <c r="J46" s="320"/>
      <c r="K46" s="320"/>
      <c r="L46" s="81">
        <f>L45</f>
        <v>0</v>
      </c>
      <c r="M46" s="81">
        <f>M45</f>
        <v>0</v>
      </c>
      <c r="N46" s="81">
        <f>N45</f>
        <v>0</v>
      </c>
      <c r="O46" s="81">
        <f>O45</f>
        <v>0</v>
      </c>
      <c r="P46" s="81">
        <f>P45</f>
        <v>0</v>
      </c>
    </row>
    <row r="47" spans="1:16" ht="12.75">
      <c r="A47" s="320" t="s">
        <v>491</v>
      </c>
      <c r="B47" s="320"/>
      <c r="C47" s="320"/>
      <c r="D47" s="321"/>
      <c r="E47" s="321"/>
      <c r="F47" s="320"/>
      <c r="G47" s="320"/>
      <c r="H47" s="320"/>
      <c r="I47" s="320"/>
      <c r="J47" s="320"/>
      <c r="K47" s="320"/>
      <c r="L47" s="61">
        <v>0.04</v>
      </c>
      <c r="M47" s="81">
        <v>0</v>
      </c>
      <c r="N47" s="81">
        <f>ROUND(N46*L47,5)</f>
        <v>0</v>
      </c>
      <c r="O47" s="81">
        <v>0</v>
      </c>
      <c r="P47" s="81">
        <f>SUM(M47:O47)</f>
        <v>0</v>
      </c>
    </row>
    <row r="48" spans="1:16" ht="12.75">
      <c r="A48" s="320" t="s">
        <v>406</v>
      </c>
      <c r="B48" s="320"/>
      <c r="C48" s="320"/>
      <c r="D48" s="321"/>
      <c r="E48" s="321"/>
      <c r="F48" s="320"/>
      <c r="G48" s="320"/>
      <c r="H48" s="320"/>
      <c r="I48" s="320"/>
      <c r="J48" s="320"/>
      <c r="K48" s="320"/>
      <c r="L48" s="320"/>
      <c r="M48" s="81">
        <f>SUM(M46:M47)</f>
        <v>0</v>
      </c>
      <c r="N48" s="81">
        <f>SUM(N46:N47)</f>
        <v>0</v>
      </c>
      <c r="O48" s="81">
        <f>SUM(O46:O47)</f>
        <v>0</v>
      </c>
      <c r="P48" s="81">
        <f>SUM(P46:P47)</f>
        <v>0</v>
      </c>
    </row>
    <row r="50" spans="1:16" ht="12.75">
      <c r="A50" s="62"/>
      <c r="B50" s="111"/>
      <c r="C50" s="132" t="s">
        <v>497</v>
      </c>
      <c r="D50" s="322" t="s">
        <v>498</v>
      </c>
      <c r="E50" s="322"/>
      <c r="F50" s="322"/>
      <c r="G50" s="322" t="s">
        <v>563</v>
      </c>
      <c r="H50" s="322"/>
      <c r="I50" s="322"/>
      <c r="J50" s="322"/>
      <c r="K50" s="322"/>
      <c r="L50" s="322"/>
      <c r="M50" s="78"/>
      <c r="N50" s="333"/>
      <c r="O50" s="333"/>
      <c r="P50" s="333"/>
    </row>
    <row r="51" spans="1:16" ht="12.75">
      <c r="A51" s="62"/>
      <c r="B51" s="111"/>
      <c r="C51" s="132" t="s">
        <v>502</v>
      </c>
      <c r="D51" s="322" t="s">
        <v>499</v>
      </c>
      <c r="E51" s="322"/>
      <c r="F51" s="322"/>
      <c r="G51" s="322" t="s">
        <v>500</v>
      </c>
      <c r="H51" s="322"/>
      <c r="I51" s="322"/>
      <c r="J51" s="322"/>
      <c r="K51" s="322"/>
      <c r="L51" s="322"/>
      <c r="M51" s="78"/>
      <c r="N51" s="322" t="s">
        <v>501</v>
      </c>
      <c r="O51" s="322"/>
      <c r="P51" s="322"/>
    </row>
    <row r="52" spans="1:16" ht="5.25" customHeight="1">
      <c r="A52" s="62"/>
      <c r="B52" s="111"/>
      <c r="C52" s="132"/>
      <c r="D52" s="111"/>
      <c r="E52" s="78"/>
      <c r="F52" s="78"/>
      <c r="G52" s="78"/>
      <c r="H52" s="78"/>
      <c r="I52" s="78"/>
      <c r="J52" s="78"/>
      <c r="K52" s="78"/>
      <c r="L52" s="78"/>
      <c r="M52" s="78"/>
      <c r="N52" s="78"/>
      <c r="O52" s="78"/>
      <c r="P52" s="78"/>
    </row>
    <row r="53" spans="1:16" ht="5.25" customHeight="1">
      <c r="A53" s="62"/>
      <c r="B53" s="111"/>
      <c r="C53" s="132"/>
      <c r="D53" s="111"/>
      <c r="E53" s="78"/>
      <c r="F53" s="78"/>
      <c r="G53" s="78"/>
      <c r="H53" s="78"/>
      <c r="I53" s="78"/>
      <c r="J53" s="78"/>
      <c r="K53" s="78"/>
      <c r="L53" s="78"/>
      <c r="M53" s="78"/>
      <c r="N53" s="78"/>
      <c r="O53" s="78"/>
      <c r="P53" s="78"/>
    </row>
    <row r="54" spans="1:16" ht="12.75">
      <c r="A54" s="62"/>
      <c r="B54" s="111"/>
      <c r="C54" s="132" t="s">
        <v>534</v>
      </c>
      <c r="D54" s="322" t="s">
        <v>498</v>
      </c>
      <c r="E54" s="322"/>
      <c r="F54" s="322"/>
      <c r="G54" s="322" t="s">
        <v>465</v>
      </c>
      <c r="H54" s="322"/>
      <c r="I54" s="322"/>
      <c r="J54" s="322"/>
      <c r="K54" s="322"/>
      <c r="L54" s="322"/>
      <c r="M54" s="78"/>
      <c r="N54" s="333"/>
      <c r="O54" s="333"/>
      <c r="P54" s="333"/>
    </row>
    <row r="55" spans="1:16" ht="12.75">
      <c r="A55" s="62"/>
      <c r="B55" s="111"/>
      <c r="C55" s="132"/>
      <c r="D55" s="322" t="s">
        <v>499</v>
      </c>
      <c r="E55" s="322"/>
      <c r="F55" s="322"/>
      <c r="G55" s="322" t="s">
        <v>500</v>
      </c>
      <c r="H55" s="322"/>
      <c r="I55" s="322"/>
      <c r="J55" s="322"/>
      <c r="K55" s="322"/>
      <c r="L55" s="322"/>
      <c r="M55" s="78"/>
      <c r="N55" s="322" t="s">
        <v>501</v>
      </c>
      <c r="O55" s="322"/>
      <c r="P55" s="322"/>
    </row>
  </sheetData>
  <sheetProtection/>
  <mergeCells count="45">
    <mergeCell ref="A19:P19"/>
    <mergeCell ref="A26:P26"/>
    <mergeCell ref="A35:P35"/>
    <mergeCell ref="A11:A12"/>
    <mergeCell ref="B11:B12"/>
    <mergeCell ref="C11:C12"/>
    <mergeCell ref="D11:D12"/>
    <mergeCell ref="L11:P11"/>
    <mergeCell ref="F11:K11"/>
    <mergeCell ref="A13:P13"/>
    <mergeCell ref="A1:P1"/>
    <mergeCell ref="A2:P2"/>
    <mergeCell ref="A3:P3"/>
    <mergeCell ref="A4:C4"/>
    <mergeCell ref="D4:P4"/>
    <mergeCell ref="A5:C5"/>
    <mergeCell ref="D5:P5"/>
    <mergeCell ref="A14:P14"/>
    <mergeCell ref="D6:P6"/>
    <mergeCell ref="A7:C7"/>
    <mergeCell ref="D7:P7"/>
    <mergeCell ref="O10:P10"/>
    <mergeCell ref="A6:C6"/>
    <mergeCell ref="A8:P8"/>
    <mergeCell ref="E11:E12"/>
    <mergeCell ref="O9:P9"/>
    <mergeCell ref="D54:F54"/>
    <mergeCell ref="G54:L54"/>
    <mergeCell ref="N54:P54"/>
    <mergeCell ref="A38:P38"/>
    <mergeCell ref="A43:P43"/>
    <mergeCell ref="A45:B45"/>
    <mergeCell ref="C45:K45"/>
    <mergeCell ref="A46:K46"/>
    <mergeCell ref="A47:K47"/>
    <mergeCell ref="A48:L48"/>
    <mergeCell ref="D50:F50"/>
    <mergeCell ref="G50:L50"/>
    <mergeCell ref="N50:P50"/>
    <mergeCell ref="D55:F55"/>
    <mergeCell ref="G55:L55"/>
    <mergeCell ref="N55:P55"/>
    <mergeCell ref="D51:F51"/>
    <mergeCell ref="G51:L51"/>
    <mergeCell ref="N51:P51"/>
  </mergeCells>
  <printOptions horizontalCentered="1"/>
  <pageMargins left="0" right="0" top="0.67" bottom="0.3937007874015748" header="0.31496062992125984" footer="0.31496062992125984"/>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27"/>
  </sheetPr>
  <dimension ref="A1:W267"/>
  <sheetViews>
    <sheetView zoomScaleSheetLayoutView="100" zoomScalePageLayoutView="0" workbookViewId="0" topLeftCell="A1">
      <selection activeCell="U12" sqref="U12"/>
    </sheetView>
  </sheetViews>
  <sheetFormatPr defaultColWidth="9.28125" defaultRowHeight="12.75"/>
  <cols>
    <col min="1" max="1" width="3.421875" style="64" customWidth="1"/>
    <col min="2" max="2" width="7.7109375" style="113" customWidth="1"/>
    <col min="3" max="3" width="34.57421875" style="66" customWidth="1"/>
    <col min="4" max="4" width="5.140625" style="112" customWidth="1"/>
    <col min="5" max="5" width="7.57421875" style="67" customWidth="1"/>
    <col min="6" max="6" width="5.28125" style="65" customWidth="1"/>
    <col min="7" max="7" width="4.7109375" style="65" customWidth="1"/>
    <col min="8" max="8" width="7.28125" style="65" customWidth="1"/>
    <col min="9" max="9" width="6.7109375" style="65" customWidth="1"/>
    <col min="10" max="10" width="6.28125" style="65" customWidth="1"/>
    <col min="11" max="11" width="9.00390625" style="65" customWidth="1"/>
    <col min="12" max="12" width="11.28125" style="65" customWidth="1"/>
    <col min="13" max="13" width="10.28125" style="65" customWidth="1"/>
    <col min="14" max="14" width="11.57421875" style="65" customWidth="1"/>
    <col min="15" max="15" width="9.421875" style="65" customWidth="1"/>
    <col min="16" max="16" width="11.421875" style="65" customWidth="1"/>
    <col min="17" max="16384" width="9.28125" style="53" customWidth="1"/>
  </cols>
  <sheetData>
    <row r="1" spans="1:16" s="46" customFormat="1" ht="13.5" customHeight="1">
      <c r="A1" s="325" t="s">
        <v>591</v>
      </c>
      <c r="B1" s="325"/>
      <c r="C1" s="326"/>
      <c r="D1" s="325"/>
      <c r="E1" s="325"/>
      <c r="F1" s="325"/>
      <c r="G1" s="325"/>
      <c r="H1" s="325"/>
      <c r="I1" s="325"/>
      <c r="J1" s="325"/>
      <c r="K1" s="325"/>
      <c r="L1" s="325"/>
      <c r="M1" s="325"/>
      <c r="N1" s="325"/>
      <c r="O1" s="325"/>
      <c r="P1" s="325"/>
    </row>
    <row r="2" spans="1:16" s="46" customFormat="1" ht="15.75" customHeight="1">
      <c r="A2" s="327" t="s">
        <v>767</v>
      </c>
      <c r="B2" s="325"/>
      <c r="C2" s="326"/>
      <c r="D2" s="325"/>
      <c r="E2" s="325"/>
      <c r="F2" s="325"/>
      <c r="G2" s="325"/>
      <c r="H2" s="325"/>
      <c r="I2" s="325"/>
      <c r="J2" s="325"/>
      <c r="K2" s="325"/>
      <c r="L2" s="325"/>
      <c r="M2" s="325"/>
      <c r="N2" s="325"/>
      <c r="O2" s="325"/>
      <c r="P2" s="325"/>
    </row>
    <row r="3" spans="1:16" s="46" customFormat="1" ht="16.5" customHeight="1">
      <c r="A3" s="328" t="s">
        <v>476</v>
      </c>
      <c r="B3" s="328"/>
      <c r="C3" s="329"/>
      <c r="D3" s="328"/>
      <c r="E3" s="328"/>
      <c r="F3" s="328"/>
      <c r="G3" s="328"/>
      <c r="H3" s="328"/>
      <c r="I3" s="328"/>
      <c r="J3" s="328"/>
      <c r="K3" s="328"/>
      <c r="L3" s="328"/>
      <c r="M3" s="328"/>
      <c r="N3" s="328"/>
      <c r="O3" s="328"/>
      <c r="P3" s="328"/>
    </row>
    <row r="4" spans="1:16" s="46" customFormat="1" ht="44.25" customHeight="1">
      <c r="A4" s="313" t="s">
        <v>477</v>
      </c>
      <c r="B4" s="313"/>
      <c r="C4" s="313"/>
      <c r="D4" s="315" t="str">
        <f>A2</f>
        <v>„Allažu pamatskolas atjaunošana (energoefektivitātes paaugstināšanai). </v>
      </c>
      <c r="E4" s="315"/>
      <c r="F4" s="315"/>
      <c r="G4" s="315"/>
      <c r="H4" s="315"/>
      <c r="I4" s="315"/>
      <c r="J4" s="315"/>
      <c r="K4" s="315"/>
      <c r="L4" s="315"/>
      <c r="M4" s="315"/>
      <c r="N4" s="315"/>
      <c r="O4" s="315"/>
      <c r="P4" s="315"/>
    </row>
    <row r="5" spans="1:16" s="46" customFormat="1" ht="16.5" customHeight="1">
      <c r="A5" s="313" t="s">
        <v>478</v>
      </c>
      <c r="B5" s="313"/>
      <c r="C5" s="313"/>
      <c r="D5" s="315" t="str">
        <f>$A$13</f>
        <v>AR</v>
      </c>
      <c r="E5" s="315"/>
      <c r="F5" s="315"/>
      <c r="G5" s="315"/>
      <c r="H5" s="315"/>
      <c r="I5" s="315"/>
      <c r="J5" s="315"/>
      <c r="K5" s="315"/>
      <c r="L5" s="315"/>
      <c r="M5" s="315"/>
      <c r="N5" s="315"/>
      <c r="O5" s="315"/>
      <c r="P5" s="315"/>
    </row>
    <row r="6" spans="1:16" s="46" customFormat="1" ht="16.5" customHeight="1">
      <c r="A6" s="313" t="s">
        <v>479</v>
      </c>
      <c r="B6" s="313"/>
      <c r="C6" s="313"/>
      <c r="D6" s="315" t="s">
        <v>400</v>
      </c>
      <c r="E6" s="316"/>
      <c r="F6" s="316"/>
      <c r="G6" s="316"/>
      <c r="H6" s="316"/>
      <c r="I6" s="316"/>
      <c r="J6" s="316"/>
      <c r="K6" s="316"/>
      <c r="L6" s="316"/>
      <c r="M6" s="316"/>
      <c r="N6" s="316"/>
      <c r="O6" s="316"/>
      <c r="P6" s="316"/>
    </row>
    <row r="7" spans="1:16" s="46" customFormat="1" ht="16.5" customHeight="1">
      <c r="A7" s="313"/>
      <c r="B7" s="313"/>
      <c r="C7" s="313"/>
      <c r="D7" s="316"/>
      <c r="E7" s="316"/>
      <c r="F7" s="316"/>
      <c r="G7" s="316"/>
      <c r="H7" s="316"/>
      <c r="I7" s="316"/>
      <c r="J7" s="316"/>
      <c r="K7" s="316"/>
      <c r="L7" s="316"/>
      <c r="M7" s="316"/>
      <c r="N7" s="316"/>
      <c r="O7" s="316"/>
      <c r="P7" s="316"/>
    </row>
    <row r="8" spans="1:16" s="46" customFormat="1" ht="16.5" customHeight="1">
      <c r="A8" s="312"/>
      <c r="B8" s="312"/>
      <c r="C8" s="312"/>
      <c r="D8" s="313"/>
      <c r="E8" s="313"/>
      <c r="F8" s="313"/>
      <c r="G8" s="313"/>
      <c r="H8" s="313"/>
      <c r="I8" s="313"/>
      <c r="J8" s="313"/>
      <c r="K8" s="313"/>
      <c r="L8" s="313"/>
      <c r="M8" s="313"/>
      <c r="N8" s="313"/>
      <c r="O8" s="313"/>
      <c r="P8" s="313"/>
    </row>
    <row r="9" spans="1:16" s="46" customFormat="1" ht="16.5" customHeight="1">
      <c r="A9" s="47"/>
      <c r="B9" s="123"/>
      <c r="C9" s="125"/>
      <c r="D9" s="122"/>
      <c r="E9" s="49"/>
      <c r="F9" s="80"/>
      <c r="G9" s="80"/>
      <c r="H9" s="80"/>
      <c r="I9" s="80"/>
      <c r="J9" s="80"/>
      <c r="K9" s="80"/>
      <c r="L9" s="80"/>
      <c r="M9" s="80" t="s">
        <v>544</v>
      </c>
      <c r="N9" s="80"/>
      <c r="O9" s="316">
        <f>$P$260</f>
        <v>0</v>
      </c>
      <c r="P9" s="316"/>
    </row>
    <row r="10" spans="1:16" s="46" customFormat="1" ht="16.5" customHeight="1">
      <c r="A10" s="47"/>
      <c r="B10" s="123"/>
      <c r="C10" s="125"/>
      <c r="D10" s="122"/>
      <c r="E10" s="49"/>
      <c r="F10" s="80"/>
      <c r="G10" s="80"/>
      <c r="H10" s="80"/>
      <c r="I10" s="80"/>
      <c r="J10" s="80"/>
      <c r="K10" s="80"/>
      <c r="L10" s="80"/>
      <c r="M10" s="80" t="s">
        <v>480</v>
      </c>
      <c r="N10" s="80"/>
      <c r="O10" s="319"/>
      <c r="P10" s="319"/>
    </row>
    <row r="11" spans="1:16" s="51" customFormat="1" ht="13.5" customHeight="1">
      <c r="A11" s="332" t="s">
        <v>481</v>
      </c>
      <c r="B11" s="317" t="s">
        <v>482</v>
      </c>
      <c r="C11" s="346" t="s">
        <v>483</v>
      </c>
      <c r="D11" s="317" t="s">
        <v>484</v>
      </c>
      <c r="E11" s="331" t="s">
        <v>485</v>
      </c>
      <c r="F11" s="318" t="s">
        <v>486</v>
      </c>
      <c r="G11" s="318"/>
      <c r="H11" s="318"/>
      <c r="I11" s="318"/>
      <c r="J11" s="318"/>
      <c r="K11" s="318"/>
      <c r="L11" s="314" t="s">
        <v>487</v>
      </c>
      <c r="M11" s="314"/>
      <c r="N11" s="314"/>
      <c r="O11" s="314"/>
      <c r="P11" s="314"/>
    </row>
    <row r="12" spans="1:16" s="52" customFormat="1" ht="92.25" customHeight="1">
      <c r="A12" s="332"/>
      <c r="B12" s="317"/>
      <c r="C12" s="346"/>
      <c r="D12" s="317"/>
      <c r="E12" s="331"/>
      <c r="F12" s="79" t="s">
        <v>488</v>
      </c>
      <c r="G12" s="79" t="s">
        <v>466</v>
      </c>
      <c r="H12" s="79" t="s">
        <v>566</v>
      </c>
      <c r="I12" s="79" t="s">
        <v>567</v>
      </c>
      <c r="J12" s="79" t="s">
        <v>568</v>
      </c>
      <c r="K12" s="79" t="s">
        <v>569</v>
      </c>
      <c r="L12" s="79" t="s">
        <v>489</v>
      </c>
      <c r="M12" s="79" t="s">
        <v>566</v>
      </c>
      <c r="N12" s="79" t="s">
        <v>567</v>
      </c>
      <c r="O12" s="79" t="s">
        <v>568</v>
      </c>
      <c r="P12" s="79" t="s">
        <v>570</v>
      </c>
    </row>
    <row r="13" spans="1:16" ht="12.75">
      <c r="A13" s="347" t="s">
        <v>622</v>
      </c>
      <c r="B13" s="347"/>
      <c r="C13" s="347"/>
      <c r="D13" s="347"/>
      <c r="E13" s="347"/>
      <c r="F13" s="347"/>
      <c r="G13" s="347"/>
      <c r="H13" s="347"/>
      <c r="I13" s="347"/>
      <c r="J13" s="347"/>
      <c r="K13" s="347"/>
      <c r="L13" s="347"/>
      <c r="M13" s="347"/>
      <c r="N13" s="347"/>
      <c r="O13" s="347"/>
      <c r="P13" s="347"/>
    </row>
    <row r="14" spans="1:16" ht="12.75">
      <c r="A14" s="338" t="s">
        <v>758</v>
      </c>
      <c r="B14" s="338"/>
      <c r="C14" s="338"/>
      <c r="D14" s="338"/>
      <c r="E14" s="338"/>
      <c r="F14" s="338"/>
      <c r="G14" s="338"/>
      <c r="H14" s="338"/>
      <c r="I14" s="338"/>
      <c r="J14" s="338"/>
      <c r="K14" s="338"/>
      <c r="L14" s="338"/>
      <c r="M14" s="338"/>
      <c r="N14" s="338"/>
      <c r="O14" s="338"/>
      <c r="P14" s="338"/>
    </row>
    <row r="15" spans="1:16" ht="12.75">
      <c r="A15" s="350" t="s">
        <v>759</v>
      </c>
      <c r="B15" s="350"/>
      <c r="C15" s="350"/>
      <c r="D15" s="350"/>
      <c r="E15" s="350"/>
      <c r="F15" s="350"/>
      <c r="G15" s="350"/>
      <c r="H15" s="350"/>
      <c r="I15" s="350"/>
      <c r="J15" s="350"/>
      <c r="K15" s="350"/>
      <c r="L15" s="350"/>
      <c r="M15" s="350"/>
      <c r="N15" s="350"/>
      <c r="O15" s="350"/>
      <c r="P15" s="350"/>
    </row>
    <row r="16" spans="1:16" ht="22.5">
      <c r="A16" s="85">
        <v>1</v>
      </c>
      <c r="B16" s="83" t="s">
        <v>366</v>
      </c>
      <c r="C16" s="70" t="s">
        <v>760</v>
      </c>
      <c r="D16" s="71" t="s">
        <v>623</v>
      </c>
      <c r="E16" s="90">
        <v>815</v>
      </c>
      <c r="F16" s="57"/>
      <c r="G16" s="57"/>
      <c r="H16" s="57"/>
      <c r="I16" s="57"/>
      <c r="J16" s="57"/>
      <c r="K16" s="57"/>
      <c r="L16" s="57"/>
      <c r="M16" s="57"/>
      <c r="N16" s="57"/>
      <c r="O16" s="57"/>
      <c r="P16" s="57"/>
    </row>
    <row r="17" spans="1:16" ht="22.5">
      <c r="A17" s="85">
        <v>2</v>
      </c>
      <c r="B17" s="83"/>
      <c r="C17" s="70" t="s">
        <v>760</v>
      </c>
      <c r="D17" s="71" t="s">
        <v>469</v>
      </c>
      <c r="E17" s="90">
        <v>204</v>
      </c>
      <c r="F17" s="57"/>
      <c r="G17" s="57"/>
      <c r="H17" s="57"/>
      <c r="I17" s="57"/>
      <c r="J17" s="57"/>
      <c r="K17" s="57"/>
      <c r="L17" s="57"/>
      <c r="M17" s="57"/>
      <c r="N17" s="57"/>
      <c r="O17" s="57"/>
      <c r="P17" s="57"/>
    </row>
    <row r="18" spans="1:16" ht="22.5">
      <c r="A18" s="85">
        <v>3</v>
      </c>
      <c r="B18" s="83" t="s">
        <v>468</v>
      </c>
      <c r="C18" s="77" t="s">
        <v>761</v>
      </c>
      <c r="D18" s="71" t="s">
        <v>623</v>
      </c>
      <c r="E18" s="90">
        <v>815</v>
      </c>
      <c r="F18" s="57"/>
      <c r="G18" s="57"/>
      <c r="H18" s="57"/>
      <c r="I18" s="57"/>
      <c r="J18" s="57"/>
      <c r="K18" s="57"/>
      <c r="L18" s="57"/>
      <c r="M18" s="57"/>
      <c r="N18" s="57"/>
      <c r="O18" s="57"/>
      <c r="P18" s="57"/>
    </row>
    <row r="19" spans="1:16" ht="22.5">
      <c r="A19" s="85">
        <v>4</v>
      </c>
      <c r="B19" s="83" t="s">
        <v>366</v>
      </c>
      <c r="C19" s="77" t="s">
        <v>762</v>
      </c>
      <c r="D19" s="71" t="s">
        <v>623</v>
      </c>
      <c r="E19" s="90">
        <v>815</v>
      </c>
      <c r="F19" s="57"/>
      <c r="G19" s="57"/>
      <c r="H19" s="57"/>
      <c r="I19" s="57"/>
      <c r="J19" s="57"/>
      <c r="K19" s="57"/>
      <c r="L19" s="57"/>
      <c r="M19" s="57"/>
      <c r="N19" s="57"/>
      <c r="O19" s="57"/>
      <c r="P19" s="57"/>
    </row>
    <row r="20" spans="1:16" ht="22.5">
      <c r="A20" s="85">
        <v>5</v>
      </c>
      <c r="B20" s="83" t="s">
        <v>366</v>
      </c>
      <c r="C20" s="74" t="s">
        <v>763</v>
      </c>
      <c r="D20" s="71" t="s">
        <v>623</v>
      </c>
      <c r="E20" s="90">
        <v>815</v>
      </c>
      <c r="F20" s="57"/>
      <c r="G20" s="57"/>
      <c r="H20" s="57"/>
      <c r="I20" s="57"/>
      <c r="J20" s="57"/>
      <c r="K20" s="57"/>
      <c r="L20" s="57"/>
      <c r="M20" s="57"/>
      <c r="N20" s="57"/>
      <c r="O20" s="57"/>
      <c r="P20" s="57"/>
    </row>
    <row r="21" spans="1:16" ht="22.5">
      <c r="A21" s="85">
        <v>6</v>
      </c>
      <c r="B21" s="83"/>
      <c r="C21" s="74" t="s">
        <v>763</v>
      </c>
      <c r="D21" s="71" t="s">
        <v>764</v>
      </c>
      <c r="E21" s="90">
        <v>245</v>
      </c>
      <c r="F21" s="57"/>
      <c r="G21" s="57"/>
      <c r="H21" s="57"/>
      <c r="I21" s="57"/>
      <c r="J21" s="57"/>
      <c r="K21" s="57"/>
      <c r="L21" s="57"/>
      <c r="M21" s="57"/>
      <c r="N21" s="57"/>
      <c r="O21" s="57"/>
      <c r="P21" s="57"/>
    </row>
    <row r="22" spans="1:16" ht="13.5" customHeight="1">
      <c r="A22" s="85">
        <v>7</v>
      </c>
      <c r="B22" s="83" t="s">
        <v>468</v>
      </c>
      <c r="C22" s="110" t="s">
        <v>765</v>
      </c>
      <c r="D22" s="71" t="s">
        <v>623</v>
      </c>
      <c r="E22" s="90">
        <v>815</v>
      </c>
      <c r="F22" s="57"/>
      <c r="G22" s="57"/>
      <c r="H22" s="57"/>
      <c r="I22" s="57"/>
      <c r="J22" s="57"/>
      <c r="K22" s="57"/>
      <c r="L22" s="57"/>
      <c r="M22" s="57"/>
      <c r="N22" s="57"/>
      <c r="O22" s="57"/>
      <c r="P22" s="57"/>
    </row>
    <row r="23" spans="1:16" ht="22.5">
      <c r="A23" s="85">
        <v>8</v>
      </c>
      <c r="B23" s="83" t="s">
        <v>366</v>
      </c>
      <c r="C23" s="74" t="s">
        <v>766</v>
      </c>
      <c r="D23" s="71" t="s">
        <v>623</v>
      </c>
      <c r="E23" s="90">
        <v>553</v>
      </c>
      <c r="F23" s="57"/>
      <c r="G23" s="57"/>
      <c r="H23" s="57"/>
      <c r="I23" s="57"/>
      <c r="J23" s="57"/>
      <c r="K23" s="57"/>
      <c r="L23" s="57"/>
      <c r="M23" s="57"/>
      <c r="N23" s="57"/>
      <c r="O23" s="57"/>
      <c r="P23" s="57"/>
    </row>
    <row r="24" spans="1:16" ht="22.5">
      <c r="A24" s="85">
        <v>9</v>
      </c>
      <c r="B24" s="83"/>
      <c r="C24" s="74" t="s">
        <v>766</v>
      </c>
      <c r="D24" s="71" t="s">
        <v>764</v>
      </c>
      <c r="E24" s="90">
        <v>220</v>
      </c>
      <c r="F24" s="57"/>
      <c r="G24" s="57"/>
      <c r="H24" s="57"/>
      <c r="I24" s="57"/>
      <c r="J24" s="57"/>
      <c r="K24" s="57"/>
      <c r="L24" s="57"/>
      <c r="M24" s="57"/>
      <c r="N24" s="57"/>
      <c r="O24" s="57"/>
      <c r="P24" s="57"/>
    </row>
    <row r="25" spans="1:16" ht="22.5">
      <c r="A25" s="85">
        <v>10</v>
      </c>
      <c r="B25" s="83" t="s">
        <v>366</v>
      </c>
      <c r="C25" s="74" t="s">
        <v>0</v>
      </c>
      <c r="D25" s="71" t="s">
        <v>623</v>
      </c>
      <c r="E25" s="90">
        <v>262</v>
      </c>
      <c r="F25" s="57"/>
      <c r="G25" s="57"/>
      <c r="H25" s="57"/>
      <c r="I25" s="57"/>
      <c r="J25" s="57"/>
      <c r="K25" s="57"/>
      <c r="L25" s="57"/>
      <c r="M25" s="57"/>
      <c r="N25" s="57"/>
      <c r="O25" s="57"/>
      <c r="P25" s="57"/>
    </row>
    <row r="26" spans="1:16" ht="22.5">
      <c r="A26" s="85">
        <v>11</v>
      </c>
      <c r="B26" s="83"/>
      <c r="C26" s="74" t="s">
        <v>0</v>
      </c>
      <c r="D26" s="71" t="s">
        <v>764</v>
      </c>
      <c r="E26" s="90">
        <v>105</v>
      </c>
      <c r="F26" s="57"/>
      <c r="G26" s="57"/>
      <c r="H26" s="57"/>
      <c r="I26" s="57"/>
      <c r="J26" s="57"/>
      <c r="K26" s="57"/>
      <c r="L26" s="57"/>
      <c r="M26" s="57"/>
      <c r="N26" s="57"/>
      <c r="O26" s="57"/>
      <c r="P26" s="57"/>
    </row>
    <row r="27" spans="1:16" ht="12.75">
      <c r="A27" s="85">
        <v>12</v>
      </c>
      <c r="B27" s="83" t="s">
        <v>366</v>
      </c>
      <c r="C27" s="74" t="s">
        <v>1</v>
      </c>
      <c r="D27" s="71" t="s">
        <v>623</v>
      </c>
      <c r="E27" s="90">
        <v>815</v>
      </c>
      <c r="F27" s="57"/>
      <c r="G27" s="57"/>
      <c r="H27" s="57"/>
      <c r="I27" s="57"/>
      <c r="J27" s="57"/>
      <c r="K27" s="57"/>
      <c r="L27" s="57"/>
      <c r="M27" s="57"/>
      <c r="N27" s="57"/>
      <c r="O27" s="57"/>
      <c r="P27" s="57"/>
    </row>
    <row r="28" spans="1:16" ht="33.75">
      <c r="A28" s="85">
        <v>13</v>
      </c>
      <c r="B28" s="83" t="s">
        <v>366</v>
      </c>
      <c r="C28" s="74" t="s">
        <v>2</v>
      </c>
      <c r="D28" s="71" t="s">
        <v>549</v>
      </c>
      <c r="E28" s="90">
        <v>3260</v>
      </c>
      <c r="F28" s="57"/>
      <c r="G28" s="57"/>
      <c r="H28" s="57"/>
      <c r="I28" s="57"/>
      <c r="J28" s="57"/>
      <c r="K28" s="57"/>
      <c r="L28" s="57"/>
      <c r="M28" s="57"/>
      <c r="N28" s="57"/>
      <c r="O28" s="57"/>
      <c r="P28" s="57"/>
    </row>
    <row r="29" spans="1:16" ht="22.5">
      <c r="A29" s="85">
        <v>14</v>
      </c>
      <c r="B29" s="83" t="s">
        <v>366</v>
      </c>
      <c r="C29" s="74" t="s">
        <v>3</v>
      </c>
      <c r="D29" s="71" t="s">
        <v>623</v>
      </c>
      <c r="E29" s="90">
        <v>200</v>
      </c>
      <c r="F29" s="57"/>
      <c r="G29" s="57"/>
      <c r="H29" s="57"/>
      <c r="I29" s="57"/>
      <c r="J29" s="57"/>
      <c r="K29" s="57"/>
      <c r="L29" s="57"/>
      <c r="M29" s="57"/>
      <c r="N29" s="57"/>
      <c r="O29" s="57"/>
      <c r="P29" s="57"/>
    </row>
    <row r="30" spans="1:16" ht="12.75">
      <c r="A30" s="85">
        <v>15</v>
      </c>
      <c r="B30" s="83" t="s">
        <v>366</v>
      </c>
      <c r="C30" s="72" t="s">
        <v>4</v>
      </c>
      <c r="D30" s="71" t="s">
        <v>548</v>
      </c>
      <c r="E30" s="90">
        <v>121</v>
      </c>
      <c r="F30" s="57"/>
      <c r="G30" s="57"/>
      <c r="H30" s="57"/>
      <c r="I30" s="57"/>
      <c r="J30" s="57"/>
      <c r="K30" s="57"/>
      <c r="L30" s="57"/>
      <c r="M30" s="57"/>
      <c r="N30" s="57"/>
      <c r="O30" s="57"/>
      <c r="P30" s="57"/>
    </row>
    <row r="31" spans="1:16" ht="12.75">
      <c r="A31" s="350" t="s">
        <v>5</v>
      </c>
      <c r="B31" s="350"/>
      <c r="C31" s="350"/>
      <c r="D31" s="350"/>
      <c r="E31" s="350"/>
      <c r="F31" s="350"/>
      <c r="G31" s="350"/>
      <c r="H31" s="350"/>
      <c r="I31" s="350"/>
      <c r="J31" s="350"/>
      <c r="K31" s="350"/>
      <c r="L31" s="350"/>
      <c r="M31" s="350"/>
      <c r="N31" s="350"/>
      <c r="O31" s="350"/>
      <c r="P31" s="350"/>
    </row>
    <row r="32" spans="1:16" ht="22.5">
      <c r="A32" s="85">
        <v>1</v>
      </c>
      <c r="B32" s="85" t="s">
        <v>223</v>
      </c>
      <c r="C32" s="73" t="s">
        <v>6</v>
      </c>
      <c r="D32" s="71" t="s">
        <v>623</v>
      </c>
      <c r="E32" s="90">
        <v>16.8</v>
      </c>
      <c r="F32" s="57"/>
      <c r="G32" s="57"/>
      <c r="H32" s="57"/>
      <c r="I32" s="57"/>
      <c r="J32" s="57"/>
      <c r="K32" s="57"/>
      <c r="L32" s="57"/>
      <c r="M32" s="57"/>
      <c r="N32" s="57"/>
      <c r="O32" s="57"/>
      <c r="P32" s="57"/>
    </row>
    <row r="33" spans="1:16" ht="22.5">
      <c r="A33" s="85">
        <v>2</v>
      </c>
      <c r="B33" s="85"/>
      <c r="C33" s="73" t="s">
        <v>6</v>
      </c>
      <c r="D33" s="71" t="s">
        <v>469</v>
      </c>
      <c r="E33" s="90">
        <v>102</v>
      </c>
      <c r="F33" s="57"/>
      <c r="G33" s="57"/>
      <c r="H33" s="57"/>
      <c r="I33" s="57"/>
      <c r="J33" s="57"/>
      <c r="K33" s="57"/>
      <c r="L33" s="57"/>
      <c r="M33" s="57"/>
      <c r="N33" s="57"/>
      <c r="O33" s="57"/>
      <c r="P33" s="57"/>
    </row>
    <row r="34" spans="1:16" ht="12.75">
      <c r="A34" s="85">
        <v>3</v>
      </c>
      <c r="B34" s="85" t="s">
        <v>223</v>
      </c>
      <c r="C34" s="74" t="s">
        <v>7</v>
      </c>
      <c r="D34" s="71" t="s">
        <v>623</v>
      </c>
      <c r="E34" s="90">
        <v>36.4</v>
      </c>
      <c r="F34" s="57"/>
      <c r="G34" s="57"/>
      <c r="H34" s="57"/>
      <c r="I34" s="57"/>
      <c r="J34" s="57"/>
      <c r="K34" s="57"/>
      <c r="L34" s="57"/>
      <c r="M34" s="57"/>
      <c r="N34" s="57"/>
      <c r="O34" s="57"/>
      <c r="P34" s="57"/>
    </row>
    <row r="35" spans="1:16" ht="22.5">
      <c r="A35" s="85">
        <v>4</v>
      </c>
      <c r="B35" s="85" t="s">
        <v>223</v>
      </c>
      <c r="C35" s="74" t="s">
        <v>8</v>
      </c>
      <c r="D35" s="71" t="s">
        <v>623</v>
      </c>
      <c r="E35" s="90">
        <v>36.4</v>
      </c>
      <c r="F35" s="57"/>
      <c r="G35" s="57"/>
      <c r="H35" s="57"/>
      <c r="I35" s="57"/>
      <c r="J35" s="57"/>
      <c r="K35" s="57"/>
      <c r="L35" s="57"/>
      <c r="M35" s="57"/>
      <c r="N35" s="57"/>
      <c r="O35" s="57"/>
      <c r="P35" s="57"/>
    </row>
    <row r="36" spans="1:16" ht="45">
      <c r="A36" s="85">
        <v>5</v>
      </c>
      <c r="B36" s="85" t="s">
        <v>223</v>
      </c>
      <c r="C36" s="74" t="s">
        <v>367</v>
      </c>
      <c r="D36" s="71" t="s">
        <v>623</v>
      </c>
      <c r="E36" s="90">
        <v>16.8</v>
      </c>
      <c r="F36" s="57"/>
      <c r="G36" s="57"/>
      <c r="H36" s="57"/>
      <c r="I36" s="57"/>
      <c r="J36" s="57"/>
      <c r="K36" s="57"/>
      <c r="L36" s="57"/>
      <c r="M36" s="57"/>
      <c r="N36" s="57"/>
      <c r="O36" s="57"/>
      <c r="P36" s="57"/>
    </row>
    <row r="37" spans="1:16" ht="22.5">
      <c r="A37" s="85">
        <v>6</v>
      </c>
      <c r="B37" s="85" t="s">
        <v>223</v>
      </c>
      <c r="C37" s="74" t="s">
        <v>763</v>
      </c>
      <c r="D37" s="71" t="s">
        <v>623</v>
      </c>
      <c r="E37" s="90">
        <v>16.8</v>
      </c>
      <c r="F37" s="57"/>
      <c r="G37" s="57"/>
      <c r="H37" s="57"/>
      <c r="I37" s="57"/>
      <c r="J37" s="57"/>
      <c r="K37" s="57"/>
      <c r="L37" s="57"/>
      <c r="M37" s="57"/>
      <c r="N37" s="57"/>
      <c r="O37" s="57"/>
      <c r="P37" s="57"/>
    </row>
    <row r="38" spans="1:16" ht="22.5">
      <c r="A38" s="85">
        <v>7</v>
      </c>
      <c r="B38" s="85"/>
      <c r="C38" s="74" t="s">
        <v>763</v>
      </c>
      <c r="D38" s="71" t="s">
        <v>764</v>
      </c>
      <c r="E38" s="90">
        <v>6</v>
      </c>
      <c r="F38" s="57"/>
      <c r="G38" s="57"/>
      <c r="H38" s="57"/>
      <c r="I38" s="57"/>
      <c r="J38" s="57"/>
      <c r="K38" s="57"/>
      <c r="L38" s="57"/>
      <c r="M38" s="57"/>
      <c r="N38" s="57"/>
      <c r="O38" s="57"/>
      <c r="P38" s="57"/>
    </row>
    <row r="39" spans="1:16" ht="12.75">
      <c r="A39" s="85">
        <v>8</v>
      </c>
      <c r="B39" s="85" t="s">
        <v>223</v>
      </c>
      <c r="C39" s="110" t="s">
        <v>765</v>
      </c>
      <c r="D39" s="71" t="s">
        <v>623</v>
      </c>
      <c r="E39" s="90">
        <v>16.8</v>
      </c>
      <c r="F39" s="57"/>
      <c r="G39" s="57"/>
      <c r="H39" s="57"/>
      <c r="I39" s="57"/>
      <c r="J39" s="57"/>
      <c r="K39" s="57"/>
      <c r="L39" s="57"/>
      <c r="M39" s="57"/>
      <c r="N39" s="57"/>
      <c r="O39" s="57"/>
      <c r="P39" s="57"/>
    </row>
    <row r="40" spans="1:16" ht="22.5">
      <c r="A40" s="85">
        <v>9</v>
      </c>
      <c r="B40" s="85" t="s">
        <v>223</v>
      </c>
      <c r="C40" s="74" t="s">
        <v>224</v>
      </c>
      <c r="D40" s="71" t="s">
        <v>623</v>
      </c>
      <c r="E40" s="90">
        <v>16.8</v>
      </c>
      <c r="F40" s="57"/>
      <c r="G40" s="57"/>
      <c r="H40" s="57"/>
      <c r="I40" s="57"/>
      <c r="J40" s="57"/>
      <c r="K40" s="57"/>
      <c r="L40" s="57"/>
      <c r="M40" s="57"/>
      <c r="N40" s="57"/>
      <c r="O40" s="57"/>
      <c r="P40" s="57"/>
    </row>
    <row r="41" spans="1:16" ht="22.5">
      <c r="A41" s="85">
        <v>10</v>
      </c>
      <c r="B41" s="85"/>
      <c r="C41" s="74" t="s">
        <v>9</v>
      </c>
      <c r="D41" s="71" t="s">
        <v>764</v>
      </c>
      <c r="E41" s="90">
        <v>7</v>
      </c>
      <c r="F41" s="57"/>
      <c r="G41" s="57"/>
      <c r="H41" s="57"/>
      <c r="I41" s="57"/>
      <c r="J41" s="57"/>
      <c r="K41" s="57"/>
      <c r="L41" s="57"/>
      <c r="M41" s="57"/>
      <c r="N41" s="57"/>
      <c r="O41" s="57"/>
      <c r="P41" s="57"/>
    </row>
    <row r="42" spans="1:16" ht="33.75">
      <c r="A42" s="85">
        <v>11</v>
      </c>
      <c r="B42" s="85" t="s">
        <v>223</v>
      </c>
      <c r="C42" s="74" t="s">
        <v>10</v>
      </c>
      <c r="D42" s="71" t="s">
        <v>549</v>
      </c>
      <c r="E42" s="90">
        <v>150</v>
      </c>
      <c r="F42" s="57"/>
      <c r="G42" s="57"/>
      <c r="H42" s="57"/>
      <c r="I42" s="57"/>
      <c r="J42" s="57"/>
      <c r="K42" s="57"/>
      <c r="L42" s="57"/>
      <c r="M42" s="57"/>
      <c r="N42" s="57"/>
      <c r="O42" s="57"/>
      <c r="P42" s="57"/>
    </row>
    <row r="43" spans="1:16" ht="22.5">
      <c r="A43" s="85">
        <v>12</v>
      </c>
      <c r="B43" s="85" t="s">
        <v>223</v>
      </c>
      <c r="C43" s="77" t="s">
        <v>11</v>
      </c>
      <c r="D43" s="71" t="s">
        <v>623</v>
      </c>
      <c r="E43" s="90">
        <v>16.8</v>
      </c>
      <c r="F43" s="57"/>
      <c r="G43" s="57"/>
      <c r="H43" s="57"/>
      <c r="I43" s="57"/>
      <c r="J43" s="57"/>
      <c r="K43" s="57"/>
      <c r="L43" s="57"/>
      <c r="M43" s="57"/>
      <c r="N43" s="57"/>
      <c r="O43" s="57"/>
      <c r="P43" s="57"/>
    </row>
    <row r="44" spans="1:16" ht="22.5">
      <c r="A44" s="85">
        <v>13</v>
      </c>
      <c r="B44" s="85"/>
      <c r="C44" s="77" t="s">
        <v>11</v>
      </c>
      <c r="D44" s="71" t="s">
        <v>469</v>
      </c>
      <c r="E44" s="90">
        <v>2</v>
      </c>
      <c r="F44" s="57"/>
      <c r="G44" s="57"/>
      <c r="H44" s="57"/>
      <c r="I44" s="57"/>
      <c r="J44" s="57"/>
      <c r="K44" s="57"/>
      <c r="L44" s="57"/>
      <c r="M44" s="57"/>
      <c r="N44" s="57"/>
      <c r="O44" s="57"/>
      <c r="P44" s="57"/>
    </row>
    <row r="45" spans="1:16" ht="12.75">
      <c r="A45" s="85">
        <v>14</v>
      </c>
      <c r="B45" s="85" t="s">
        <v>223</v>
      </c>
      <c r="C45" s="75" t="s">
        <v>12</v>
      </c>
      <c r="D45" s="71" t="s">
        <v>623</v>
      </c>
      <c r="E45" s="90">
        <v>16.8</v>
      </c>
      <c r="F45" s="57"/>
      <c r="G45" s="57"/>
      <c r="H45" s="57"/>
      <c r="I45" s="57"/>
      <c r="J45" s="57"/>
      <c r="K45" s="57"/>
      <c r="L45" s="57"/>
      <c r="M45" s="57"/>
      <c r="N45" s="57"/>
      <c r="O45" s="57"/>
      <c r="P45" s="57"/>
    </row>
    <row r="46" spans="1:16" ht="12.75">
      <c r="A46" s="85">
        <v>15</v>
      </c>
      <c r="B46" s="85" t="s">
        <v>223</v>
      </c>
      <c r="C46" s="74" t="s">
        <v>13</v>
      </c>
      <c r="D46" s="71" t="s">
        <v>623</v>
      </c>
      <c r="E46" s="90">
        <v>36.4</v>
      </c>
      <c r="F46" s="57"/>
      <c r="G46" s="57"/>
      <c r="H46" s="57"/>
      <c r="I46" s="57"/>
      <c r="J46" s="57"/>
      <c r="K46" s="57"/>
      <c r="L46" s="57"/>
      <c r="M46" s="57"/>
      <c r="N46" s="57"/>
      <c r="O46" s="57"/>
      <c r="P46" s="57"/>
    </row>
    <row r="47" spans="1:16" ht="12.75">
      <c r="A47" s="350" t="s">
        <v>44</v>
      </c>
      <c r="B47" s="350"/>
      <c r="C47" s="350"/>
      <c r="D47" s="350"/>
      <c r="E47" s="350"/>
      <c r="F47" s="350"/>
      <c r="G47" s="350"/>
      <c r="H47" s="350"/>
      <c r="I47" s="350"/>
      <c r="J47" s="350"/>
      <c r="K47" s="350"/>
      <c r="L47" s="350"/>
      <c r="M47" s="350"/>
      <c r="N47" s="350"/>
      <c r="O47" s="350"/>
      <c r="P47" s="350"/>
    </row>
    <row r="48" spans="1:16" s="46" customFormat="1" ht="22.5">
      <c r="A48" s="54">
        <v>1</v>
      </c>
      <c r="B48" s="71" t="s">
        <v>223</v>
      </c>
      <c r="C48" s="73" t="s">
        <v>6</v>
      </c>
      <c r="D48" s="71" t="s">
        <v>623</v>
      </c>
      <c r="E48" s="90">
        <v>35.2</v>
      </c>
      <c r="F48" s="57"/>
      <c r="G48" s="57"/>
      <c r="H48" s="57"/>
      <c r="I48" s="57"/>
      <c r="J48" s="57"/>
      <c r="K48" s="57"/>
      <c r="L48" s="57"/>
      <c r="M48" s="57"/>
      <c r="N48" s="57"/>
      <c r="O48" s="57"/>
      <c r="P48" s="57"/>
    </row>
    <row r="49" spans="1:16" s="46" customFormat="1" ht="22.5">
      <c r="A49" s="54">
        <v>2</v>
      </c>
      <c r="B49" s="71"/>
      <c r="C49" s="73" t="s">
        <v>6</v>
      </c>
      <c r="D49" s="82" t="s">
        <v>469</v>
      </c>
      <c r="E49" s="90">
        <v>212</v>
      </c>
      <c r="F49" s="57"/>
      <c r="G49" s="57"/>
      <c r="H49" s="57"/>
      <c r="I49" s="57"/>
      <c r="J49" s="57"/>
      <c r="K49" s="57"/>
      <c r="L49" s="57"/>
      <c r="M49" s="57"/>
      <c r="N49" s="57"/>
      <c r="O49" s="57"/>
      <c r="P49" s="57"/>
    </row>
    <row r="50" spans="1:16" s="46" customFormat="1" ht="45">
      <c r="A50" s="54">
        <v>3</v>
      </c>
      <c r="B50" s="71" t="s">
        <v>223</v>
      </c>
      <c r="C50" s="74" t="s">
        <v>367</v>
      </c>
      <c r="D50" s="71" t="s">
        <v>623</v>
      </c>
      <c r="E50" s="90">
        <v>35.2</v>
      </c>
      <c r="F50" s="57"/>
      <c r="G50" s="57"/>
      <c r="H50" s="57"/>
      <c r="I50" s="57"/>
      <c r="J50" s="57"/>
      <c r="K50" s="57"/>
      <c r="L50" s="57"/>
      <c r="M50" s="57"/>
      <c r="N50" s="57"/>
      <c r="O50" s="57"/>
      <c r="P50" s="57"/>
    </row>
    <row r="51" spans="1:16" s="46" customFormat="1" ht="11.25">
      <c r="A51" s="54">
        <v>4</v>
      </c>
      <c r="B51" s="71" t="s">
        <v>223</v>
      </c>
      <c r="C51" s="75" t="s">
        <v>14</v>
      </c>
      <c r="D51" s="71" t="s">
        <v>623</v>
      </c>
      <c r="E51" s="90">
        <v>35.2</v>
      </c>
      <c r="F51" s="57"/>
      <c r="G51" s="57"/>
      <c r="H51" s="57"/>
      <c r="I51" s="57"/>
      <c r="J51" s="57"/>
      <c r="K51" s="57"/>
      <c r="L51" s="57"/>
      <c r="M51" s="57"/>
      <c r="N51" s="57"/>
      <c r="O51" s="57"/>
      <c r="P51" s="57"/>
    </row>
    <row r="52" spans="1:16" s="46" customFormat="1" ht="11.25">
      <c r="A52" s="54">
        <v>5</v>
      </c>
      <c r="B52" s="71"/>
      <c r="C52" s="75" t="s">
        <v>14</v>
      </c>
      <c r="D52" s="82" t="s">
        <v>469</v>
      </c>
      <c r="E52" s="90">
        <v>458</v>
      </c>
      <c r="F52" s="57"/>
      <c r="G52" s="57"/>
      <c r="H52" s="57"/>
      <c r="I52" s="57"/>
      <c r="J52" s="57"/>
      <c r="K52" s="57"/>
      <c r="L52" s="57"/>
      <c r="M52" s="57"/>
      <c r="N52" s="57"/>
      <c r="O52" s="57"/>
      <c r="P52" s="57"/>
    </row>
    <row r="53" spans="1:16" s="46" customFormat="1" ht="22.5">
      <c r="A53" s="54">
        <v>6</v>
      </c>
      <c r="B53" s="71" t="s">
        <v>223</v>
      </c>
      <c r="C53" s="77" t="s">
        <v>11</v>
      </c>
      <c r="D53" s="71" t="s">
        <v>623</v>
      </c>
      <c r="E53" s="90">
        <v>35.2</v>
      </c>
      <c r="F53" s="57"/>
      <c r="G53" s="57"/>
      <c r="H53" s="57"/>
      <c r="I53" s="57"/>
      <c r="J53" s="57"/>
      <c r="K53" s="57"/>
      <c r="L53" s="57"/>
      <c r="M53" s="57"/>
      <c r="N53" s="57"/>
      <c r="O53" s="57"/>
      <c r="P53" s="57"/>
    </row>
    <row r="54" spans="1:16" s="46" customFormat="1" ht="22.5">
      <c r="A54" s="54">
        <v>7</v>
      </c>
      <c r="B54" s="71"/>
      <c r="C54" s="77" t="s">
        <v>11</v>
      </c>
      <c r="D54" s="82" t="s">
        <v>764</v>
      </c>
      <c r="E54" s="90">
        <v>14</v>
      </c>
      <c r="F54" s="57"/>
      <c r="G54" s="57"/>
      <c r="H54" s="57"/>
      <c r="I54" s="57"/>
      <c r="J54" s="57"/>
      <c r="K54" s="57"/>
      <c r="L54" s="57"/>
      <c r="M54" s="57"/>
      <c r="N54" s="57"/>
      <c r="O54" s="57"/>
      <c r="P54" s="57"/>
    </row>
    <row r="55" spans="1:16" s="46" customFormat="1" ht="22.5">
      <c r="A55" s="54">
        <v>8</v>
      </c>
      <c r="B55" s="71" t="s">
        <v>223</v>
      </c>
      <c r="C55" s="73" t="s">
        <v>225</v>
      </c>
      <c r="D55" s="71" t="s">
        <v>623</v>
      </c>
      <c r="E55" s="90">
        <v>35.2</v>
      </c>
      <c r="F55" s="57"/>
      <c r="G55" s="57"/>
      <c r="H55" s="57"/>
      <c r="I55" s="57"/>
      <c r="J55" s="57"/>
      <c r="K55" s="57"/>
      <c r="L55" s="57"/>
      <c r="M55" s="57"/>
      <c r="N55" s="57"/>
      <c r="O55" s="57"/>
      <c r="P55" s="57"/>
    </row>
    <row r="56" spans="1:16" s="46" customFormat="1" ht="22.5">
      <c r="A56" s="54">
        <v>9</v>
      </c>
      <c r="B56" s="71"/>
      <c r="C56" s="73" t="s">
        <v>15</v>
      </c>
      <c r="D56" s="82" t="s">
        <v>226</v>
      </c>
      <c r="E56" s="90">
        <v>14</v>
      </c>
      <c r="F56" s="57"/>
      <c r="G56" s="57"/>
      <c r="H56" s="57"/>
      <c r="I56" s="57"/>
      <c r="J56" s="57"/>
      <c r="K56" s="57"/>
      <c r="L56" s="57"/>
      <c r="M56" s="57"/>
      <c r="N56" s="57"/>
      <c r="O56" s="57"/>
      <c r="P56" s="57"/>
    </row>
    <row r="57" spans="1:16" s="46" customFormat="1" ht="22.5">
      <c r="A57" s="54">
        <v>10</v>
      </c>
      <c r="B57" s="71" t="s">
        <v>223</v>
      </c>
      <c r="C57" s="109" t="s">
        <v>16</v>
      </c>
      <c r="D57" s="71" t="s">
        <v>623</v>
      </c>
      <c r="E57" s="57">
        <v>76.18</v>
      </c>
      <c r="F57" s="57"/>
      <c r="G57" s="57"/>
      <c r="H57" s="57"/>
      <c r="I57" s="57"/>
      <c r="J57" s="57"/>
      <c r="K57" s="57"/>
      <c r="L57" s="57"/>
      <c r="M57" s="57"/>
      <c r="N57" s="57"/>
      <c r="O57" s="57"/>
      <c r="P57" s="57"/>
    </row>
    <row r="58" spans="1:16" s="46" customFormat="1" ht="11.25">
      <c r="A58" s="54">
        <v>11</v>
      </c>
      <c r="B58" s="71" t="s">
        <v>223</v>
      </c>
      <c r="C58" s="75" t="s">
        <v>12</v>
      </c>
      <c r="D58" s="71" t="s">
        <v>623</v>
      </c>
      <c r="E58" s="90">
        <v>35.2</v>
      </c>
      <c r="F58" s="57"/>
      <c r="G58" s="57"/>
      <c r="H58" s="57"/>
      <c r="I58" s="57"/>
      <c r="J58" s="57"/>
      <c r="K58" s="57"/>
      <c r="L58" s="57"/>
      <c r="M58" s="57"/>
      <c r="N58" s="57"/>
      <c r="O58" s="57"/>
      <c r="P58" s="57"/>
    </row>
    <row r="59" spans="1:16" s="46" customFormat="1" ht="22.5">
      <c r="A59" s="54">
        <v>12</v>
      </c>
      <c r="B59" s="71" t="s">
        <v>368</v>
      </c>
      <c r="C59" s="74" t="s">
        <v>17</v>
      </c>
      <c r="D59" s="71" t="s">
        <v>548</v>
      </c>
      <c r="E59" s="57">
        <v>60</v>
      </c>
      <c r="F59" s="57"/>
      <c r="G59" s="57"/>
      <c r="H59" s="57"/>
      <c r="I59" s="57"/>
      <c r="J59" s="57"/>
      <c r="K59" s="57"/>
      <c r="L59" s="57"/>
      <c r="M59" s="57"/>
      <c r="N59" s="57"/>
      <c r="O59" s="57"/>
      <c r="P59" s="57"/>
    </row>
    <row r="60" spans="1:16" s="46" customFormat="1" ht="22.5">
      <c r="A60" s="54">
        <v>13</v>
      </c>
      <c r="B60" s="71" t="s">
        <v>223</v>
      </c>
      <c r="C60" s="74" t="s">
        <v>18</v>
      </c>
      <c r="D60" s="71" t="s">
        <v>624</v>
      </c>
      <c r="E60" s="90">
        <v>2</v>
      </c>
      <c r="F60" s="57"/>
      <c r="G60" s="57"/>
      <c r="H60" s="57"/>
      <c r="I60" s="57"/>
      <c r="J60" s="57"/>
      <c r="K60" s="57"/>
      <c r="L60" s="57"/>
      <c r="M60" s="57"/>
      <c r="N60" s="57"/>
      <c r="O60" s="57"/>
      <c r="P60" s="57"/>
    </row>
    <row r="61" spans="1:16" s="46" customFormat="1" ht="22.5">
      <c r="A61" s="54">
        <v>14</v>
      </c>
      <c r="B61" s="71" t="s">
        <v>369</v>
      </c>
      <c r="C61" s="74" t="s">
        <v>19</v>
      </c>
      <c r="D61" s="71" t="s">
        <v>623</v>
      </c>
      <c r="E61" s="90">
        <v>35.2</v>
      </c>
      <c r="F61" s="57"/>
      <c r="G61" s="57"/>
      <c r="H61" s="57"/>
      <c r="I61" s="57"/>
      <c r="J61" s="57"/>
      <c r="K61" s="57"/>
      <c r="L61" s="57"/>
      <c r="M61" s="57"/>
      <c r="N61" s="57"/>
      <c r="O61" s="57"/>
      <c r="P61" s="57"/>
    </row>
    <row r="62" spans="1:16" s="46" customFormat="1" ht="10.5" customHeight="1">
      <c r="A62" s="54">
        <v>15</v>
      </c>
      <c r="B62" s="71" t="s">
        <v>369</v>
      </c>
      <c r="C62" s="74" t="s">
        <v>20</v>
      </c>
      <c r="D62" s="71" t="s">
        <v>623</v>
      </c>
      <c r="E62" s="90">
        <v>41.3</v>
      </c>
      <c r="F62" s="57"/>
      <c r="G62" s="57"/>
      <c r="H62" s="57"/>
      <c r="I62" s="57"/>
      <c r="J62" s="57"/>
      <c r="K62" s="57"/>
      <c r="L62" s="57"/>
      <c r="M62" s="57"/>
      <c r="N62" s="57"/>
      <c r="O62" s="57"/>
      <c r="P62" s="57"/>
    </row>
    <row r="63" spans="1:16" s="46" customFormat="1" ht="10.5" customHeight="1">
      <c r="A63" s="54">
        <v>16</v>
      </c>
      <c r="B63" s="71" t="s">
        <v>370</v>
      </c>
      <c r="C63" s="74" t="s">
        <v>21</v>
      </c>
      <c r="D63" s="71" t="s">
        <v>549</v>
      </c>
      <c r="E63" s="90">
        <v>60</v>
      </c>
      <c r="F63" s="57"/>
      <c r="G63" s="57"/>
      <c r="H63" s="57"/>
      <c r="I63" s="57"/>
      <c r="J63" s="57"/>
      <c r="K63" s="57"/>
      <c r="L63" s="57"/>
      <c r="M63" s="57"/>
      <c r="N63" s="57"/>
      <c r="O63" s="57"/>
      <c r="P63" s="57"/>
    </row>
    <row r="64" spans="1:16" s="46" customFormat="1" ht="11.25">
      <c r="A64" s="54">
        <v>17</v>
      </c>
      <c r="B64" s="71" t="s">
        <v>370</v>
      </c>
      <c r="C64" s="74" t="s">
        <v>22</v>
      </c>
      <c r="D64" s="71" t="s">
        <v>469</v>
      </c>
      <c r="E64" s="90">
        <v>35.2</v>
      </c>
      <c r="F64" s="57"/>
      <c r="G64" s="57"/>
      <c r="H64" s="57"/>
      <c r="I64" s="57"/>
      <c r="J64" s="57"/>
      <c r="K64" s="57"/>
      <c r="L64" s="57"/>
      <c r="M64" s="57"/>
      <c r="N64" s="57"/>
      <c r="O64" s="57"/>
      <c r="P64" s="57"/>
    </row>
    <row r="65" spans="1:16" s="46" customFormat="1" ht="11.25">
      <c r="A65" s="54">
        <v>18</v>
      </c>
      <c r="B65" s="71" t="s">
        <v>223</v>
      </c>
      <c r="C65" s="74" t="s">
        <v>182</v>
      </c>
      <c r="D65" s="71" t="s">
        <v>623</v>
      </c>
      <c r="E65" s="90">
        <v>78</v>
      </c>
      <c r="F65" s="57"/>
      <c r="G65" s="57"/>
      <c r="H65" s="57"/>
      <c r="I65" s="57"/>
      <c r="J65" s="57"/>
      <c r="K65" s="57"/>
      <c r="L65" s="57"/>
      <c r="M65" s="57"/>
      <c r="N65" s="57"/>
      <c r="O65" s="57"/>
      <c r="P65" s="57"/>
    </row>
    <row r="66" spans="1:16" s="46" customFormat="1" ht="22.5">
      <c r="A66" s="54">
        <v>19</v>
      </c>
      <c r="B66" s="71" t="s">
        <v>223</v>
      </c>
      <c r="C66" s="74" t="s">
        <v>181</v>
      </c>
      <c r="D66" s="71" t="s">
        <v>623</v>
      </c>
      <c r="E66" s="90">
        <v>42</v>
      </c>
      <c r="F66" s="57"/>
      <c r="G66" s="57"/>
      <c r="H66" s="57"/>
      <c r="I66" s="57"/>
      <c r="J66" s="57"/>
      <c r="K66" s="57"/>
      <c r="L66" s="57"/>
      <c r="M66" s="57"/>
      <c r="N66" s="57"/>
      <c r="O66" s="57"/>
      <c r="P66" s="57"/>
    </row>
    <row r="67" spans="1:16" s="46" customFormat="1" ht="22.5">
      <c r="A67" s="54">
        <v>20</v>
      </c>
      <c r="B67" s="71"/>
      <c r="C67" s="74" t="s">
        <v>181</v>
      </c>
      <c r="D67" s="71" t="s">
        <v>624</v>
      </c>
      <c r="E67" s="90">
        <v>1.7</v>
      </c>
      <c r="F67" s="57"/>
      <c r="G67" s="57"/>
      <c r="H67" s="57"/>
      <c r="I67" s="57"/>
      <c r="J67" s="57"/>
      <c r="K67" s="57"/>
      <c r="L67" s="57"/>
      <c r="M67" s="57"/>
      <c r="N67" s="57"/>
      <c r="O67" s="57"/>
      <c r="P67" s="57"/>
    </row>
    <row r="68" spans="1:16" s="46" customFormat="1" ht="11.25">
      <c r="A68" s="54">
        <v>21</v>
      </c>
      <c r="B68" s="71" t="s">
        <v>369</v>
      </c>
      <c r="C68" s="74" t="s">
        <v>23</v>
      </c>
      <c r="D68" s="71" t="s">
        <v>623</v>
      </c>
      <c r="E68" s="90">
        <v>36</v>
      </c>
      <c r="F68" s="57"/>
      <c r="G68" s="57"/>
      <c r="H68" s="57"/>
      <c r="I68" s="57"/>
      <c r="J68" s="57"/>
      <c r="K68" s="57"/>
      <c r="L68" s="57"/>
      <c r="M68" s="57"/>
      <c r="N68" s="57"/>
      <c r="O68" s="57"/>
      <c r="P68" s="57"/>
    </row>
    <row r="69" spans="1:16" s="46" customFormat="1" ht="12">
      <c r="A69" s="350" t="s">
        <v>45</v>
      </c>
      <c r="B69" s="350"/>
      <c r="C69" s="350"/>
      <c r="D69" s="355"/>
      <c r="E69" s="350"/>
      <c r="F69" s="350"/>
      <c r="G69" s="350"/>
      <c r="H69" s="350"/>
      <c r="I69" s="350"/>
      <c r="J69" s="350"/>
      <c r="K69" s="350"/>
      <c r="L69" s="350"/>
      <c r="M69" s="350"/>
      <c r="N69" s="350"/>
      <c r="O69" s="350"/>
      <c r="P69" s="350"/>
    </row>
    <row r="70" spans="1:16" s="183" customFormat="1" ht="11.25">
      <c r="A70" s="155"/>
      <c r="B70" s="138"/>
      <c r="C70" s="137" t="s">
        <v>179</v>
      </c>
      <c r="D70" s="136" t="s">
        <v>623</v>
      </c>
      <c r="E70" s="182">
        <v>16.4</v>
      </c>
      <c r="F70" s="182"/>
      <c r="G70" s="182"/>
      <c r="H70" s="182"/>
      <c r="I70" s="182"/>
      <c r="J70" s="182"/>
      <c r="K70" s="154"/>
      <c r="L70" s="154"/>
      <c r="M70" s="154"/>
      <c r="N70" s="154"/>
      <c r="O70" s="154"/>
      <c r="P70" s="154"/>
    </row>
    <row r="71" spans="1:16" s="183" customFormat="1" ht="11.25">
      <c r="A71" s="155"/>
      <c r="B71" s="138"/>
      <c r="C71" s="184" t="s">
        <v>46</v>
      </c>
      <c r="D71" s="136" t="s">
        <v>412</v>
      </c>
      <c r="E71" s="182">
        <v>50</v>
      </c>
      <c r="F71" s="182"/>
      <c r="G71" s="182"/>
      <c r="H71" s="182"/>
      <c r="I71" s="182"/>
      <c r="J71" s="182"/>
      <c r="K71" s="154"/>
      <c r="L71" s="154"/>
      <c r="M71" s="154"/>
      <c r="N71" s="154"/>
      <c r="O71" s="154"/>
      <c r="P71" s="154"/>
    </row>
    <row r="72" spans="1:16" s="183" customFormat="1" ht="11.25">
      <c r="A72" s="155"/>
      <c r="B72" s="138"/>
      <c r="C72" s="185" t="s">
        <v>47</v>
      </c>
      <c r="D72" s="186" t="s">
        <v>623</v>
      </c>
      <c r="E72" s="182">
        <v>8.2</v>
      </c>
      <c r="F72" s="182"/>
      <c r="G72" s="182"/>
      <c r="H72" s="182"/>
      <c r="I72" s="182"/>
      <c r="J72" s="182"/>
      <c r="K72" s="154"/>
      <c r="L72" s="154"/>
      <c r="M72" s="154"/>
      <c r="N72" s="154"/>
      <c r="O72" s="154"/>
      <c r="P72" s="154"/>
    </row>
    <row r="73" spans="1:23" s="183" customFormat="1" ht="22.5">
      <c r="A73" s="155"/>
      <c r="B73" s="138"/>
      <c r="C73" s="137" t="s">
        <v>124</v>
      </c>
      <c r="D73" s="136" t="s">
        <v>623</v>
      </c>
      <c r="E73" s="182">
        <v>33</v>
      </c>
      <c r="F73" s="182"/>
      <c r="G73" s="182"/>
      <c r="H73" s="182"/>
      <c r="I73" s="182"/>
      <c r="J73" s="182"/>
      <c r="K73" s="154"/>
      <c r="L73" s="154"/>
      <c r="M73" s="154"/>
      <c r="N73" s="154"/>
      <c r="O73" s="154"/>
      <c r="P73" s="154"/>
      <c r="S73" s="182"/>
      <c r="T73" s="182"/>
      <c r="U73" s="182"/>
      <c r="V73" s="182"/>
      <c r="W73" s="182"/>
    </row>
    <row r="74" spans="1:16" s="183" customFormat="1" ht="25.5" customHeight="1">
      <c r="A74" s="155"/>
      <c r="B74" s="138"/>
      <c r="C74" s="137" t="s">
        <v>180</v>
      </c>
      <c r="D74" s="186" t="s">
        <v>623</v>
      </c>
      <c r="E74" s="182">
        <v>10</v>
      </c>
      <c r="F74" s="182"/>
      <c r="G74" s="182"/>
      <c r="H74" s="182"/>
      <c r="I74" s="182"/>
      <c r="J74" s="182"/>
      <c r="K74" s="154"/>
      <c r="L74" s="154"/>
      <c r="M74" s="154"/>
      <c r="N74" s="154"/>
      <c r="O74" s="154"/>
      <c r="P74" s="154"/>
    </row>
    <row r="75" spans="1:16" s="183" customFormat="1" ht="22.5">
      <c r="A75" s="155"/>
      <c r="B75" s="138"/>
      <c r="C75" s="137" t="s">
        <v>48</v>
      </c>
      <c r="D75" s="136" t="s">
        <v>623</v>
      </c>
      <c r="E75" s="182">
        <v>10</v>
      </c>
      <c r="F75" s="182"/>
      <c r="G75" s="182"/>
      <c r="H75" s="182"/>
      <c r="I75" s="182"/>
      <c r="J75" s="182"/>
      <c r="K75" s="154"/>
      <c r="L75" s="154"/>
      <c r="M75" s="154"/>
      <c r="N75" s="154"/>
      <c r="O75" s="154"/>
      <c r="P75" s="154"/>
    </row>
    <row r="76" spans="1:16" s="183" customFormat="1" ht="11.25">
      <c r="A76" s="187"/>
      <c r="B76" s="188"/>
      <c r="C76" s="185" t="s">
        <v>144</v>
      </c>
      <c r="D76" s="136" t="s">
        <v>408</v>
      </c>
      <c r="E76" s="182">
        <v>1</v>
      </c>
      <c r="F76" s="182"/>
      <c r="G76" s="182"/>
      <c r="H76" s="182"/>
      <c r="I76" s="182"/>
      <c r="J76" s="182"/>
      <c r="K76" s="154"/>
      <c r="L76" s="154"/>
      <c r="M76" s="154"/>
      <c r="N76" s="154"/>
      <c r="O76" s="154"/>
      <c r="P76" s="154"/>
    </row>
    <row r="77" spans="1:16" ht="12.75">
      <c r="A77" s="350" t="s">
        <v>24</v>
      </c>
      <c r="B77" s="350"/>
      <c r="C77" s="350"/>
      <c r="D77" s="350"/>
      <c r="E77" s="350"/>
      <c r="F77" s="350"/>
      <c r="G77" s="350"/>
      <c r="H77" s="350"/>
      <c r="I77" s="350"/>
      <c r="J77" s="350"/>
      <c r="K77" s="350"/>
      <c r="L77" s="350"/>
      <c r="M77" s="350"/>
      <c r="N77" s="350"/>
      <c r="O77" s="350"/>
      <c r="P77" s="350"/>
    </row>
    <row r="78" spans="1:16" s="76" customFormat="1" ht="22.5">
      <c r="A78" s="85">
        <v>1</v>
      </c>
      <c r="B78" s="71" t="s">
        <v>223</v>
      </c>
      <c r="C78" s="74" t="s">
        <v>178</v>
      </c>
      <c r="D78" s="71" t="s">
        <v>623</v>
      </c>
      <c r="E78" s="90">
        <v>357</v>
      </c>
      <c r="F78" s="57"/>
      <c r="G78" s="57"/>
      <c r="H78" s="57"/>
      <c r="I78" s="57"/>
      <c r="J78" s="57"/>
      <c r="K78" s="57"/>
      <c r="L78" s="57"/>
      <c r="M78" s="57"/>
      <c r="N78" s="57"/>
      <c r="O78" s="57"/>
      <c r="P78" s="57"/>
    </row>
    <row r="79" spans="1:16" s="245" customFormat="1" ht="26.25" customHeight="1">
      <c r="A79" s="244">
        <v>2</v>
      </c>
      <c r="B79" s="83" t="s">
        <v>223</v>
      </c>
      <c r="C79" s="72" t="s">
        <v>25</v>
      </c>
      <c r="D79" s="83" t="s">
        <v>549</v>
      </c>
      <c r="E79" s="91">
        <v>105</v>
      </c>
      <c r="F79" s="56"/>
      <c r="G79" s="56"/>
      <c r="H79" s="56"/>
      <c r="I79" s="56"/>
      <c r="J79" s="56"/>
      <c r="K79" s="56"/>
      <c r="L79" s="56"/>
      <c r="M79" s="56"/>
      <c r="N79" s="56"/>
      <c r="O79" s="56"/>
      <c r="P79" s="56"/>
    </row>
    <row r="80" spans="1:16" s="245" customFormat="1" ht="23.25" customHeight="1">
      <c r="A80" s="244">
        <v>3</v>
      </c>
      <c r="B80" s="83"/>
      <c r="C80" s="72" t="s">
        <v>25</v>
      </c>
      <c r="D80" s="83" t="s">
        <v>624</v>
      </c>
      <c r="E80" s="91">
        <v>2.6</v>
      </c>
      <c r="F80" s="56"/>
      <c r="G80" s="56"/>
      <c r="H80" s="56"/>
      <c r="I80" s="56"/>
      <c r="J80" s="56"/>
      <c r="K80" s="56"/>
      <c r="L80" s="56"/>
      <c r="M80" s="56"/>
      <c r="N80" s="56"/>
      <c r="O80" s="56"/>
      <c r="P80" s="56"/>
    </row>
    <row r="81" spans="1:16" s="76" customFormat="1" ht="11.25">
      <c r="A81" s="85">
        <v>4</v>
      </c>
      <c r="B81" s="71" t="s">
        <v>223</v>
      </c>
      <c r="C81" s="74" t="s">
        <v>173</v>
      </c>
      <c r="D81" s="71" t="s">
        <v>623</v>
      </c>
      <c r="E81" s="90">
        <v>63</v>
      </c>
      <c r="F81" s="57"/>
      <c r="G81" s="57"/>
      <c r="H81" s="57"/>
      <c r="I81" s="57"/>
      <c r="J81" s="57"/>
      <c r="K81" s="57"/>
      <c r="L81" s="57"/>
      <c r="M81" s="57"/>
      <c r="N81" s="57"/>
      <c r="O81" s="57"/>
      <c r="P81" s="57"/>
    </row>
    <row r="82" spans="1:16" s="76" customFormat="1" ht="12.75">
      <c r="A82" s="85">
        <v>5</v>
      </c>
      <c r="B82" s="71"/>
      <c r="C82" s="74" t="s">
        <v>173</v>
      </c>
      <c r="D82" s="71" t="s">
        <v>624</v>
      </c>
      <c r="E82" s="90">
        <v>2.6</v>
      </c>
      <c r="F82" s="57"/>
      <c r="G82" s="57"/>
      <c r="H82" s="57"/>
      <c r="I82" s="57"/>
      <c r="J82" s="57"/>
      <c r="K82" s="57"/>
      <c r="L82" s="57"/>
      <c r="M82" s="57"/>
      <c r="N82" s="57"/>
      <c r="O82" s="57"/>
      <c r="P82" s="57"/>
    </row>
    <row r="83" spans="1:16" s="76" customFormat="1" ht="22.5">
      <c r="A83" s="85">
        <v>6</v>
      </c>
      <c r="B83" s="71" t="s">
        <v>223</v>
      </c>
      <c r="C83" s="74" t="s">
        <v>26</v>
      </c>
      <c r="D83" s="71" t="s">
        <v>547</v>
      </c>
      <c r="E83" s="90">
        <v>1</v>
      </c>
      <c r="F83" s="57"/>
      <c r="G83" s="57"/>
      <c r="H83" s="57"/>
      <c r="I83" s="57"/>
      <c r="J83" s="57"/>
      <c r="K83" s="57"/>
      <c r="L83" s="57"/>
      <c r="M83" s="57"/>
      <c r="N83" s="57"/>
      <c r="O83" s="57"/>
      <c r="P83" s="57"/>
    </row>
    <row r="84" spans="1:16" s="76" customFormat="1" ht="22.5">
      <c r="A84" s="85">
        <v>7</v>
      </c>
      <c r="B84" s="71" t="s">
        <v>223</v>
      </c>
      <c r="C84" s="74" t="s">
        <v>27</v>
      </c>
      <c r="D84" s="71" t="s">
        <v>623</v>
      </c>
      <c r="E84" s="90">
        <v>110</v>
      </c>
      <c r="F84" s="57"/>
      <c r="G84" s="57"/>
      <c r="H84" s="57"/>
      <c r="I84" s="57"/>
      <c r="J84" s="57"/>
      <c r="K84" s="57"/>
      <c r="L84" s="57"/>
      <c r="M84" s="57"/>
      <c r="N84" s="57"/>
      <c r="O84" s="57"/>
      <c r="P84" s="57"/>
    </row>
    <row r="85" spans="1:16" ht="12.75">
      <c r="A85" s="351" t="s">
        <v>28</v>
      </c>
      <c r="B85" s="351"/>
      <c r="C85" s="354"/>
      <c r="D85" s="354"/>
      <c r="E85" s="354"/>
      <c r="F85" s="354"/>
      <c r="G85" s="354"/>
      <c r="H85" s="354"/>
      <c r="I85" s="351"/>
      <c r="J85" s="351"/>
      <c r="K85" s="351"/>
      <c r="L85" s="351"/>
      <c r="M85" s="351"/>
      <c r="N85" s="351"/>
      <c r="O85" s="351"/>
      <c r="P85" s="351"/>
    </row>
    <row r="86" spans="1:16" s="76" customFormat="1" ht="11.25">
      <c r="A86" s="85">
        <v>1</v>
      </c>
      <c r="B86" s="147" t="s">
        <v>384</v>
      </c>
      <c r="C86" s="137" t="s">
        <v>174</v>
      </c>
      <c r="D86" s="136" t="s">
        <v>428</v>
      </c>
      <c r="E86" s="138">
        <v>9</v>
      </c>
      <c r="F86" s="57"/>
      <c r="G86" s="57"/>
      <c r="H86" s="57"/>
      <c r="I86" s="57"/>
      <c r="J86" s="57"/>
      <c r="K86" s="57"/>
      <c r="L86" s="57"/>
      <c r="M86" s="57"/>
      <c r="N86" s="57"/>
      <c r="O86" s="57"/>
      <c r="P86" s="57"/>
    </row>
    <row r="87" spans="1:16" s="76" customFormat="1" ht="11.25">
      <c r="A87" s="85">
        <v>2</v>
      </c>
      <c r="B87" s="147" t="s">
        <v>384</v>
      </c>
      <c r="C87" s="137" t="s">
        <v>29</v>
      </c>
      <c r="D87" s="136" t="s">
        <v>428</v>
      </c>
      <c r="E87" s="138">
        <v>40</v>
      </c>
      <c r="F87" s="57"/>
      <c r="G87" s="57"/>
      <c r="H87" s="57"/>
      <c r="I87" s="57"/>
      <c r="J87" s="57"/>
      <c r="K87" s="57"/>
      <c r="L87" s="57"/>
      <c r="M87" s="57"/>
      <c r="N87" s="57"/>
      <c r="O87" s="57"/>
      <c r="P87" s="57"/>
    </row>
    <row r="88" spans="1:16" s="76" customFormat="1" ht="11.25">
      <c r="A88" s="85">
        <v>3</v>
      </c>
      <c r="B88" s="147" t="s">
        <v>384</v>
      </c>
      <c r="C88" s="137" t="s">
        <v>30</v>
      </c>
      <c r="D88" s="136" t="s">
        <v>428</v>
      </c>
      <c r="E88" s="138">
        <v>9</v>
      </c>
      <c r="F88" s="57"/>
      <c r="G88" s="57"/>
      <c r="H88" s="57"/>
      <c r="I88" s="57"/>
      <c r="J88" s="57"/>
      <c r="K88" s="57"/>
      <c r="L88" s="57"/>
      <c r="M88" s="57"/>
      <c r="N88" s="57"/>
      <c r="O88" s="57"/>
      <c r="P88" s="57"/>
    </row>
    <row r="89" spans="1:16" s="76" customFormat="1" ht="11.25">
      <c r="A89" s="85">
        <v>4</v>
      </c>
      <c r="B89" s="147" t="s">
        <v>384</v>
      </c>
      <c r="C89" s="137" t="s">
        <v>175</v>
      </c>
      <c r="D89" s="136" t="s">
        <v>428</v>
      </c>
      <c r="E89" s="138">
        <v>18</v>
      </c>
      <c r="F89" s="57"/>
      <c r="G89" s="57"/>
      <c r="H89" s="57"/>
      <c r="I89" s="57"/>
      <c r="J89" s="57"/>
      <c r="K89" s="57"/>
      <c r="L89" s="57"/>
      <c r="M89" s="57"/>
      <c r="N89" s="57"/>
      <c r="O89" s="57"/>
      <c r="P89" s="57"/>
    </row>
    <row r="90" spans="1:16" s="76" customFormat="1" ht="11.25">
      <c r="A90" s="85">
        <v>5</v>
      </c>
      <c r="B90" s="147" t="s">
        <v>384</v>
      </c>
      <c r="C90" s="137" t="s">
        <v>435</v>
      </c>
      <c r="D90" s="136" t="s">
        <v>412</v>
      </c>
      <c r="E90" s="138">
        <v>11</v>
      </c>
      <c r="F90" s="57"/>
      <c r="G90" s="57"/>
      <c r="H90" s="57"/>
      <c r="I90" s="57"/>
      <c r="J90" s="57"/>
      <c r="K90" s="57"/>
      <c r="L90" s="57"/>
      <c r="M90" s="57"/>
      <c r="N90" s="57"/>
      <c r="O90" s="57"/>
      <c r="P90" s="57"/>
    </row>
    <row r="91" spans="1:16" s="76" customFormat="1" ht="11.25">
      <c r="A91" s="85">
        <v>6</v>
      </c>
      <c r="B91" s="147" t="s">
        <v>384</v>
      </c>
      <c r="C91" s="137" t="s">
        <v>429</v>
      </c>
      <c r="D91" s="136" t="s">
        <v>430</v>
      </c>
      <c r="E91" s="138">
        <v>18</v>
      </c>
      <c r="F91" s="57"/>
      <c r="G91" s="57"/>
      <c r="H91" s="57"/>
      <c r="I91" s="57"/>
      <c r="J91" s="57"/>
      <c r="K91" s="57"/>
      <c r="L91" s="57"/>
      <c r="M91" s="57"/>
      <c r="N91" s="57"/>
      <c r="O91" s="57"/>
      <c r="P91" s="57"/>
    </row>
    <row r="92" spans="1:16" s="76" customFormat="1" ht="11.25">
      <c r="A92" s="85">
        <v>7</v>
      </c>
      <c r="B92" s="147" t="s">
        <v>384</v>
      </c>
      <c r="C92" s="137" t="s">
        <v>431</v>
      </c>
      <c r="D92" s="136" t="s">
        <v>430</v>
      </c>
      <c r="E92" s="138">
        <v>2</v>
      </c>
      <c r="F92" s="57"/>
      <c r="G92" s="57"/>
      <c r="H92" s="57"/>
      <c r="I92" s="57"/>
      <c r="J92" s="57"/>
      <c r="K92" s="57"/>
      <c r="L92" s="57"/>
      <c r="M92" s="57"/>
      <c r="N92" s="57"/>
      <c r="O92" s="57"/>
      <c r="P92" s="57"/>
    </row>
    <row r="93" spans="1:16" s="76" customFormat="1" ht="11.25">
      <c r="A93" s="85">
        <v>8</v>
      </c>
      <c r="B93" s="147" t="s">
        <v>384</v>
      </c>
      <c r="C93" s="137" t="s">
        <v>436</v>
      </c>
      <c r="D93" s="136" t="s">
        <v>412</v>
      </c>
      <c r="E93" s="138">
        <v>3.5</v>
      </c>
      <c r="F93" s="57"/>
      <c r="G93" s="57"/>
      <c r="H93" s="57"/>
      <c r="I93" s="57"/>
      <c r="J93" s="57"/>
      <c r="K93" s="57"/>
      <c r="L93" s="57"/>
      <c r="M93" s="57"/>
      <c r="N93" s="57"/>
      <c r="O93" s="57"/>
      <c r="P93" s="57"/>
    </row>
    <row r="94" spans="1:16" s="76" customFormat="1" ht="11.25">
      <c r="A94" s="85">
        <v>9</v>
      </c>
      <c r="B94" s="147" t="s">
        <v>384</v>
      </c>
      <c r="C94" s="137" t="s">
        <v>432</v>
      </c>
      <c r="D94" s="136" t="s">
        <v>430</v>
      </c>
      <c r="E94" s="138">
        <v>4</v>
      </c>
      <c r="F94" s="57"/>
      <c r="G94" s="57"/>
      <c r="H94" s="57"/>
      <c r="I94" s="57"/>
      <c r="J94" s="57"/>
      <c r="K94" s="57"/>
      <c r="L94" s="57"/>
      <c r="M94" s="57"/>
      <c r="N94" s="57"/>
      <c r="O94" s="57"/>
      <c r="P94" s="57"/>
    </row>
    <row r="95" spans="1:16" s="76" customFormat="1" ht="11.25">
      <c r="A95" s="85">
        <v>10</v>
      </c>
      <c r="B95" s="147" t="s">
        <v>384</v>
      </c>
      <c r="C95" s="137" t="s">
        <v>30</v>
      </c>
      <c r="D95" s="136" t="s">
        <v>428</v>
      </c>
      <c r="E95" s="138">
        <v>9</v>
      </c>
      <c r="F95" s="57"/>
      <c r="G95" s="57"/>
      <c r="H95" s="57"/>
      <c r="I95" s="57"/>
      <c r="J95" s="57"/>
      <c r="K95" s="57"/>
      <c r="L95" s="57"/>
      <c r="M95" s="57"/>
      <c r="N95" s="57"/>
      <c r="O95" s="57"/>
      <c r="P95" s="57"/>
    </row>
    <row r="96" spans="1:16" s="76" customFormat="1" ht="11.25">
      <c r="A96" s="85">
        <v>11</v>
      </c>
      <c r="B96" s="147" t="s">
        <v>384</v>
      </c>
      <c r="C96" s="137" t="s">
        <v>175</v>
      </c>
      <c r="D96" s="136" t="s">
        <v>428</v>
      </c>
      <c r="E96" s="138">
        <v>18</v>
      </c>
      <c r="F96" s="57"/>
      <c r="G96" s="57"/>
      <c r="H96" s="57"/>
      <c r="I96" s="57"/>
      <c r="J96" s="57"/>
      <c r="K96" s="57"/>
      <c r="L96" s="57"/>
      <c r="M96" s="57"/>
      <c r="N96" s="57"/>
      <c r="O96" s="57"/>
      <c r="P96" s="57"/>
    </row>
    <row r="97" spans="1:16" s="76" customFormat="1" ht="11.25">
      <c r="A97" s="85">
        <v>12</v>
      </c>
      <c r="B97" s="147" t="s">
        <v>384</v>
      </c>
      <c r="C97" s="143" t="s">
        <v>433</v>
      </c>
      <c r="D97" s="136" t="s">
        <v>428</v>
      </c>
      <c r="E97" s="138">
        <v>10</v>
      </c>
      <c r="F97" s="57"/>
      <c r="G97" s="57"/>
      <c r="H97" s="57"/>
      <c r="I97" s="57"/>
      <c r="J97" s="57"/>
      <c r="K97" s="57"/>
      <c r="L97" s="57"/>
      <c r="M97" s="57"/>
      <c r="N97" s="57"/>
      <c r="O97" s="57"/>
      <c r="P97" s="57"/>
    </row>
    <row r="98" spans="1:16" s="76" customFormat="1" ht="11.25">
      <c r="A98" s="85">
        <v>13</v>
      </c>
      <c r="B98" s="147" t="s">
        <v>384</v>
      </c>
      <c r="C98" s="143" t="s">
        <v>434</v>
      </c>
      <c r="D98" s="136" t="s">
        <v>430</v>
      </c>
      <c r="E98" s="138">
        <v>2</v>
      </c>
      <c r="F98" s="57"/>
      <c r="G98" s="57"/>
      <c r="H98" s="57"/>
      <c r="I98" s="57"/>
      <c r="J98" s="57"/>
      <c r="K98" s="57"/>
      <c r="L98" s="57"/>
      <c r="M98" s="57"/>
      <c r="N98" s="57"/>
      <c r="O98" s="57"/>
      <c r="P98" s="57"/>
    </row>
    <row r="99" spans="1:16" ht="12.75">
      <c r="A99" s="351" t="s">
        <v>31</v>
      </c>
      <c r="B99" s="351"/>
      <c r="C99" s="351"/>
      <c r="D99" s="351"/>
      <c r="E99" s="351"/>
      <c r="F99" s="351"/>
      <c r="G99" s="351"/>
      <c r="H99" s="351"/>
      <c r="I99" s="351"/>
      <c r="J99" s="351"/>
      <c r="K99" s="351"/>
      <c r="L99" s="351"/>
      <c r="M99" s="351"/>
      <c r="N99" s="351"/>
      <c r="O99" s="351"/>
      <c r="P99" s="351"/>
    </row>
    <row r="100" spans="1:16" s="76" customFormat="1" ht="11.25">
      <c r="A100" s="85">
        <v>1</v>
      </c>
      <c r="B100" s="71" t="s">
        <v>385</v>
      </c>
      <c r="C100" s="74" t="s">
        <v>32</v>
      </c>
      <c r="D100" s="71" t="s">
        <v>623</v>
      </c>
      <c r="E100" s="90">
        <v>54</v>
      </c>
      <c r="F100" s="57"/>
      <c r="G100" s="57"/>
      <c r="H100" s="57"/>
      <c r="I100" s="57"/>
      <c r="J100" s="57"/>
      <c r="K100" s="57"/>
      <c r="L100" s="57"/>
      <c r="M100" s="57"/>
      <c r="N100" s="57"/>
      <c r="O100" s="57"/>
      <c r="P100" s="57"/>
    </row>
    <row r="101" spans="1:16" s="76" customFormat="1" ht="11.25">
      <c r="A101" s="85">
        <v>2</v>
      </c>
      <c r="B101" s="71" t="s">
        <v>385</v>
      </c>
      <c r="C101" s="74" t="s">
        <v>33</v>
      </c>
      <c r="D101" s="71" t="s">
        <v>623</v>
      </c>
      <c r="E101" s="90">
        <v>54</v>
      </c>
      <c r="F101" s="57"/>
      <c r="G101" s="57"/>
      <c r="H101" s="57"/>
      <c r="I101" s="57"/>
      <c r="J101" s="57"/>
      <c r="K101" s="57"/>
      <c r="L101" s="57"/>
      <c r="M101" s="57"/>
      <c r="N101" s="57"/>
      <c r="O101" s="57"/>
      <c r="P101" s="57"/>
    </row>
    <row r="102" spans="1:16" s="76" customFormat="1" ht="11.25">
      <c r="A102" s="85">
        <v>3</v>
      </c>
      <c r="B102" s="71" t="s">
        <v>385</v>
      </c>
      <c r="C102" s="74" t="s">
        <v>177</v>
      </c>
      <c r="D102" s="71" t="s">
        <v>623</v>
      </c>
      <c r="E102" s="90">
        <v>54</v>
      </c>
      <c r="F102" s="57"/>
      <c r="G102" s="57"/>
      <c r="H102" s="57"/>
      <c r="I102" s="57"/>
      <c r="J102" s="57"/>
      <c r="K102" s="57"/>
      <c r="L102" s="57"/>
      <c r="M102" s="57"/>
      <c r="N102" s="57"/>
      <c r="O102" s="57"/>
      <c r="P102" s="57"/>
    </row>
    <row r="103" spans="1:16" ht="12.75">
      <c r="A103" s="352" t="s">
        <v>34</v>
      </c>
      <c r="B103" s="352"/>
      <c r="C103" s="352"/>
      <c r="D103" s="352"/>
      <c r="E103" s="352"/>
      <c r="F103" s="352"/>
      <c r="G103" s="352"/>
      <c r="H103" s="352"/>
      <c r="I103" s="352"/>
      <c r="J103" s="352"/>
      <c r="K103" s="352"/>
      <c r="L103" s="352"/>
      <c r="M103" s="352"/>
      <c r="N103" s="352"/>
      <c r="O103" s="352"/>
      <c r="P103" s="352"/>
    </row>
    <row r="104" spans="1:16" s="76" customFormat="1" ht="22.5">
      <c r="A104" s="85">
        <v>1</v>
      </c>
      <c r="B104" s="71" t="s">
        <v>386</v>
      </c>
      <c r="C104" s="74" t="s">
        <v>35</v>
      </c>
      <c r="D104" s="71" t="s">
        <v>623</v>
      </c>
      <c r="E104" s="90">
        <v>1.3</v>
      </c>
      <c r="F104" s="57"/>
      <c r="G104" s="57"/>
      <c r="H104" s="57"/>
      <c r="I104" s="57"/>
      <c r="J104" s="57"/>
      <c r="K104" s="57"/>
      <c r="L104" s="57"/>
      <c r="M104" s="57"/>
      <c r="N104" s="57"/>
      <c r="O104" s="57"/>
      <c r="P104" s="57"/>
    </row>
    <row r="105" spans="1:16" s="76" customFormat="1" ht="56.25">
      <c r="A105" s="85">
        <v>2</v>
      </c>
      <c r="B105" s="71" t="s">
        <v>223</v>
      </c>
      <c r="C105" s="74" t="s">
        <v>36</v>
      </c>
      <c r="D105" s="71" t="s">
        <v>623</v>
      </c>
      <c r="E105" s="90">
        <v>2.3</v>
      </c>
      <c r="F105" s="57"/>
      <c r="G105" s="57"/>
      <c r="H105" s="57"/>
      <c r="I105" s="57"/>
      <c r="J105" s="57"/>
      <c r="K105" s="57"/>
      <c r="L105" s="57"/>
      <c r="M105" s="57"/>
      <c r="N105" s="57"/>
      <c r="O105" s="57"/>
      <c r="P105" s="57"/>
    </row>
    <row r="106" spans="1:16" s="190" customFormat="1" ht="56.25">
      <c r="A106" s="189"/>
      <c r="B106" s="138"/>
      <c r="C106" s="139" t="s">
        <v>36</v>
      </c>
      <c r="D106" s="138" t="s">
        <v>623</v>
      </c>
      <c r="E106" s="182">
        <v>8</v>
      </c>
      <c r="F106" s="154"/>
      <c r="G106" s="154"/>
      <c r="H106" s="154"/>
      <c r="I106" s="154"/>
      <c r="J106" s="154"/>
      <c r="K106" s="154"/>
      <c r="L106" s="154"/>
      <c r="M106" s="154"/>
      <c r="N106" s="154"/>
      <c r="O106" s="154"/>
      <c r="P106" s="154"/>
    </row>
    <row r="107" spans="1:16" s="76" customFormat="1" ht="56.25">
      <c r="A107" s="85">
        <v>3</v>
      </c>
      <c r="B107" s="71" t="s">
        <v>223</v>
      </c>
      <c r="C107" s="74" t="s">
        <v>36</v>
      </c>
      <c r="D107" s="71" t="s">
        <v>623</v>
      </c>
      <c r="E107" s="90">
        <v>28</v>
      </c>
      <c r="F107" s="57"/>
      <c r="G107" s="57"/>
      <c r="H107" s="57"/>
      <c r="I107" s="57"/>
      <c r="J107" s="57"/>
      <c r="K107" s="57"/>
      <c r="L107" s="57"/>
      <c r="M107" s="57"/>
      <c r="N107" s="57"/>
      <c r="O107" s="57"/>
      <c r="P107" s="57"/>
    </row>
    <row r="108" spans="1:16" s="76" customFormat="1" ht="22.5">
      <c r="A108" s="85">
        <v>4</v>
      </c>
      <c r="B108" s="71" t="s">
        <v>223</v>
      </c>
      <c r="C108" s="72" t="s">
        <v>37</v>
      </c>
      <c r="D108" s="71" t="s">
        <v>549</v>
      </c>
      <c r="E108" s="90">
        <v>1</v>
      </c>
      <c r="F108" s="57"/>
      <c r="G108" s="57"/>
      <c r="H108" s="57"/>
      <c r="I108" s="57"/>
      <c r="J108" s="57"/>
      <c r="K108" s="57"/>
      <c r="L108" s="57"/>
      <c r="M108" s="57"/>
      <c r="N108" s="57"/>
      <c r="O108" s="57"/>
      <c r="P108" s="57"/>
    </row>
    <row r="109" spans="1:16" s="245" customFormat="1" ht="22.5">
      <c r="A109" s="244">
        <v>5</v>
      </c>
      <c r="B109" s="83" t="s">
        <v>223</v>
      </c>
      <c r="C109" s="74" t="s">
        <v>38</v>
      </c>
      <c r="D109" s="83" t="s">
        <v>624</v>
      </c>
      <c r="E109" s="91">
        <v>0.7</v>
      </c>
      <c r="F109" s="56"/>
      <c r="G109" s="56"/>
      <c r="H109" s="56"/>
      <c r="I109" s="56"/>
      <c r="J109" s="56"/>
      <c r="K109" s="56"/>
      <c r="L109" s="56"/>
      <c r="M109" s="56"/>
      <c r="N109" s="56"/>
      <c r="O109" s="56"/>
      <c r="P109" s="56"/>
    </row>
    <row r="110" spans="1:16" s="76" customFormat="1" ht="11.25">
      <c r="A110" s="85">
        <v>6</v>
      </c>
      <c r="B110" s="71" t="s">
        <v>223</v>
      </c>
      <c r="C110" s="75" t="s">
        <v>39</v>
      </c>
      <c r="D110" s="71" t="s">
        <v>547</v>
      </c>
      <c r="E110" s="90">
        <v>1</v>
      </c>
      <c r="F110" s="57"/>
      <c r="G110" s="57"/>
      <c r="H110" s="57"/>
      <c r="I110" s="57"/>
      <c r="J110" s="57"/>
      <c r="K110" s="57"/>
      <c r="L110" s="57"/>
      <c r="M110" s="57"/>
      <c r="N110" s="57"/>
      <c r="O110" s="57"/>
      <c r="P110" s="57"/>
    </row>
    <row r="111" spans="1:16" s="76" customFormat="1" ht="11.25">
      <c r="A111" s="85">
        <v>7</v>
      </c>
      <c r="B111" s="71" t="s">
        <v>223</v>
      </c>
      <c r="C111" s="75" t="s">
        <v>176</v>
      </c>
      <c r="D111" s="71" t="s">
        <v>547</v>
      </c>
      <c r="E111" s="90">
        <v>1</v>
      </c>
      <c r="F111" s="57"/>
      <c r="G111" s="57"/>
      <c r="H111" s="57"/>
      <c r="I111" s="57"/>
      <c r="J111" s="57"/>
      <c r="K111" s="57"/>
      <c r="L111" s="57"/>
      <c r="M111" s="57"/>
      <c r="N111" s="57"/>
      <c r="O111" s="57"/>
      <c r="P111" s="57"/>
    </row>
    <row r="112" spans="1:16" s="76" customFormat="1" ht="11.25">
      <c r="A112" s="85">
        <v>8</v>
      </c>
      <c r="B112" s="71" t="s">
        <v>223</v>
      </c>
      <c r="C112" s="75" t="s">
        <v>40</v>
      </c>
      <c r="D112" s="71" t="s">
        <v>547</v>
      </c>
      <c r="E112" s="90">
        <v>1</v>
      </c>
      <c r="F112" s="57"/>
      <c r="G112" s="57"/>
      <c r="H112" s="57"/>
      <c r="I112" s="57"/>
      <c r="J112" s="57"/>
      <c r="K112" s="57"/>
      <c r="L112" s="57"/>
      <c r="M112" s="57"/>
      <c r="N112" s="57"/>
      <c r="O112" s="57"/>
      <c r="P112" s="57"/>
    </row>
    <row r="113" spans="1:16" s="76" customFormat="1" ht="12.75" customHeight="1">
      <c r="A113" s="352" t="s">
        <v>41</v>
      </c>
      <c r="B113" s="352"/>
      <c r="C113" s="352"/>
      <c r="D113" s="352"/>
      <c r="E113" s="352"/>
      <c r="F113" s="352"/>
      <c r="G113" s="352"/>
      <c r="H113" s="352"/>
      <c r="I113" s="352"/>
      <c r="J113" s="352"/>
      <c r="K113" s="352"/>
      <c r="L113" s="352"/>
      <c r="M113" s="352"/>
      <c r="N113" s="352"/>
      <c r="O113" s="352"/>
      <c r="P113" s="352"/>
    </row>
    <row r="114" spans="1:16" s="76" customFormat="1" ht="202.5">
      <c r="A114" s="85">
        <v>1</v>
      </c>
      <c r="B114" s="71" t="s">
        <v>223</v>
      </c>
      <c r="C114" s="70" t="s">
        <v>42</v>
      </c>
      <c r="D114" s="71" t="s">
        <v>549</v>
      </c>
      <c r="E114" s="90">
        <v>22</v>
      </c>
      <c r="F114" s="57"/>
      <c r="G114" s="57"/>
      <c r="H114" s="57"/>
      <c r="I114" s="57"/>
      <c r="J114" s="57"/>
      <c r="K114" s="57"/>
      <c r="L114" s="57"/>
      <c r="M114" s="57"/>
      <c r="N114" s="57"/>
      <c r="O114" s="57"/>
      <c r="P114" s="57"/>
    </row>
    <row r="115" spans="1:16" s="76" customFormat="1" ht="213.75">
      <c r="A115" s="85">
        <v>2</v>
      </c>
      <c r="B115" s="71" t="s">
        <v>223</v>
      </c>
      <c r="C115" s="74" t="s">
        <v>43</v>
      </c>
      <c r="D115" s="71" t="s">
        <v>549</v>
      </c>
      <c r="E115" s="90">
        <v>31</v>
      </c>
      <c r="F115" s="57"/>
      <c r="G115" s="57"/>
      <c r="H115" s="57"/>
      <c r="I115" s="57"/>
      <c r="J115" s="57"/>
      <c r="K115" s="57"/>
      <c r="L115" s="57"/>
      <c r="M115" s="57"/>
      <c r="N115" s="57"/>
      <c r="O115" s="57"/>
      <c r="P115" s="57"/>
    </row>
    <row r="116" spans="1:16" s="76" customFormat="1" ht="202.5">
      <c r="A116" s="85">
        <v>4</v>
      </c>
      <c r="B116" s="71" t="s">
        <v>223</v>
      </c>
      <c r="C116" s="70" t="s">
        <v>49</v>
      </c>
      <c r="D116" s="71" t="s">
        <v>549</v>
      </c>
      <c r="E116" s="90">
        <v>1</v>
      </c>
      <c r="F116" s="57"/>
      <c r="G116" s="57"/>
      <c r="H116" s="57"/>
      <c r="I116" s="57"/>
      <c r="J116" s="57"/>
      <c r="K116" s="57"/>
      <c r="L116" s="57"/>
      <c r="M116" s="57"/>
      <c r="N116" s="57"/>
      <c r="O116" s="57"/>
      <c r="P116" s="57"/>
    </row>
    <row r="117" spans="1:16" s="76" customFormat="1" ht="202.5">
      <c r="A117" s="85">
        <v>5</v>
      </c>
      <c r="B117" s="71" t="s">
        <v>223</v>
      </c>
      <c r="C117" s="70" t="s">
        <v>50</v>
      </c>
      <c r="D117" s="71" t="s">
        <v>549</v>
      </c>
      <c r="E117" s="90">
        <v>4</v>
      </c>
      <c r="F117" s="57"/>
      <c r="G117" s="57"/>
      <c r="H117" s="57"/>
      <c r="I117" s="57"/>
      <c r="J117" s="57"/>
      <c r="K117" s="57"/>
      <c r="L117" s="57"/>
      <c r="M117" s="57"/>
      <c r="N117" s="57"/>
      <c r="O117" s="57"/>
      <c r="P117" s="57"/>
    </row>
    <row r="118" spans="1:16" s="76" customFormat="1" ht="202.5">
      <c r="A118" s="85">
        <v>6</v>
      </c>
      <c r="B118" s="71" t="s">
        <v>223</v>
      </c>
      <c r="C118" s="70" t="s">
        <v>51</v>
      </c>
      <c r="D118" s="71" t="s">
        <v>549</v>
      </c>
      <c r="E118" s="91">
        <v>6</v>
      </c>
      <c r="F118" s="57"/>
      <c r="G118" s="57"/>
      <c r="H118" s="57"/>
      <c r="I118" s="57"/>
      <c r="J118" s="57"/>
      <c r="K118" s="57"/>
      <c r="L118" s="57"/>
      <c r="M118" s="57"/>
      <c r="N118" s="57"/>
      <c r="O118" s="57"/>
      <c r="P118" s="57"/>
    </row>
    <row r="119" spans="1:16" s="76" customFormat="1" ht="202.5">
      <c r="A119" s="85">
        <v>7</v>
      </c>
      <c r="B119" s="71" t="s">
        <v>223</v>
      </c>
      <c r="C119" s="70" t="s">
        <v>52</v>
      </c>
      <c r="D119" s="71" t="s">
        <v>549</v>
      </c>
      <c r="E119" s="91">
        <v>3</v>
      </c>
      <c r="F119" s="57"/>
      <c r="G119" s="57"/>
      <c r="H119" s="57"/>
      <c r="I119" s="57"/>
      <c r="J119" s="57"/>
      <c r="K119" s="57"/>
      <c r="L119" s="57"/>
      <c r="M119" s="57"/>
      <c r="N119" s="57"/>
      <c r="O119" s="57"/>
      <c r="P119" s="57"/>
    </row>
    <row r="120" spans="1:16" s="76" customFormat="1" ht="202.5">
      <c r="A120" s="85">
        <v>8</v>
      </c>
      <c r="B120" s="71" t="s">
        <v>223</v>
      </c>
      <c r="C120" s="70" t="s">
        <v>65</v>
      </c>
      <c r="D120" s="71" t="s">
        <v>549</v>
      </c>
      <c r="E120" s="90">
        <v>3</v>
      </c>
      <c r="F120" s="57"/>
      <c r="G120" s="57"/>
      <c r="H120" s="57"/>
      <c r="I120" s="57"/>
      <c r="J120" s="57"/>
      <c r="K120" s="57"/>
      <c r="L120" s="57"/>
      <c r="M120" s="57"/>
      <c r="N120" s="57"/>
      <c r="O120" s="57"/>
      <c r="P120" s="57"/>
    </row>
    <row r="121" spans="1:16" s="76" customFormat="1" ht="202.5">
      <c r="A121" s="85">
        <v>9</v>
      </c>
      <c r="B121" s="71" t="s">
        <v>223</v>
      </c>
      <c r="C121" s="70" t="s">
        <v>66</v>
      </c>
      <c r="D121" s="71" t="s">
        <v>549</v>
      </c>
      <c r="E121" s="90">
        <v>5</v>
      </c>
      <c r="F121" s="57"/>
      <c r="G121" s="57"/>
      <c r="H121" s="57"/>
      <c r="I121" s="57"/>
      <c r="J121" s="57"/>
      <c r="K121" s="57"/>
      <c r="L121" s="57"/>
      <c r="M121" s="57"/>
      <c r="N121" s="57"/>
      <c r="O121" s="57"/>
      <c r="P121" s="57"/>
    </row>
    <row r="122" spans="1:16" s="76" customFormat="1" ht="202.5">
      <c r="A122" s="85">
        <v>10</v>
      </c>
      <c r="B122" s="71" t="s">
        <v>223</v>
      </c>
      <c r="C122" s="70" t="s">
        <v>67</v>
      </c>
      <c r="D122" s="71" t="s">
        <v>549</v>
      </c>
      <c r="E122" s="90">
        <v>2</v>
      </c>
      <c r="F122" s="57"/>
      <c r="G122" s="57"/>
      <c r="H122" s="57"/>
      <c r="I122" s="57"/>
      <c r="J122" s="57"/>
      <c r="K122" s="57"/>
      <c r="L122" s="57"/>
      <c r="M122" s="57"/>
      <c r="N122" s="57"/>
      <c r="O122" s="57"/>
      <c r="P122" s="57"/>
    </row>
    <row r="123" spans="1:16" s="76" customFormat="1" ht="202.5">
      <c r="A123" s="85">
        <v>11</v>
      </c>
      <c r="B123" s="71" t="s">
        <v>223</v>
      </c>
      <c r="C123" s="70" t="s">
        <v>68</v>
      </c>
      <c r="D123" s="71" t="s">
        <v>549</v>
      </c>
      <c r="E123" s="90">
        <v>2</v>
      </c>
      <c r="F123" s="57"/>
      <c r="G123" s="57"/>
      <c r="H123" s="57"/>
      <c r="I123" s="57"/>
      <c r="J123" s="57"/>
      <c r="K123" s="57"/>
      <c r="L123" s="57"/>
      <c r="M123" s="57"/>
      <c r="N123" s="57"/>
      <c r="O123" s="57"/>
      <c r="P123" s="57"/>
    </row>
    <row r="124" spans="1:16" s="190" customFormat="1" ht="213.75">
      <c r="A124" s="189">
        <v>12</v>
      </c>
      <c r="B124" s="164" t="s">
        <v>223</v>
      </c>
      <c r="C124" s="191" t="s">
        <v>571</v>
      </c>
      <c r="D124" s="138" t="s">
        <v>549</v>
      </c>
      <c r="E124" s="182">
        <v>1</v>
      </c>
      <c r="F124" s="182"/>
      <c r="G124" s="182"/>
      <c r="H124" s="182"/>
      <c r="I124" s="182"/>
      <c r="J124" s="182"/>
      <c r="K124" s="182"/>
      <c r="L124" s="182"/>
      <c r="M124" s="182"/>
      <c r="N124" s="182"/>
      <c r="O124" s="182"/>
      <c r="P124" s="182"/>
    </row>
    <row r="125" spans="1:16" s="190" customFormat="1" ht="216" customHeight="1">
      <c r="A125" s="189">
        <v>13</v>
      </c>
      <c r="B125" s="138" t="s">
        <v>223</v>
      </c>
      <c r="C125" s="192" t="s">
        <v>117</v>
      </c>
      <c r="D125" s="138" t="s">
        <v>549</v>
      </c>
      <c r="E125" s="193">
        <v>1</v>
      </c>
      <c r="F125" s="154"/>
      <c r="G125" s="154"/>
      <c r="H125" s="154"/>
      <c r="I125" s="154"/>
      <c r="J125" s="154"/>
      <c r="K125" s="154"/>
      <c r="L125" s="154"/>
      <c r="M125" s="154"/>
      <c r="N125" s="154"/>
      <c r="O125" s="154"/>
      <c r="P125" s="154"/>
    </row>
    <row r="126" spans="1:16" s="190" customFormat="1" ht="213.75">
      <c r="A126" s="189">
        <v>14</v>
      </c>
      <c r="B126" s="138" t="s">
        <v>223</v>
      </c>
      <c r="C126" s="194" t="s">
        <v>118</v>
      </c>
      <c r="D126" s="138" t="s">
        <v>549</v>
      </c>
      <c r="E126" s="193">
        <v>1</v>
      </c>
      <c r="F126" s="154"/>
      <c r="G126" s="154"/>
      <c r="H126" s="154"/>
      <c r="I126" s="154"/>
      <c r="J126" s="154"/>
      <c r="K126" s="154"/>
      <c r="L126" s="154"/>
      <c r="M126" s="154"/>
      <c r="N126" s="154"/>
      <c r="O126" s="154"/>
      <c r="P126" s="154"/>
    </row>
    <row r="127" spans="1:16" s="190" customFormat="1" ht="12.75" customHeight="1">
      <c r="A127" s="353" t="s">
        <v>621</v>
      </c>
      <c r="B127" s="353"/>
      <c r="C127" s="353"/>
      <c r="D127" s="353"/>
      <c r="E127" s="353"/>
      <c r="F127" s="353"/>
      <c r="G127" s="353"/>
      <c r="H127" s="353"/>
      <c r="I127" s="353"/>
      <c r="J127" s="353"/>
      <c r="K127" s="353"/>
      <c r="L127" s="353"/>
      <c r="M127" s="353"/>
      <c r="N127" s="353"/>
      <c r="O127" s="353"/>
      <c r="P127" s="353"/>
    </row>
    <row r="128" spans="1:16" s="190" customFormat="1" ht="165" customHeight="1">
      <c r="A128" s="189">
        <v>1</v>
      </c>
      <c r="B128" s="138" t="s">
        <v>223</v>
      </c>
      <c r="C128" s="238" t="s">
        <v>71</v>
      </c>
      <c r="D128" s="138" t="s">
        <v>549</v>
      </c>
      <c r="E128" s="182">
        <v>1</v>
      </c>
      <c r="F128" s="154"/>
      <c r="G128" s="154"/>
      <c r="H128" s="154"/>
      <c r="I128" s="154"/>
      <c r="J128" s="154"/>
      <c r="K128" s="154"/>
      <c r="L128" s="154"/>
      <c r="M128" s="154"/>
      <c r="N128" s="154"/>
      <c r="O128" s="154"/>
      <c r="P128" s="154"/>
    </row>
    <row r="129" spans="1:16" s="190" customFormat="1" ht="327" customHeight="1">
      <c r="A129" s="195"/>
      <c r="B129" s="237"/>
      <c r="C129" s="239" t="s">
        <v>113</v>
      </c>
      <c r="D129" s="165" t="s">
        <v>549</v>
      </c>
      <c r="E129" s="182">
        <v>1</v>
      </c>
      <c r="F129" s="154"/>
      <c r="G129" s="154"/>
      <c r="H129" s="154"/>
      <c r="I129" s="154"/>
      <c r="J129" s="154"/>
      <c r="K129" s="154"/>
      <c r="L129" s="154"/>
      <c r="M129" s="154"/>
      <c r="N129" s="154"/>
      <c r="O129" s="154"/>
      <c r="P129" s="154"/>
    </row>
    <row r="130" spans="1:16" s="190" customFormat="1" ht="182.25" customHeight="1">
      <c r="A130" s="195"/>
      <c r="B130" s="237"/>
      <c r="C130" s="239" t="s">
        <v>114</v>
      </c>
      <c r="D130" s="165" t="s">
        <v>549</v>
      </c>
      <c r="E130" s="182">
        <v>9</v>
      </c>
      <c r="F130" s="153"/>
      <c r="G130" s="154"/>
      <c r="H130" s="154"/>
      <c r="I130" s="154"/>
      <c r="J130" s="154"/>
      <c r="K130" s="154"/>
      <c r="L130" s="154"/>
      <c r="M130" s="154"/>
      <c r="N130" s="154"/>
      <c r="O130" s="154"/>
      <c r="P130" s="154"/>
    </row>
    <row r="131" spans="1:16" s="190" customFormat="1" ht="182.25" customHeight="1">
      <c r="A131" s="195"/>
      <c r="B131" s="237"/>
      <c r="C131" s="239" t="s">
        <v>115</v>
      </c>
      <c r="D131" s="165" t="s">
        <v>430</v>
      </c>
      <c r="E131" s="182">
        <v>6</v>
      </c>
      <c r="F131" s="153"/>
      <c r="G131" s="154"/>
      <c r="H131" s="154"/>
      <c r="I131" s="154"/>
      <c r="J131" s="154"/>
      <c r="K131" s="154"/>
      <c r="L131" s="154"/>
      <c r="M131" s="154"/>
      <c r="N131" s="154"/>
      <c r="O131" s="154"/>
      <c r="P131" s="154"/>
    </row>
    <row r="132" spans="1:16" s="190" customFormat="1" ht="223.5" customHeight="1">
      <c r="A132" s="195"/>
      <c r="B132" s="237"/>
      <c r="C132" s="240" t="s">
        <v>116</v>
      </c>
      <c r="D132" s="165" t="s">
        <v>430</v>
      </c>
      <c r="E132" s="182">
        <v>3</v>
      </c>
      <c r="F132" s="153"/>
      <c r="G132" s="154"/>
      <c r="H132" s="154"/>
      <c r="I132" s="154"/>
      <c r="J132" s="154"/>
      <c r="K132" s="154"/>
      <c r="L132" s="154"/>
      <c r="M132" s="154"/>
      <c r="N132" s="154"/>
      <c r="O132" s="154"/>
      <c r="P132" s="154"/>
    </row>
    <row r="133" spans="1:16" s="190" customFormat="1" ht="216.75" customHeight="1">
      <c r="A133" s="195"/>
      <c r="B133" s="237"/>
      <c r="C133" s="240" t="s">
        <v>119</v>
      </c>
      <c r="D133" s="165" t="s">
        <v>430</v>
      </c>
      <c r="E133" s="182">
        <v>1</v>
      </c>
      <c r="F133" s="153"/>
      <c r="G133" s="154"/>
      <c r="H133" s="154"/>
      <c r="I133" s="154"/>
      <c r="J133" s="154"/>
      <c r="K133" s="154"/>
      <c r="L133" s="154"/>
      <c r="M133" s="154"/>
      <c r="N133" s="154"/>
      <c r="O133" s="154"/>
      <c r="P133" s="154"/>
    </row>
    <row r="134" spans="1:16" s="190" customFormat="1" ht="226.5" customHeight="1">
      <c r="A134" s="195"/>
      <c r="B134" s="237"/>
      <c r="C134" s="240" t="s">
        <v>120</v>
      </c>
      <c r="D134" s="165" t="s">
        <v>430</v>
      </c>
      <c r="E134" s="182">
        <v>1</v>
      </c>
      <c r="F134" s="153"/>
      <c r="G134" s="154"/>
      <c r="H134" s="154"/>
      <c r="I134" s="154"/>
      <c r="J134" s="154"/>
      <c r="K134" s="154"/>
      <c r="L134" s="154"/>
      <c r="M134" s="154"/>
      <c r="N134" s="154"/>
      <c r="O134" s="154"/>
      <c r="P134" s="154"/>
    </row>
    <row r="135" spans="1:16" s="190" customFormat="1" ht="219.75" customHeight="1">
      <c r="A135" s="195"/>
      <c r="B135" s="237"/>
      <c r="C135" s="240" t="s">
        <v>121</v>
      </c>
      <c r="D135" s="165" t="s">
        <v>430</v>
      </c>
      <c r="E135" s="182">
        <v>2</v>
      </c>
      <c r="F135" s="153"/>
      <c r="G135" s="154"/>
      <c r="H135" s="154"/>
      <c r="I135" s="154"/>
      <c r="J135" s="154"/>
      <c r="K135" s="154"/>
      <c r="L135" s="154"/>
      <c r="M135" s="154"/>
      <c r="N135" s="154"/>
      <c r="O135" s="154"/>
      <c r="P135" s="154"/>
    </row>
    <row r="136" spans="1:16" s="190" customFormat="1" ht="218.25" customHeight="1">
      <c r="A136" s="195"/>
      <c r="B136" s="237"/>
      <c r="C136" s="240" t="s">
        <v>122</v>
      </c>
      <c r="D136" s="165" t="s">
        <v>430</v>
      </c>
      <c r="E136" s="182">
        <v>2</v>
      </c>
      <c r="F136" s="153"/>
      <c r="G136" s="154"/>
      <c r="H136" s="154"/>
      <c r="I136" s="154"/>
      <c r="J136" s="154"/>
      <c r="K136" s="154"/>
      <c r="L136" s="154"/>
      <c r="M136" s="154"/>
      <c r="N136" s="154"/>
      <c r="O136" s="154"/>
      <c r="P136" s="154"/>
    </row>
    <row r="137" spans="1:16" s="76" customFormat="1" ht="12.75" customHeight="1">
      <c r="A137" s="356" t="s">
        <v>72</v>
      </c>
      <c r="B137" s="357"/>
      <c r="C137" s="358"/>
      <c r="D137" s="357"/>
      <c r="E137" s="357"/>
      <c r="F137" s="357"/>
      <c r="G137" s="357"/>
      <c r="H137" s="357"/>
      <c r="I137" s="357"/>
      <c r="J137" s="357"/>
      <c r="K137" s="357"/>
      <c r="L137" s="357"/>
      <c r="M137" s="357"/>
      <c r="N137" s="357"/>
      <c r="O137" s="357"/>
      <c r="P137" s="359"/>
    </row>
    <row r="138" spans="1:16" s="76" customFormat="1" ht="22.5">
      <c r="A138" s="85">
        <v>1</v>
      </c>
      <c r="B138" s="71" t="s">
        <v>223</v>
      </c>
      <c r="C138" s="77" t="s">
        <v>73</v>
      </c>
      <c r="D138" s="71" t="s">
        <v>549</v>
      </c>
      <c r="E138" s="90">
        <v>22</v>
      </c>
      <c r="F138" s="57"/>
      <c r="G138" s="57"/>
      <c r="H138" s="57"/>
      <c r="I138" s="57"/>
      <c r="J138" s="57"/>
      <c r="K138" s="57"/>
      <c r="L138" s="57"/>
      <c r="M138" s="57"/>
      <c r="N138" s="57"/>
      <c r="O138" s="57"/>
      <c r="P138" s="57"/>
    </row>
    <row r="139" spans="1:16" s="76" customFormat="1" ht="22.5">
      <c r="A139" s="85">
        <v>2</v>
      </c>
      <c r="B139" s="71" t="s">
        <v>223</v>
      </c>
      <c r="C139" s="77" t="s">
        <v>74</v>
      </c>
      <c r="D139" s="71" t="s">
        <v>549</v>
      </c>
      <c r="E139" s="90">
        <v>31</v>
      </c>
      <c r="F139" s="57"/>
      <c r="G139" s="57"/>
      <c r="H139" s="57"/>
      <c r="I139" s="57"/>
      <c r="J139" s="57"/>
      <c r="K139" s="57"/>
      <c r="L139" s="57"/>
      <c r="M139" s="57"/>
      <c r="N139" s="57"/>
      <c r="O139" s="57"/>
      <c r="P139" s="57"/>
    </row>
    <row r="140" spans="1:16" s="76" customFormat="1" ht="22.5">
      <c r="A140" s="85">
        <v>3</v>
      </c>
      <c r="B140" s="71" t="s">
        <v>223</v>
      </c>
      <c r="C140" s="77" t="s">
        <v>75</v>
      </c>
      <c r="D140" s="71" t="s">
        <v>549</v>
      </c>
      <c r="E140" s="90">
        <v>1</v>
      </c>
      <c r="F140" s="57"/>
      <c r="G140" s="57"/>
      <c r="H140" s="57"/>
      <c r="I140" s="57"/>
      <c r="J140" s="57"/>
      <c r="K140" s="57"/>
      <c r="L140" s="57"/>
      <c r="M140" s="57"/>
      <c r="N140" s="57"/>
      <c r="O140" s="57"/>
      <c r="P140" s="57"/>
    </row>
    <row r="141" spans="1:16" s="76" customFormat="1" ht="22.5">
      <c r="A141" s="85">
        <v>4</v>
      </c>
      <c r="B141" s="71" t="s">
        <v>223</v>
      </c>
      <c r="C141" s="77" t="s">
        <v>76</v>
      </c>
      <c r="D141" s="71" t="s">
        <v>549</v>
      </c>
      <c r="E141" s="90">
        <v>1</v>
      </c>
      <c r="F141" s="57"/>
      <c r="G141" s="57"/>
      <c r="H141" s="57"/>
      <c r="I141" s="57"/>
      <c r="J141" s="57"/>
      <c r="K141" s="57"/>
      <c r="L141" s="57"/>
      <c r="M141" s="57"/>
      <c r="N141" s="57"/>
      <c r="O141" s="57"/>
      <c r="P141" s="57"/>
    </row>
    <row r="142" spans="1:16" s="76" customFormat="1" ht="22.5">
      <c r="A142" s="85">
        <v>5</v>
      </c>
      <c r="B142" s="71" t="s">
        <v>223</v>
      </c>
      <c r="C142" s="77" t="s">
        <v>77</v>
      </c>
      <c r="D142" s="71" t="s">
        <v>549</v>
      </c>
      <c r="E142" s="90">
        <v>4</v>
      </c>
      <c r="F142" s="57"/>
      <c r="G142" s="57"/>
      <c r="H142" s="57"/>
      <c r="I142" s="57"/>
      <c r="J142" s="57"/>
      <c r="K142" s="57"/>
      <c r="L142" s="57"/>
      <c r="M142" s="57"/>
      <c r="N142" s="57"/>
      <c r="O142" s="57"/>
      <c r="P142" s="57"/>
    </row>
    <row r="143" spans="1:16" s="76" customFormat="1" ht="22.5">
      <c r="A143" s="85">
        <v>6</v>
      </c>
      <c r="B143" s="71" t="s">
        <v>223</v>
      </c>
      <c r="C143" s="77" t="s">
        <v>78</v>
      </c>
      <c r="D143" s="71" t="s">
        <v>549</v>
      </c>
      <c r="E143" s="90">
        <v>6</v>
      </c>
      <c r="F143" s="57"/>
      <c r="G143" s="57"/>
      <c r="H143" s="57"/>
      <c r="I143" s="57"/>
      <c r="J143" s="57"/>
      <c r="K143" s="57"/>
      <c r="L143" s="57"/>
      <c r="M143" s="57"/>
      <c r="N143" s="57"/>
      <c r="O143" s="57"/>
      <c r="P143" s="57"/>
    </row>
    <row r="144" spans="1:16" s="76" customFormat="1" ht="22.5">
      <c r="A144" s="85">
        <v>7</v>
      </c>
      <c r="B144" s="71" t="s">
        <v>223</v>
      </c>
      <c r="C144" s="77" t="s">
        <v>79</v>
      </c>
      <c r="D144" s="71" t="s">
        <v>549</v>
      </c>
      <c r="E144" s="90">
        <v>3</v>
      </c>
      <c r="F144" s="57"/>
      <c r="G144" s="57"/>
      <c r="H144" s="57"/>
      <c r="I144" s="57"/>
      <c r="J144" s="57"/>
      <c r="K144" s="57"/>
      <c r="L144" s="57"/>
      <c r="M144" s="57"/>
      <c r="N144" s="57"/>
      <c r="O144" s="57"/>
      <c r="P144" s="57"/>
    </row>
    <row r="145" spans="1:16" s="76" customFormat="1" ht="22.5">
      <c r="A145" s="85">
        <v>8</v>
      </c>
      <c r="B145" s="71" t="s">
        <v>223</v>
      </c>
      <c r="C145" s="77" t="s">
        <v>80</v>
      </c>
      <c r="D145" s="71" t="s">
        <v>549</v>
      </c>
      <c r="E145" s="90">
        <v>5</v>
      </c>
      <c r="F145" s="57"/>
      <c r="G145" s="57"/>
      <c r="H145" s="57"/>
      <c r="I145" s="57"/>
      <c r="J145" s="57"/>
      <c r="K145" s="57"/>
      <c r="L145" s="57"/>
      <c r="M145" s="57"/>
      <c r="N145" s="57"/>
      <c r="O145" s="57"/>
      <c r="P145" s="57"/>
    </row>
    <row r="146" spans="1:16" s="76" customFormat="1" ht="22.5">
      <c r="A146" s="85">
        <v>9</v>
      </c>
      <c r="B146" s="71" t="s">
        <v>223</v>
      </c>
      <c r="C146" s="77" t="s">
        <v>81</v>
      </c>
      <c r="D146" s="71" t="s">
        <v>549</v>
      </c>
      <c r="E146" s="90">
        <v>4</v>
      </c>
      <c r="F146" s="57"/>
      <c r="G146" s="57"/>
      <c r="H146" s="57"/>
      <c r="I146" s="57"/>
      <c r="J146" s="57"/>
      <c r="K146" s="57"/>
      <c r="L146" s="57"/>
      <c r="M146" s="57"/>
      <c r="N146" s="57"/>
      <c r="O146" s="57"/>
      <c r="P146" s="57"/>
    </row>
    <row r="147" spans="1:16" ht="12.75">
      <c r="A147" s="350" t="s">
        <v>82</v>
      </c>
      <c r="B147" s="350"/>
      <c r="C147" s="350"/>
      <c r="D147" s="350"/>
      <c r="E147" s="350"/>
      <c r="F147" s="350"/>
      <c r="G147" s="350"/>
      <c r="H147" s="350"/>
      <c r="I147" s="350"/>
      <c r="J147" s="350"/>
      <c r="K147" s="350"/>
      <c r="L147" s="350"/>
      <c r="M147" s="350"/>
      <c r="N147" s="350"/>
      <c r="O147" s="350"/>
      <c r="P147" s="350"/>
    </row>
    <row r="148" spans="1:16" s="76" customFormat="1" ht="9.75" customHeight="1">
      <c r="A148" s="85">
        <v>1</v>
      </c>
      <c r="B148" s="71" t="s">
        <v>223</v>
      </c>
      <c r="C148" s="74" t="s">
        <v>83</v>
      </c>
      <c r="D148" s="71" t="s">
        <v>549</v>
      </c>
      <c r="E148" s="90">
        <v>22</v>
      </c>
      <c r="F148" s="57"/>
      <c r="G148" s="57"/>
      <c r="H148" s="57"/>
      <c r="I148" s="57"/>
      <c r="J148" s="57"/>
      <c r="K148" s="57"/>
      <c r="L148" s="57"/>
      <c r="M148" s="57"/>
      <c r="N148" s="57"/>
      <c r="O148" s="57"/>
      <c r="P148" s="57"/>
    </row>
    <row r="149" spans="1:16" s="76" customFormat="1" ht="9.75" customHeight="1">
      <c r="A149" s="85">
        <v>2</v>
      </c>
      <c r="B149" s="71" t="s">
        <v>223</v>
      </c>
      <c r="C149" s="74" t="s">
        <v>84</v>
      </c>
      <c r="D149" s="71" t="s">
        <v>549</v>
      </c>
      <c r="E149" s="90">
        <v>31</v>
      </c>
      <c r="F149" s="57"/>
      <c r="G149" s="57"/>
      <c r="H149" s="57"/>
      <c r="I149" s="57"/>
      <c r="J149" s="57"/>
      <c r="K149" s="57"/>
      <c r="L149" s="57"/>
      <c r="M149" s="57"/>
      <c r="N149" s="57"/>
      <c r="O149" s="57"/>
      <c r="P149" s="57"/>
    </row>
    <row r="150" spans="1:16" s="76" customFormat="1" ht="9.75" customHeight="1">
      <c r="A150" s="85">
        <v>3</v>
      </c>
      <c r="B150" s="71" t="s">
        <v>223</v>
      </c>
      <c r="C150" s="74" t="s">
        <v>85</v>
      </c>
      <c r="D150" s="71" t="s">
        <v>549</v>
      </c>
      <c r="E150" s="90">
        <v>1</v>
      </c>
      <c r="F150" s="57"/>
      <c r="G150" s="57"/>
      <c r="H150" s="57"/>
      <c r="I150" s="57"/>
      <c r="J150" s="57"/>
      <c r="K150" s="57"/>
      <c r="L150" s="57"/>
      <c r="M150" s="57"/>
      <c r="N150" s="57"/>
      <c r="O150" s="57"/>
      <c r="P150" s="57"/>
    </row>
    <row r="151" spans="1:16" s="76" customFormat="1" ht="9.75" customHeight="1">
      <c r="A151" s="85">
        <v>4</v>
      </c>
      <c r="B151" s="71" t="s">
        <v>223</v>
      </c>
      <c r="C151" s="74" t="s">
        <v>86</v>
      </c>
      <c r="D151" s="71" t="s">
        <v>549</v>
      </c>
      <c r="E151" s="90">
        <v>1</v>
      </c>
      <c r="F151" s="57"/>
      <c r="G151" s="57"/>
      <c r="H151" s="57"/>
      <c r="I151" s="57"/>
      <c r="J151" s="57"/>
      <c r="K151" s="57"/>
      <c r="L151" s="57"/>
      <c r="M151" s="57"/>
      <c r="N151" s="57"/>
      <c r="O151" s="57"/>
      <c r="P151" s="57"/>
    </row>
    <row r="152" spans="1:16" s="76" customFormat="1" ht="9.75" customHeight="1">
      <c r="A152" s="85">
        <v>5</v>
      </c>
      <c r="B152" s="71" t="s">
        <v>223</v>
      </c>
      <c r="C152" s="74" t="s">
        <v>87</v>
      </c>
      <c r="D152" s="71" t="s">
        <v>549</v>
      </c>
      <c r="E152" s="90">
        <v>4</v>
      </c>
      <c r="F152" s="57"/>
      <c r="G152" s="57"/>
      <c r="H152" s="57"/>
      <c r="I152" s="57"/>
      <c r="J152" s="57"/>
      <c r="K152" s="57"/>
      <c r="L152" s="57"/>
      <c r="M152" s="57"/>
      <c r="N152" s="57"/>
      <c r="O152" s="57"/>
      <c r="P152" s="57"/>
    </row>
    <row r="153" spans="1:16" s="76" customFormat="1" ht="9.75" customHeight="1">
      <c r="A153" s="85">
        <v>6</v>
      </c>
      <c r="B153" s="71" t="s">
        <v>223</v>
      </c>
      <c r="C153" s="74" t="s">
        <v>88</v>
      </c>
      <c r="D153" s="71" t="s">
        <v>549</v>
      </c>
      <c r="E153" s="90">
        <v>6</v>
      </c>
      <c r="F153" s="57"/>
      <c r="G153" s="57"/>
      <c r="H153" s="57"/>
      <c r="I153" s="57"/>
      <c r="J153" s="57"/>
      <c r="K153" s="57"/>
      <c r="L153" s="57"/>
      <c r="M153" s="57"/>
      <c r="N153" s="57"/>
      <c r="O153" s="57"/>
      <c r="P153" s="57"/>
    </row>
    <row r="154" spans="1:16" s="76" customFormat="1" ht="9.75" customHeight="1">
      <c r="A154" s="85">
        <v>7</v>
      </c>
      <c r="B154" s="71" t="s">
        <v>223</v>
      </c>
      <c r="C154" s="74" t="s">
        <v>89</v>
      </c>
      <c r="D154" s="71" t="s">
        <v>549</v>
      </c>
      <c r="E154" s="90">
        <v>3</v>
      </c>
      <c r="F154" s="57"/>
      <c r="G154" s="57"/>
      <c r="H154" s="57"/>
      <c r="I154" s="57"/>
      <c r="J154" s="57"/>
      <c r="K154" s="57"/>
      <c r="L154" s="57"/>
      <c r="M154" s="57"/>
      <c r="N154" s="57"/>
      <c r="O154" s="57"/>
      <c r="P154" s="57"/>
    </row>
    <row r="155" spans="1:16" s="76" customFormat="1" ht="9.75" customHeight="1">
      <c r="A155" s="85">
        <v>8</v>
      </c>
      <c r="B155" s="71" t="s">
        <v>223</v>
      </c>
      <c r="C155" s="74" t="s">
        <v>90</v>
      </c>
      <c r="D155" s="71" t="s">
        <v>549</v>
      </c>
      <c r="E155" s="90">
        <v>3</v>
      </c>
      <c r="F155" s="57"/>
      <c r="G155" s="57"/>
      <c r="H155" s="57"/>
      <c r="I155" s="57"/>
      <c r="J155" s="57"/>
      <c r="K155" s="57"/>
      <c r="L155" s="57"/>
      <c r="M155" s="57"/>
      <c r="N155" s="57"/>
      <c r="O155" s="57"/>
      <c r="P155" s="57"/>
    </row>
    <row r="156" spans="1:16" s="76" customFormat="1" ht="9.75" customHeight="1">
      <c r="A156" s="85">
        <v>9</v>
      </c>
      <c r="B156" s="71" t="s">
        <v>223</v>
      </c>
      <c r="C156" s="74" t="s">
        <v>91</v>
      </c>
      <c r="D156" s="71" t="s">
        <v>549</v>
      </c>
      <c r="E156" s="90">
        <v>5</v>
      </c>
      <c r="F156" s="57"/>
      <c r="G156" s="57"/>
      <c r="H156" s="57"/>
      <c r="I156" s="57"/>
      <c r="J156" s="57"/>
      <c r="K156" s="57"/>
      <c r="L156" s="57"/>
      <c r="M156" s="57"/>
      <c r="N156" s="57"/>
      <c r="O156" s="57"/>
      <c r="P156" s="57"/>
    </row>
    <row r="157" spans="1:16" s="76" customFormat="1" ht="22.5">
      <c r="A157" s="85">
        <v>10</v>
      </c>
      <c r="B157" s="71" t="s">
        <v>223</v>
      </c>
      <c r="C157" s="74" t="s">
        <v>92</v>
      </c>
      <c r="D157" s="71" t="s">
        <v>549</v>
      </c>
      <c r="E157" s="90">
        <v>4</v>
      </c>
      <c r="F157" s="57"/>
      <c r="G157" s="57"/>
      <c r="H157" s="57"/>
      <c r="I157" s="57"/>
      <c r="J157" s="57"/>
      <c r="K157" s="57"/>
      <c r="L157" s="57"/>
      <c r="M157" s="57"/>
      <c r="N157" s="57"/>
      <c r="O157" s="57"/>
      <c r="P157" s="57"/>
    </row>
    <row r="158" spans="1:16" ht="12.75">
      <c r="A158" s="360" t="s">
        <v>93</v>
      </c>
      <c r="B158" s="360"/>
      <c r="C158" s="360"/>
      <c r="D158" s="360"/>
      <c r="E158" s="360"/>
      <c r="F158" s="360"/>
      <c r="G158" s="360"/>
      <c r="H158" s="360"/>
      <c r="I158" s="360"/>
      <c r="J158" s="360"/>
      <c r="K158" s="360"/>
      <c r="L158" s="360"/>
      <c r="M158" s="360"/>
      <c r="N158" s="360"/>
      <c r="O158" s="360"/>
      <c r="P158" s="360"/>
    </row>
    <row r="159" spans="1:16" s="76" customFormat="1" ht="22.5">
      <c r="A159" s="85">
        <v>1</v>
      </c>
      <c r="B159" s="71" t="s">
        <v>223</v>
      </c>
      <c r="C159" s="77" t="s">
        <v>94</v>
      </c>
      <c r="D159" s="71" t="s">
        <v>624</v>
      </c>
      <c r="E159" s="90">
        <v>2.5</v>
      </c>
      <c r="F159" s="57"/>
      <c r="G159" s="57"/>
      <c r="H159" s="57"/>
      <c r="I159" s="57"/>
      <c r="J159" s="57"/>
      <c r="K159" s="57"/>
      <c r="L159" s="57"/>
      <c r="M159" s="57"/>
      <c r="N159" s="57"/>
      <c r="O159" s="57"/>
      <c r="P159" s="57"/>
    </row>
    <row r="160" spans="1:16" s="76" customFormat="1" ht="11.25">
      <c r="A160" s="85">
        <v>2</v>
      </c>
      <c r="B160" s="71" t="s">
        <v>223</v>
      </c>
      <c r="C160" s="75" t="s">
        <v>95</v>
      </c>
      <c r="D160" s="71" t="s">
        <v>549</v>
      </c>
      <c r="E160" s="90">
        <v>840</v>
      </c>
      <c r="F160" s="57"/>
      <c r="G160" s="57"/>
      <c r="H160" s="57"/>
      <c r="I160" s="57"/>
      <c r="J160" s="57"/>
      <c r="K160" s="57"/>
      <c r="L160" s="57"/>
      <c r="M160" s="57"/>
      <c r="N160" s="57"/>
      <c r="O160" s="57"/>
      <c r="P160" s="57"/>
    </row>
    <row r="161" spans="1:16" s="76" customFormat="1" ht="22.5">
      <c r="A161" s="85">
        <v>3</v>
      </c>
      <c r="B161" s="71" t="s">
        <v>369</v>
      </c>
      <c r="C161" s="74" t="s">
        <v>96</v>
      </c>
      <c r="D161" s="71" t="s">
        <v>623</v>
      </c>
      <c r="E161" s="90">
        <v>210</v>
      </c>
      <c r="F161" s="57"/>
      <c r="G161" s="57"/>
      <c r="H161" s="57"/>
      <c r="I161" s="57"/>
      <c r="J161" s="57"/>
      <c r="K161" s="57"/>
      <c r="L161" s="57"/>
      <c r="M161" s="57"/>
      <c r="N161" s="57"/>
      <c r="O161" s="57"/>
      <c r="P161" s="57"/>
    </row>
    <row r="162" spans="1:16" s="76" customFormat="1" ht="45">
      <c r="A162" s="85">
        <v>4</v>
      </c>
      <c r="B162" s="71" t="s">
        <v>223</v>
      </c>
      <c r="C162" s="73" t="s">
        <v>97</v>
      </c>
      <c r="D162" s="71" t="s">
        <v>623</v>
      </c>
      <c r="E162" s="90">
        <v>170</v>
      </c>
      <c r="F162" s="57"/>
      <c r="G162" s="57"/>
      <c r="H162" s="57"/>
      <c r="I162" s="57"/>
      <c r="J162" s="57"/>
      <c r="K162" s="57"/>
      <c r="L162" s="57"/>
      <c r="M162" s="57"/>
      <c r="N162" s="57"/>
      <c r="O162" s="57"/>
      <c r="P162" s="57"/>
    </row>
    <row r="163" spans="1:16" s="76" customFormat="1" ht="11.25">
      <c r="A163" s="85">
        <v>5</v>
      </c>
      <c r="B163" s="71"/>
      <c r="C163" s="73" t="s">
        <v>98</v>
      </c>
      <c r="D163" s="71" t="s">
        <v>549</v>
      </c>
      <c r="E163" s="90">
        <v>500</v>
      </c>
      <c r="F163" s="57"/>
      <c r="G163" s="57"/>
      <c r="H163" s="57"/>
      <c r="I163" s="57"/>
      <c r="J163" s="57"/>
      <c r="K163" s="57"/>
      <c r="L163" s="57"/>
      <c r="M163" s="57"/>
      <c r="N163" s="57"/>
      <c r="O163" s="57"/>
      <c r="P163" s="57"/>
    </row>
    <row r="164" spans="1:16" s="76" customFormat="1" ht="24.75" customHeight="1">
      <c r="A164" s="85">
        <v>6</v>
      </c>
      <c r="B164" s="71" t="s">
        <v>223</v>
      </c>
      <c r="C164" s="73" t="s">
        <v>99</v>
      </c>
      <c r="D164" s="71" t="s">
        <v>623</v>
      </c>
      <c r="E164" s="90">
        <v>210</v>
      </c>
      <c r="F164" s="57"/>
      <c r="G164" s="57"/>
      <c r="H164" s="57"/>
      <c r="I164" s="57"/>
      <c r="J164" s="57"/>
      <c r="K164" s="57"/>
      <c r="L164" s="57"/>
      <c r="M164" s="57"/>
      <c r="N164" s="57"/>
      <c r="O164" s="57"/>
      <c r="P164" s="57"/>
    </row>
    <row r="165" spans="1:16" s="76" customFormat="1" ht="21" customHeight="1">
      <c r="A165" s="85">
        <v>7</v>
      </c>
      <c r="B165" s="71" t="s">
        <v>223</v>
      </c>
      <c r="C165" s="73" t="s">
        <v>100</v>
      </c>
      <c r="D165" s="71" t="s">
        <v>623</v>
      </c>
      <c r="E165" s="90">
        <v>210</v>
      </c>
      <c r="F165" s="57"/>
      <c r="G165" s="57"/>
      <c r="H165" s="57"/>
      <c r="I165" s="57"/>
      <c r="J165" s="57"/>
      <c r="K165" s="57"/>
      <c r="L165" s="57"/>
      <c r="M165" s="57"/>
      <c r="N165" s="57"/>
      <c r="O165" s="57"/>
      <c r="P165" s="57"/>
    </row>
    <row r="166" spans="1:16" s="76" customFormat="1" ht="22.5">
      <c r="A166" s="85">
        <v>8</v>
      </c>
      <c r="B166" s="71" t="s">
        <v>223</v>
      </c>
      <c r="C166" s="73" t="s">
        <v>101</v>
      </c>
      <c r="D166" s="71" t="s">
        <v>623</v>
      </c>
      <c r="E166" s="90">
        <v>210</v>
      </c>
      <c r="F166" s="57"/>
      <c r="G166" s="57"/>
      <c r="H166" s="57"/>
      <c r="I166" s="57"/>
      <c r="J166" s="57"/>
      <c r="K166" s="57"/>
      <c r="L166" s="57"/>
      <c r="M166" s="57"/>
      <c r="N166" s="57"/>
      <c r="O166" s="57"/>
      <c r="P166" s="57"/>
    </row>
    <row r="167" spans="1:16" s="76" customFormat="1" ht="33.75">
      <c r="A167" s="85">
        <v>9</v>
      </c>
      <c r="B167" s="71" t="s">
        <v>223</v>
      </c>
      <c r="C167" s="73" t="s">
        <v>102</v>
      </c>
      <c r="D167" s="71" t="s">
        <v>549</v>
      </c>
      <c r="E167" s="90">
        <v>71</v>
      </c>
      <c r="F167" s="57"/>
      <c r="G167" s="57"/>
      <c r="H167" s="57"/>
      <c r="I167" s="57"/>
      <c r="J167" s="57"/>
      <c r="K167" s="57"/>
      <c r="L167" s="57"/>
      <c r="M167" s="57"/>
      <c r="N167" s="57"/>
      <c r="O167" s="57"/>
      <c r="P167" s="57"/>
    </row>
    <row r="168" spans="1:16" s="76" customFormat="1" ht="22.5">
      <c r="A168" s="85">
        <v>10</v>
      </c>
      <c r="B168" s="71" t="s">
        <v>223</v>
      </c>
      <c r="C168" s="77" t="s">
        <v>103</v>
      </c>
      <c r="D168" s="71" t="s">
        <v>547</v>
      </c>
      <c r="E168" s="90">
        <v>71</v>
      </c>
      <c r="F168" s="57"/>
      <c r="G168" s="57"/>
      <c r="H168" s="57"/>
      <c r="I168" s="57"/>
      <c r="J168" s="57"/>
      <c r="K168" s="57"/>
      <c r="L168" s="57"/>
      <c r="M168" s="57"/>
      <c r="N168" s="57"/>
      <c r="O168" s="57"/>
      <c r="P168" s="57"/>
    </row>
    <row r="169" spans="1:16" ht="12.75">
      <c r="A169" s="360" t="s">
        <v>104</v>
      </c>
      <c r="B169" s="360"/>
      <c r="C169" s="360"/>
      <c r="D169" s="360"/>
      <c r="E169" s="360"/>
      <c r="F169" s="360"/>
      <c r="G169" s="360"/>
      <c r="H169" s="360"/>
      <c r="I169" s="360"/>
      <c r="J169" s="360"/>
      <c r="K169" s="360"/>
      <c r="L169" s="360"/>
      <c r="M169" s="360"/>
      <c r="N169" s="360"/>
      <c r="O169" s="360"/>
      <c r="P169" s="360"/>
    </row>
    <row r="170" spans="1:16" s="46" customFormat="1" ht="22.5">
      <c r="A170" s="85">
        <v>1</v>
      </c>
      <c r="B170" s="71" t="s">
        <v>369</v>
      </c>
      <c r="C170" s="74" t="s">
        <v>105</v>
      </c>
      <c r="D170" s="71" t="s">
        <v>623</v>
      </c>
      <c r="E170" s="90">
        <v>1.5</v>
      </c>
      <c r="F170" s="57"/>
      <c r="G170" s="57"/>
      <c r="H170" s="57"/>
      <c r="I170" s="57"/>
      <c r="J170" s="57"/>
      <c r="K170" s="57"/>
      <c r="L170" s="57"/>
      <c r="M170" s="57"/>
      <c r="N170" s="57"/>
      <c r="O170" s="57"/>
      <c r="P170" s="57"/>
    </row>
    <row r="171" spans="1:16" s="46" customFormat="1" ht="67.5">
      <c r="A171" s="85">
        <v>2</v>
      </c>
      <c r="B171" s="71"/>
      <c r="C171" s="74" t="s">
        <v>437</v>
      </c>
      <c r="D171" s="71" t="s">
        <v>547</v>
      </c>
      <c r="E171" s="90">
        <v>1</v>
      </c>
      <c r="F171" s="57"/>
      <c r="G171" s="57"/>
      <c r="H171" s="57"/>
      <c r="I171" s="57"/>
      <c r="J171" s="57"/>
      <c r="K171" s="57"/>
      <c r="L171" s="57"/>
      <c r="M171" s="57"/>
      <c r="N171" s="57"/>
      <c r="O171" s="57"/>
      <c r="P171" s="57"/>
    </row>
    <row r="172" spans="1:16" ht="12.75">
      <c r="A172" s="361" t="s">
        <v>112</v>
      </c>
      <c r="B172" s="361"/>
      <c r="C172" s="361"/>
      <c r="D172" s="361"/>
      <c r="E172" s="361"/>
      <c r="F172" s="361"/>
      <c r="G172" s="361"/>
      <c r="H172" s="361"/>
      <c r="I172" s="361"/>
      <c r="J172" s="361"/>
      <c r="K172" s="361"/>
      <c r="L172" s="361"/>
      <c r="M172" s="361"/>
      <c r="N172" s="361"/>
      <c r="O172" s="361"/>
      <c r="P172" s="361"/>
    </row>
    <row r="173" spans="1:19" s="46" customFormat="1" ht="11.25">
      <c r="A173" s="54">
        <v>1</v>
      </c>
      <c r="B173" s="71" t="s">
        <v>386</v>
      </c>
      <c r="C173" s="75" t="s">
        <v>183</v>
      </c>
      <c r="D173" s="71" t="s">
        <v>547</v>
      </c>
      <c r="E173" s="92">
        <v>71</v>
      </c>
      <c r="F173" s="57"/>
      <c r="G173" s="57"/>
      <c r="H173" s="57"/>
      <c r="I173" s="57"/>
      <c r="J173" s="57"/>
      <c r="K173" s="57"/>
      <c r="L173" s="57"/>
      <c r="M173" s="57"/>
      <c r="N173" s="57"/>
      <c r="O173" s="57"/>
      <c r="P173" s="57"/>
      <c r="S173" s="174"/>
    </row>
    <row r="174" spans="1:16" s="183" customFormat="1" ht="11.25">
      <c r="A174" s="155">
        <v>2</v>
      </c>
      <c r="B174" s="138" t="s">
        <v>386</v>
      </c>
      <c r="C174" s="196" t="s">
        <v>133</v>
      </c>
      <c r="D174" s="138" t="s">
        <v>547</v>
      </c>
      <c r="E174" s="172">
        <v>15</v>
      </c>
      <c r="F174" s="154"/>
      <c r="G174" s="154"/>
      <c r="H174" s="154"/>
      <c r="I174" s="154"/>
      <c r="J174" s="154"/>
      <c r="K174" s="154"/>
      <c r="L174" s="154"/>
      <c r="M174" s="154"/>
      <c r="N174" s="154"/>
      <c r="O174" s="154"/>
      <c r="P174" s="154"/>
    </row>
    <row r="175" spans="1:16" s="183" customFormat="1" ht="15.75" customHeight="1">
      <c r="A175" s="155"/>
      <c r="B175" s="164"/>
      <c r="C175" s="196" t="s">
        <v>123</v>
      </c>
      <c r="D175" s="165" t="s">
        <v>547</v>
      </c>
      <c r="E175" s="172">
        <v>1</v>
      </c>
      <c r="F175" s="154"/>
      <c r="G175" s="154"/>
      <c r="H175" s="154"/>
      <c r="I175" s="154"/>
      <c r="J175" s="154"/>
      <c r="K175" s="154"/>
      <c r="L175" s="154"/>
      <c r="M175" s="154"/>
      <c r="N175" s="154"/>
      <c r="O175" s="154"/>
      <c r="P175" s="154"/>
    </row>
    <row r="176" spans="1:16" s="46" customFormat="1" ht="11.25">
      <c r="A176" s="54">
        <v>3</v>
      </c>
      <c r="B176" s="71" t="s">
        <v>386</v>
      </c>
      <c r="C176" s="175" t="s">
        <v>184</v>
      </c>
      <c r="D176" s="71" t="s">
        <v>547</v>
      </c>
      <c r="E176" s="92">
        <v>71</v>
      </c>
      <c r="F176" s="57"/>
      <c r="G176" s="57"/>
      <c r="H176" s="57"/>
      <c r="I176" s="57"/>
      <c r="J176" s="57"/>
      <c r="K176" s="57"/>
      <c r="L176" s="57"/>
      <c r="M176" s="57"/>
      <c r="N176" s="57"/>
      <c r="O176" s="57"/>
      <c r="P176" s="57"/>
    </row>
    <row r="177" spans="1:16" s="46" customFormat="1" ht="11.25">
      <c r="A177" s="54">
        <v>4</v>
      </c>
      <c r="B177" s="71" t="s">
        <v>386</v>
      </c>
      <c r="C177" s="74" t="s">
        <v>134</v>
      </c>
      <c r="D177" s="71" t="s">
        <v>547</v>
      </c>
      <c r="E177" s="90">
        <v>1</v>
      </c>
      <c r="F177" s="57"/>
      <c r="G177" s="57"/>
      <c r="H177" s="57"/>
      <c r="I177" s="57"/>
      <c r="J177" s="57"/>
      <c r="K177" s="57"/>
      <c r="L177" s="57"/>
      <c r="M177" s="57"/>
      <c r="N177" s="57"/>
      <c r="O177" s="57"/>
      <c r="P177" s="57"/>
    </row>
    <row r="178" spans="1:16" s="46" customFormat="1" ht="11.25">
      <c r="A178" s="54">
        <v>5</v>
      </c>
      <c r="B178" s="71" t="s">
        <v>386</v>
      </c>
      <c r="C178" s="74" t="s">
        <v>438</v>
      </c>
      <c r="D178" s="71" t="s">
        <v>548</v>
      </c>
      <c r="E178" s="90">
        <v>131</v>
      </c>
      <c r="F178" s="57"/>
      <c r="G178" s="57"/>
      <c r="H178" s="57"/>
      <c r="I178" s="57"/>
      <c r="J178" s="57"/>
      <c r="K178" s="57"/>
      <c r="L178" s="57"/>
      <c r="M178" s="57"/>
      <c r="N178" s="57"/>
      <c r="O178" s="57"/>
      <c r="P178" s="57"/>
    </row>
    <row r="179" spans="1:16" s="46" customFormat="1" ht="11.25">
      <c r="A179" s="54">
        <v>6</v>
      </c>
      <c r="B179" s="71" t="s">
        <v>386</v>
      </c>
      <c r="C179" s="74" t="s">
        <v>135</v>
      </c>
      <c r="D179" s="71" t="s">
        <v>623</v>
      </c>
      <c r="E179" s="90">
        <v>65</v>
      </c>
      <c r="F179" s="57"/>
      <c r="G179" s="57"/>
      <c r="H179" s="57"/>
      <c r="I179" s="57"/>
      <c r="J179" s="57"/>
      <c r="K179" s="57"/>
      <c r="L179" s="57"/>
      <c r="M179" s="57"/>
      <c r="N179" s="57"/>
      <c r="O179" s="57"/>
      <c r="P179" s="57"/>
    </row>
    <row r="180" spans="1:16" s="46" customFormat="1" ht="22.5">
      <c r="A180" s="54">
        <v>7</v>
      </c>
      <c r="B180" s="71" t="s">
        <v>386</v>
      </c>
      <c r="C180" s="74" t="s">
        <v>136</v>
      </c>
      <c r="D180" s="71" t="s">
        <v>624</v>
      </c>
      <c r="E180" s="90">
        <v>1.2</v>
      </c>
      <c r="F180" s="57"/>
      <c r="G180" s="57"/>
      <c r="H180" s="57"/>
      <c r="I180" s="57"/>
      <c r="J180" s="57"/>
      <c r="K180" s="57"/>
      <c r="L180" s="57"/>
      <c r="M180" s="57"/>
      <c r="N180" s="57"/>
      <c r="O180" s="57"/>
      <c r="P180" s="57"/>
    </row>
    <row r="181" spans="1:16" s="46" customFormat="1" ht="11.25">
      <c r="A181" s="54">
        <v>8</v>
      </c>
      <c r="B181" s="71" t="s">
        <v>386</v>
      </c>
      <c r="C181" s="74" t="s">
        <v>137</v>
      </c>
      <c r="D181" s="71" t="s">
        <v>549</v>
      </c>
      <c r="E181" s="90">
        <v>17</v>
      </c>
      <c r="F181" s="57"/>
      <c r="G181" s="57"/>
      <c r="H181" s="57"/>
      <c r="I181" s="57"/>
      <c r="J181" s="57"/>
      <c r="K181" s="57"/>
      <c r="L181" s="57"/>
      <c r="M181" s="57"/>
      <c r="N181" s="57"/>
      <c r="O181" s="57"/>
      <c r="P181" s="57"/>
    </row>
    <row r="182" spans="1:16" s="46" customFormat="1" ht="11.25">
      <c r="A182" s="54">
        <v>9</v>
      </c>
      <c r="B182" s="71" t="s">
        <v>386</v>
      </c>
      <c r="C182" s="72" t="s">
        <v>138</v>
      </c>
      <c r="D182" s="71" t="s">
        <v>623</v>
      </c>
      <c r="E182" s="90">
        <v>235</v>
      </c>
      <c r="F182" s="57"/>
      <c r="G182" s="57"/>
      <c r="H182" s="57"/>
      <c r="I182" s="57"/>
      <c r="J182" s="57"/>
      <c r="K182" s="57"/>
      <c r="L182" s="57"/>
      <c r="M182" s="57"/>
      <c r="N182" s="57"/>
      <c r="O182" s="57"/>
      <c r="P182" s="57"/>
    </row>
    <row r="183" spans="1:16" s="46" customFormat="1" ht="11.25">
      <c r="A183" s="54">
        <v>10</v>
      </c>
      <c r="B183" s="71" t="s">
        <v>386</v>
      </c>
      <c r="C183" s="74" t="s">
        <v>139</v>
      </c>
      <c r="D183" s="71" t="s">
        <v>547</v>
      </c>
      <c r="E183" s="92">
        <v>1</v>
      </c>
      <c r="F183" s="57"/>
      <c r="G183" s="57"/>
      <c r="H183" s="57"/>
      <c r="I183" s="57"/>
      <c r="J183" s="57"/>
      <c r="K183" s="57"/>
      <c r="L183" s="57"/>
      <c r="M183" s="57"/>
      <c r="N183" s="57"/>
      <c r="O183" s="57"/>
      <c r="P183" s="57"/>
    </row>
    <row r="184" spans="1:16" s="183" customFormat="1" ht="22.5">
      <c r="A184" s="155"/>
      <c r="B184" s="138" t="s">
        <v>386</v>
      </c>
      <c r="C184" s="139" t="s">
        <v>53</v>
      </c>
      <c r="D184" s="138" t="s">
        <v>624</v>
      </c>
      <c r="E184" s="172">
        <v>50</v>
      </c>
      <c r="F184" s="153"/>
      <c r="G184" s="154"/>
      <c r="H184" s="154"/>
      <c r="I184" s="154"/>
      <c r="J184" s="154"/>
      <c r="K184" s="154"/>
      <c r="L184" s="154"/>
      <c r="M184" s="154"/>
      <c r="N184" s="154"/>
      <c r="O184" s="154"/>
      <c r="P184" s="154"/>
    </row>
    <row r="185" spans="1:16" s="46" customFormat="1" ht="11.25">
      <c r="A185" s="54">
        <v>11</v>
      </c>
      <c r="B185" s="71" t="s">
        <v>386</v>
      </c>
      <c r="C185" s="74" t="s">
        <v>140</v>
      </c>
      <c r="D185" s="71" t="s">
        <v>547</v>
      </c>
      <c r="E185" s="90">
        <v>1</v>
      </c>
      <c r="F185" s="57"/>
      <c r="G185" s="57"/>
      <c r="H185" s="57"/>
      <c r="I185" s="57"/>
      <c r="J185" s="57"/>
      <c r="K185" s="57"/>
      <c r="L185" s="57"/>
      <c r="M185" s="57"/>
      <c r="N185" s="57"/>
      <c r="O185" s="57"/>
      <c r="P185" s="57"/>
    </row>
    <row r="186" spans="1:16" ht="12.75">
      <c r="A186" s="360" t="s">
        <v>141</v>
      </c>
      <c r="B186" s="360"/>
      <c r="C186" s="360"/>
      <c r="D186" s="360"/>
      <c r="E186" s="360"/>
      <c r="F186" s="360"/>
      <c r="G186" s="360"/>
      <c r="H186" s="360"/>
      <c r="I186" s="360"/>
      <c r="J186" s="360"/>
      <c r="K186" s="360"/>
      <c r="L186" s="360"/>
      <c r="M186" s="360"/>
      <c r="N186" s="360"/>
      <c r="O186" s="360"/>
      <c r="P186" s="360"/>
    </row>
    <row r="187" spans="1:16" s="76" customFormat="1" ht="11.25">
      <c r="A187" s="54">
        <v>1</v>
      </c>
      <c r="B187" s="71" t="s">
        <v>223</v>
      </c>
      <c r="C187" s="75" t="s">
        <v>142</v>
      </c>
      <c r="D187" s="71" t="s">
        <v>623</v>
      </c>
      <c r="E187" s="90">
        <v>15</v>
      </c>
      <c r="F187" s="57"/>
      <c r="G187" s="57"/>
      <c r="H187" s="57"/>
      <c r="I187" s="57"/>
      <c r="J187" s="57"/>
      <c r="K187" s="57"/>
      <c r="L187" s="57"/>
      <c r="M187" s="57"/>
      <c r="N187" s="57"/>
      <c r="O187" s="57"/>
      <c r="P187" s="57"/>
    </row>
    <row r="188" spans="1:16" s="76" customFormat="1" ht="11.25">
      <c r="A188" s="54">
        <v>2</v>
      </c>
      <c r="B188" s="71" t="s">
        <v>370</v>
      </c>
      <c r="C188" s="74" t="s">
        <v>143</v>
      </c>
      <c r="D188" s="71" t="s">
        <v>548</v>
      </c>
      <c r="E188" s="90">
        <v>12</v>
      </c>
      <c r="F188" s="57"/>
      <c r="G188" s="57"/>
      <c r="H188" s="57"/>
      <c r="I188" s="57"/>
      <c r="J188" s="57"/>
      <c r="K188" s="57"/>
      <c r="L188" s="57"/>
      <c r="M188" s="57"/>
      <c r="N188" s="57"/>
      <c r="O188" s="57"/>
      <c r="P188" s="57"/>
    </row>
    <row r="189" spans="1:16" s="76" customFormat="1" ht="11.25">
      <c r="A189" s="54">
        <v>3</v>
      </c>
      <c r="B189" s="71"/>
      <c r="C189" s="74" t="s">
        <v>144</v>
      </c>
      <c r="D189" s="71" t="s">
        <v>547</v>
      </c>
      <c r="E189" s="90">
        <v>1</v>
      </c>
      <c r="F189" s="57"/>
      <c r="G189" s="57"/>
      <c r="H189" s="57"/>
      <c r="I189" s="57"/>
      <c r="J189" s="57"/>
      <c r="K189" s="57"/>
      <c r="L189" s="57"/>
      <c r="M189" s="57"/>
      <c r="N189" s="57"/>
      <c r="O189" s="57"/>
      <c r="P189" s="57"/>
    </row>
    <row r="190" spans="1:16" s="76" customFormat="1" ht="22.5">
      <c r="A190" s="54">
        <v>4</v>
      </c>
      <c r="B190" s="71" t="s">
        <v>384</v>
      </c>
      <c r="C190" s="72" t="s">
        <v>145</v>
      </c>
      <c r="D190" s="71" t="s">
        <v>548</v>
      </c>
      <c r="E190" s="90">
        <v>36</v>
      </c>
      <c r="F190" s="57"/>
      <c r="G190" s="57"/>
      <c r="H190" s="57"/>
      <c r="I190" s="57"/>
      <c r="J190" s="57"/>
      <c r="K190" s="57"/>
      <c r="L190" s="57"/>
      <c r="M190" s="57"/>
      <c r="N190" s="57"/>
      <c r="O190" s="57"/>
      <c r="P190" s="57"/>
    </row>
    <row r="191" spans="1:16" s="76" customFormat="1" ht="11.25">
      <c r="A191" s="54">
        <v>5</v>
      </c>
      <c r="B191" s="71" t="s">
        <v>223</v>
      </c>
      <c r="C191" s="72" t="s">
        <v>185</v>
      </c>
      <c r="D191" s="71" t="s">
        <v>549</v>
      </c>
      <c r="E191" s="90">
        <v>3</v>
      </c>
      <c r="F191" s="57"/>
      <c r="G191" s="57"/>
      <c r="H191" s="57"/>
      <c r="I191" s="57"/>
      <c r="J191" s="57"/>
      <c r="K191" s="57"/>
      <c r="L191" s="57"/>
      <c r="M191" s="57"/>
      <c r="N191" s="57"/>
      <c r="O191" s="57"/>
      <c r="P191" s="57"/>
    </row>
    <row r="192" spans="1:16" s="76" customFormat="1" ht="11.25">
      <c r="A192" s="54">
        <v>6</v>
      </c>
      <c r="B192" s="71" t="s">
        <v>223</v>
      </c>
      <c r="C192" s="72" t="s">
        <v>146</v>
      </c>
      <c r="D192" s="71" t="s">
        <v>549</v>
      </c>
      <c r="E192" s="90">
        <v>4</v>
      </c>
      <c r="F192" s="57"/>
      <c r="G192" s="57"/>
      <c r="H192" s="57"/>
      <c r="I192" s="57"/>
      <c r="J192" s="57"/>
      <c r="K192" s="57"/>
      <c r="L192" s="57"/>
      <c r="M192" s="57"/>
      <c r="N192" s="57"/>
      <c r="O192" s="57"/>
      <c r="P192" s="57"/>
    </row>
    <row r="193" spans="1:16" s="76" customFormat="1" ht="22.5">
      <c r="A193" s="54">
        <v>7</v>
      </c>
      <c r="B193" s="71" t="s">
        <v>370</v>
      </c>
      <c r="C193" s="72" t="s">
        <v>147</v>
      </c>
      <c r="D193" s="71" t="s">
        <v>549</v>
      </c>
      <c r="E193" s="90">
        <v>4</v>
      </c>
      <c r="F193" s="57"/>
      <c r="G193" s="57"/>
      <c r="H193" s="57"/>
      <c r="I193" s="57"/>
      <c r="J193" s="57"/>
      <c r="K193" s="57"/>
      <c r="L193" s="57"/>
      <c r="M193" s="57"/>
      <c r="N193" s="57"/>
      <c r="O193" s="57"/>
      <c r="P193" s="57"/>
    </row>
    <row r="194" spans="1:16" s="76" customFormat="1" ht="22.5">
      <c r="A194" s="54">
        <v>8</v>
      </c>
      <c r="B194" s="71" t="s">
        <v>223</v>
      </c>
      <c r="C194" s="72" t="s">
        <v>148</v>
      </c>
      <c r="D194" s="71" t="s">
        <v>549</v>
      </c>
      <c r="E194" s="90">
        <v>4</v>
      </c>
      <c r="F194" s="57"/>
      <c r="G194" s="57"/>
      <c r="H194" s="57"/>
      <c r="I194" s="57"/>
      <c r="J194" s="57"/>
      <c r="K194" s="57"/>
      <c r="L194" s="57"/>
      <c r="M194" s="57"/>
      <c r="N194" s="57"/>
      <c r="O194" s="57"/>
      <c r="P194" s="57"/>
    </row>
    <row r="195" spans="1:16" s="76" customFormat="1" ht="11.25">
      <c r="A195" s="54">
        <v>9</v>
      </c>
      <c r="B195" s="71" t="s">
        <v>370</v>
      </c>
      <c r="C195" s="72" t="s">
        <v>186</v>
      </c>
      <c r="D195" s="71" t="s">
        <v>548</v>
      </c>
      <c r="E195" s="90">
        <v>18</v>
      </c>
      <c r="F195" s="57"/>
      <c r="G195" s="57"/>
      <c r="H195" s="57"/>
      <c r="I195" s="57"/>
      <c r="J195" s="57"/>
      <c r="K195" s="57"/>
      <c r="L195" s="57"/>
      <c r="M195" s="57"/>
      <c r="N195" s="57"/>
      <c r="O195" s="57"/>
      <c r="P195" s="57"/>
    </row>
    <row r="196" spans="1:16" s="76" customFormat="1" ht="11.25">
      <c r="A196" s="54">
        <v>10</v>
      </c>
      <c r="B196" s="71"/>
      <c r="C196" s="72" t="s">
        <v>149</v>
      </c>
      <c r="D196" s="71" t="s">
        <v>547</v>
      </c>
      <c r="E196" s="90">
        <v>1</v>
      </c>
      <c r="F196" s="57"/>
      <c r="G196" s="57"/>
      <c r="H196" s="57"/>
      <c r="I196" s="57"/>
      <c r="J196" s="57"/>
      <c r="K196" s="57"/>
      <c r="L196" s="57"/>
      <c r="M196" s="57"/>
      <c r="N196" s="57"/>
      <c r="O196" s="57"/>
      <c r="P196" s="57"/>
    </row>
    <row r="197" spans="1:16" s="76" customFormat="1" ht="12.75">
      <c r="A197" s="54">
        <v>11</v>
      </c>
      <c r="B197" s="71" t="s">
        <v>388</v>
      </c>
      <c r="C197" s="72" t="s">
        <v>150</v>
      </c>
      <c r="D197" s="71" t="s">
        <v>624</v>
      </c>
      <c r="E197" s="90">
        <v>1</v>
      </c>
      <c r="F197" s="57"/>
      <c r="G197" s="57"/>
      <c r="H197" s="57"/>
      <c r="I197" s="57"/>
      <c r="J197" s="57"/>
      <c r="K197" s="57"/>
      <c r="L197" s="57"/>
      <c r="M197" s="57"/>
      <c r="N197" s="57"/>
      <c r="O197" s="57"/>
      <c r="P197" s="57"/>
    </row>
    <row r="198" spans="1:16" s="76" customFormat="1" ht="22.5">
      <c r="A198" s="54"/>
      <c r="B198" s="71" t="s">
        <v>389</v>
      </c>
      <c r="C198" s="181" t="s">
        <v>151</v>
      </c>
      <c r="D198" s="71" t="s">
        <v>547</v>
      </c>
      <c r="E198" s="90">
        <v>1</v>
      </c>
      <c r="F198" s="57"/>
      <c r="G198" s="57"/>
      <c r="H198" s="57"/>
      <c r="I198" s="57"/>
      <c r="J198" s="57"/>
      <c r="K198" s="57"/>
      <c r="L198" s="57"/>
      <c r="M198" s="57"/>
      <c r="N198" s="57"/>
      <c r="O198" s="57"/>
      <c r="P198" s="57"/>
    </row>
    <row r="199" spans="1:16" s="190" customFormat="1" ht="22.5">
      <c r="A199" s="155"/>
      <c r="B199" s="138"/>
      <c r="C199" s="197" t="s">
        <v>125</v>
      </c>
      <c r="D199" s="138" t="s">
        <v>547</v>
      </c>
      <c r="E199" s="198">
        <v>1</v>
      </c>
      <c r="F199" s="153"/>
      <c r="G199" s="154"/>
      <c r="H199" s="154"/>
      <c r="I199" s="154"/>
      <c r="J199" s="154"/>
      <c r="K199" s="154"/>
      <c r="L199" s="154"/>
      <c r="M199" s="154"/>
      <c r="N199" s="154"/>
      <c r="O199" s="154"/>
      <c r="P199" s="154"/>
    </row>
    <row r="200" spans="1:16" s="190" customFormat="1" ht="11.25">
      <c r="A200" s="155"/>
      <c r="B200" s="138"/>
      <c r="C200" s="140" t="s">
        <v>126</v>
      </c>
      <c r="D200" s="138" t="s">
        <v>547</v>
      </c>
      <c r="E200" s="182">
        <v>1</v>
      </c>
      <c r="F200" s="154"/>
      <c r="G200" s="154"/>
      <c r="H200" s="154"/>
      <c r="I200" s="154"/>
      <c r="J200" s="154"/>
      <c r="K200" s="154"/>
      <c r="L200" s="154"/>
      <c r="M200" s="154"/>
      <c r="N200" s="154"/>
      <c r="O200" s="154"/>
      <c r="P200" s="154"/>
    </row>
    <row r="201" spans="1:16" s="190" customFormat="1" ht="22.5">
      <c r="A201" s="155"/>
      <c r="B201" s="138"/>
      <c r="C201" s="140" t="s">
        <v>127</v>
      </c>
      <c r="D201" s="138" t="s">
        <v>547</v>
      </c>
      <c r="E201" s="198">
        <v>1</v>
      </c>
      <c r="F201" s="153"/>
      <c r="G201" s="154"/>
      <c r="H201" s="154"/>
      <c r="I201" s="154"/>
      <c r="J201" s="154"/>
      <c r="K201" s="154"/>
      <c r="L201" s="154"/>
      <c r="M201" s="154"/>
      <c r="N201" s="154"/>
      <c r="O201" s="154"/>
      <c r="P201" s="154"/>
    </row>
    <row r="202" spans="1:16" s="190" customFormat="1" ht="33.75">
      <c r="A202" s="155"/>
      <c r="B202" s="164"/>
      <c r="C202" s="199" t="s">
        <v>509</v>
      </c>
      <c r="D202" s="138" t="s">
        <v>623</v>
      </c>
      <c r="E202" s="182">
        <v>10</v>
      </c>
      <c r="F202" s="154"/>
      <c r="G202" s="154"/>
      <c r="H202" s="154"/>
      <c r="I202" s="154"/>
      <c r="J202" s="154"/>
      <c r="K202" s="154"/>
      <c r="L202" s="154"/>
      <c r="M202" s="154"/>
      <c r="N202" s="154"/>
      <c r="O202" s="154"/>
      <c r="P202" s="154"/>
    </row>
    <row r="203" spans="1:16" ht="12.75">
      <c r="A203" s="360" t="s">
        <v>152</v>
      </c>
      <c r="B203" s="360"/>
      <c r="C203" s="362"/>
      <c r="D203" s="360"/>
      <c r="E203" s="360"/>
      <c r="F203" s="360"/>
      <c r="G203" s="360"/>
      <c r="H203" s="360"/>
      <c r="I203" s="360"/>
      <c r="J203" s="360"/>
      <c r="K203" s="360"/>
      <c r="L203" s="360"/>
      <c r="M203" s="360"/>
      <c r="N203" s="360"/>
      <c r="O203" s="360"/>
      <c r="P203" s="360"/>
    </row>
    <row r="204" spans="1:16" s="76" customFormat="1" ht="12.75">
      <c r="A204" s="54">
        <v>1</v>
      </c>
      <c r="B204" s="71" t="s">
        <v>387</v>
      </c>
      <c r="C204" s="74" t="s">
        <v>153</v>
      </c>
      <c r="D204" s="71" t="s">
        <v>624</v>
      </c>
      <c r="E204" s="90">
        <v>35</v>
      </c>
      <c r="F204" s="57"/>
      <c r="G204" s="57"/>
      <c r="H204" s="57"/>
      <c r="I204" s="57"/>
      <c r="J204" s="57"/>
      <c r="K204" s="57"/>
      <c r="L204" s="57"/>
      <c r="M204" s="57"/>
      <c r="N204" s="57"/>
      <c r="O204" s="57"/>
      <c r="P204" s="57"/>
    </row>
    <row r="205" spans="1:16" s="76" customFormat="1" ht="12.75">
      <c r="A205" s="54">
        <v>2</v>
      </c>
      <c r="B205" s="71" t="s">
        <v>387</v>
      </c>
      <c r="C205" s="74" t="s">
        <v>154</v>
      </c>
      <c r="D205" s="71" t="s">
        <v>624</v>
      </c>
      <c r="E205" s="90">
        <v>30</v>
      </c>
      <c r="F205" s="57"/>
      <c r="G205" s="57"/>
      <c r="H205" s="57"/>
      <c r="I205" s="57"/>
      <c r="J205" s="57"/>
      <c r="K205" s="57"/>
      <c r="L205" s="57"/>
      <c r="M205" s="57"/>
      <c r="N205" s="57"/>
      <c r="O205" s="57"/>
      <c r="P205" s="57"/>
    </row>
    <row r="206" spans="1:16" ht="12.75">
      <c r="A206" s="360" t="s">
        <v>155</v>
      </c>
      <c r="B206" s="360"/>
      <c r="C206" s="360"/>
      <c r="D206" s="360"/>
      <c r="E206" s="360"/>
      <c r="F206" s="360"/>
      <c r="G206" s="360"/>
      <c r="H206" s="360"/>
      <c r="I206" s="360"/>
      <c r="J206" s="360"/>
      <c r="K206" s="360"/>
      <c r="L206" s="360"/>
      <c r="M206" s="360"/>
      <c r="N206" s="360"/>
      <c r="O206" s="360"/>
      <c r="P206" s="360"/>
    </row>
    <row r="207" spans="1:16" s="76" customFormat="1" ht="56.25">
      <c r="A207" s="176">
        <v>1</v>
      </c>
      <c r="B207" s="177" t="s">
        <v>223</v>
      </c>
      <c r="C207" s="178" t="s">
        <v>227</v>
      </c>
      <c r="D207" s="177" t="s">
        <v>623</v>
      </c>
      <c r="E207" s="179">
        <v>533</v>
      </c>
      <c r="F207" s="180"/>
      <c r="G207" s="180"/>
      <c r="H207" s="180"/>
      <c r="I207" s="180"/>
      <c r="J207" s="180"/>
      <c r="K207" s="180"/>
      <c r="L207" s="180"/>
      <c r="M207" s="180"/>
      <c r="N207" s="180"/>
      <c r="O207" s="180"/>
      <c r="P207" s="180"/>
    </row>
    <row r="208" spans="1:16" s="76" customFormat="1" ht="11.25">
      <c r="A208" s="54">
        <v>2</v>
      </c>
      <c r="B208" s="71" t="s">
        <v>386</v>
      </c>
      <c r="C208" s="74" t="s">
        <v>187</v>
      </c>
      <c r="D208" s="71" t="s">
        <v>623</v>
      </c>
      <c r="E208" s="90">
        <v>235</v>
      </c>
      <c r="F208" s="57"/>
      <c r="G208" s="57"/>
      <c r="H208" s="57"/>
      <c r="I208" s="57"/>
      <c r="J208" s="57"/>
      <c r="K208" s="57"/>
      <c r="L208" s="57"/>
      <c r="M208" s="57"/>
      <c r="N208" s="57"/>
      <c r="O208" s="57"/>
      <c r="P208" s="57"/>
    </row>
    <row r="209" spans="1:16" s="76" customFormat="1" ht="11.25">
      <c r="A209" s="54">
        <v>3</v>
      </c>
      <c r="B209" s="71"/>
      <c r="C209" s="74" t="s">
        <v>144</v>
      </c>
      <c r="D209" s="71" t="s">
        <v>547</v>
      </c>
      <c r="E209" s="90">
        <v>1</v>
      </c>
      <c r="F209" s="57"/>
      <c r="G209" s="57"/>
      <c r="H209" s="57"/>
      <c r="I209" s="57"/>
      <c r="J209" s="57"/>
      <c r="K209" s="57"/>
      <c r="L209" s="57"/>
      <c r="M209" s="57"/>
      <c r="N209" s="57"/>
      <c r="O209" s="57"/>
      <c r="P209" s="57"/>
    </row>
    <row r="210" spans="1:16" ht="12.75">
      <c r="A210" s="360" t="s">
        <v>156</v>
      </c>
      <c r="B210" s="360"/>
      <c r="C210" s="360"/>
      <c r="D210" s="360"/>
      <c r="E210" s="360"/>
      <c r="F210" s="360"/>
      <c r="G210" s="360"/>
      <c r="H210" s="360"/>
      <c r="I210" s="360"/>
      <c r="J210" s="360"/>
      <c r="K210" s="360"/>
      <c r="L210" s="360"/>
      <c r="M210" s="360"/>
      <c r="N210" s="360"/>
      <c r="O210" s="360"/>
      <c r="P210" s="360"/>
    </row>
    <row r="211" spans="1:16" s="76" customFormat="1" ht="22.5">
      <c r="A211" s="54">
        <v>1</v>
      </c>
      <c r="B211" s="71" t="s">
        <v>223</v>
      </c>
      <c r="C211" s="74" t="s">
        <v>157</v>
      </c>
      <c r="D211" s="71" t="s">
        <v>623</v>
      </c>
      <c r="E211" s="90">
        <v>63</v>
      </c>
      <c r="F211" s="57"/>
      <c r="G211" s="57"/>
      <c r="H211" s="57"/>
      <c r="I211" s="57"/>
      <c r="J211" s="57"/>
      <c r="K211" s="57"/>
      <c r="L211" s="57"/>
      <c r="M211" s="57"/>
      <c r="N211" s="57"/>
      <c r="O211" s="57"/>
      <c r="P211" s="57"/>
    </row>
    <row r="212" spans="1:16" s="76" customFormat="1" ht="11.25">
      <c r="A212" s="54">
        <v>2</v>
      </c>
      <c r="B212" s="71" t="s">
        <v>223</v>
      </c>
      <c r="C212" s="74" t="s">
        <v>158</v>
      </c>
      <c r="D212" s="71" t="s">
        <v>548</v>
      </c>
      <c r="E212" s="90">
        <v>19.2</v>
      </c>
      <c r="F212" s="57"/>
      <c r="G212" s="57"/>
      <c r="H212" s="57"/>
      <c r="I212" s="57"/>
      <c r="J212" s="57"/>
      <c r="K212" s="57"/>
      <c r="L212" s="57"/>
      <c r="M212" s="57"/>
      <c r="N212" s="57"/>
      <c r="O212" s="57"/>
      <c r="P212" s="57"/>
    </row>
    <row r="213" spans="1:16" s="76" customFormat="1" ht="11.25">
      <c r="A213" s="54">
        <v>3</v>
      </c>
      <c r="B213" s="71" t="s">
        <v>223</v>
      </c>
      <c r="C213" s="74" t="s">
        <v>159</v>
      </c>
      <c r="D213" s="71" t="s">
        <v>548</v>
      </c>
      <c r="E213" s="90">
        <v>39.2</v>
      </c>
      <c r="F213" s="57"/>
      <c r="G213" s="57"/>
      <c r="H213" s="57"/>
      <c r="I213" s="57"/>
      <c r="J213" s="57"/>
      <c r="K213" s="57"/>
      <c r="L213" s="57"/>
      <c r="M213" s="57"/>
      <c r="N213" s="57"/>
      <c r="O213" s="57"/>
      <c r="P213" s="57"/>
    </row>
    <row r="214" spans="1:16" s="76" customFormat="1" ht="11.25">
      <c r="A214" s="54">
        <v>4</v>
      </c>
      <c r="B214" s="71" t="s">
        <v>369</v>
      </c>
      <c r="C214" s="74" t="s">
        <v>160</v>
      </c>
      <c r="D214" s="71" t="s">
        <v>623</v>
      </c>
      <c r="E214" s="90">
        <v>31.5</v>
      </c>
      <c r="F214" s="57"/>
      <c r="G214" s="57"/>
      <c r="H214" s="57"/>
      <c r="I214" s="57"/>
      <c r="J214" s="57"/>
      <c r="K214" s="57"/>
      <c r="L214" s="57"/>
      <c r="M214" s="57"/>
      <c r="N214" s="57"/>
      <c r="O214" s="57"/>
      <c r="P214" s="57"/>
    </row>
    <row r="215" spans="1:16" s="76" customFormat="1" ht="11.25">
      <c r="A215" s="54">
        <v>5</v>
      </c>
      <c r="B215" s="71"/>
      <c r="C215" s="74" t="s">
        <v>144</v>
      </c>
      <c r="D215" s="71" t="s">
        <v>547</v>
      </c>
      <c r="E215" s="90">
        <v>1</v>
      </c>
      <c r="F215" s="57"/>
      <c r="G215" s="57"/>
      <c r="H215" s="57"/>
      <c r="I215" s="57"/>
      <c r="J215" s="57"/>
      <c r="K215" s="57"/>
      <c r="L215" s="57"/>
      <c r="M215" s="57"/>
      <c r="N215" s="57"/>
      <c r="O215" s="57"/>
      <c r="P215" s="57"/>
    </row>
    <row r="216" spans="1:16" s="76" customFormat="1" ht="22.5">
      <c r="A216" s="54">
        <v>6</v>
      </c>
      <c r="B216" s="71" t="s">
        <v>223</v>
      </c>
      <c r="C216" s="74" t="s">
        <v>161</v>
      </c>
      <c r="D216" s="71" t="s">
        <v>623</v>
      </c>
      <c r="E216" s="90">
        <v>1.8</v>
      </c>
      <c r="F216" s="57"/>
      <c r="G216" s="57"/>
      <c r="H216" s="57"/>
      <c r="I216" s="57"/>
      <c r="J216" s="57"/>
      <c r="K216" s="57"/>
      <c r="L216" s="57"/>
      <c r="M216" s="57"/>
      <c r="N216" s="57"/>
      <c r="O216" s="57"/>
      <c r="P216" s="57"/>
    </row>
    <row r="217" spans="1:16" s="76" customFormat="1" ht="22.5">
      <c r="A217" s="54">
        <v>7</v>
      </c>
      <c r="B217" s="71" t="s">
        <v>223</v>
      </c>
      <c r="C217" s="148" t="s">
        <v>162</v>
      </c>
      <c r="D217" s="149" t="s">
        <v>623</v>
      </c>
      <c r="E217" s="150">
        <v>280</v>
      </c>
      <c r="F217" s="151"/>
      <c r="G217" s="57"/>
      <c r="H217" s="57"/>
      <c r="I217" s="57"/>
      <c r="J217" s="57"/>
      <c r="K217" s="57"/>
      <c r="L217" s="57"/>
      <c r="M217" s="57"/>
      <c r="N217" s="57"/>
      <c r="O217" s="57"/>
      <c r="P217" s="57"/>
    </row>
    <row r="218" spans="1:16" s="76" customFormat="1" ht="11.25">
      <c r="A218" s="54">
        <v>8</v>
      </c>
      <c r="B218" s="147"/>
      <c r="C218" s="137" t="s">
        <v>160</v>
      </c>
      <c r="D218" s="136" t="s">
        <v>623</v>
      </c>
      <c r="E218" s="138">
        <v>140</v>
      </c>
      <c r="F218" s="151"/>
      <c r="G218" s="57"/>
      <c r="H218" s="57"/>
      <c r="I218" s="57"/>
      <c r="J218" s="57"/>
      <c r="K218" s="57"/>
      <c r="L218" s="57"/>
      <c r="M218" s="57"/>
      <c r="N218" s="57"/>
      <c r="O218" s="57"/>
      <c r="P218" s="57"/>
    </row>
    <row r="219" spans="1:16" s="76" customFormat="1" ht="11.25">
      <c r="A219" s="54">
        <v>9</v>
      </c>
      <c r="B219" s="147"/>
      <c r="C219" s="137" t="s">
        <v>158</v>
      </c>
      <c r="D219" s="136" t="s">
        <v>412</v>
      </c>
      <c r="E219" s="142">
        <v>100</v>
      </c>
      <c r="F219" s="56"/>
      <c r="G219" s="57"/>
      <c r="H219" s="57"/>
      <c r="I219" s="57"/>
      <c r="J219" s="57"/>
      <c r="K219" s="57"/>
      <c r="L219" s="57"/>
      <c r="M219" s="57"/>
      <c r="N219" s="57"/>
      <c r="O219" s="57"/>
      <c r="P219" s="57"/>
    </row>
    <row r="220" spans="1:16" s="76" customFormat="1" ht="11.25">
      <c r="A220" s="54">
        <v>10</v>
      </c>
      <c r="B220" s="147"/>
      <c r="C220" s="137" t="s">
        <v>159</v>
      </c>
      <c r="D220" s="136" t="s">
        <v>412</v>
      </c>
      <c r="E220" s="142">
        <v>196</v>
      </c>
      <c r="F220" s="56"/>
      <c r="G220" s="57"/>
      <c r="H220" s="57"/>
      <c r="I220" s="57"/>
      <c r="J220" s="57"/>
      <c r="K220" s="57"/>
      <c r="L220" s="57"/>
      <c r="M220" s="57"/>
      <c r="N220" s="57"/>
      <c r="O220" s="57"/>
      <c r="P220" s="57"/>
    </row>
    <row r="221" spans="1:16" s="76" customFormat="1" ht="12">
      <c r="A221" s="360" t="s">
        <v>527</v>
      </c>
      <c r="B221" s="360"/>
      <c r="C221" s="360"/>
      <c r="D221" s="360"/>
      <c r="E221" s="360"/>
      <c r="F221" s="360"/>
      <c r="G221" s="360"/>
      <c r="H221" s="360"/>
      <c r="I221" s="360"/>
      <c r="J221" s="360"/>
      <c r="K221" s="360"/>
      <c r="L221" s="360"/>
      <c r="M221" s="360"/>
      <c r="N221" s="360"/>
      <c r="O221" s="360"/>
      <c r="P221" s="360"/>
    </row>
    <row r="222" spans="1:16" s="190" customFormat="1" ht="11.25">
      <c r="A222" s="200"/>
      <c r="B222" s="138"/>
      <c r="C222" s="201" t="s">
        <v>188</v>
      </c>
      <c r="D222" s="136" t="s">
        <v>469</v>
      </c>
      <c r="E222" s="202">
        <v>78.8</v>
      </c>
      <c r="F222" s="203"/>
      <c r="G222" s="203"/>
      <c r="H222" s="203"/>
      <c r="I222" s="203"/>
      <c r="J222" s="204"/>
      <c r="K222" s="205"/>
      <c r="L222" s="205"/>
      <c r="M222" s="205"/>
      <c r="N222" s="205"/>
      <c r="O222" s="205"/>
      <c r="P222" s="205"/>
    </row>
    <row r="223" spans="1:16" s="190" customFormat="1" ht="11.25">
      <c r="A223" s="155"/>
      <c r="B223" s="164"/>
      <c r="C223" s="137" t="s">
        <v>659</v>
      </c>
      <c r="D223" s="206" t="s">
        <v>469</v>
      </c>
      <c r="E223" s="198">
        <v>226.4</v>
      </c>
      <c r="F223" s="207"/>
      <c r="G223" s="207"/>
      <c r="H223" s="207"/>
      <c r="I223" s="207"/>
      <c r="J223" s="208"/>
      <c r="K223" s="209"/>
      <c r="L223" s="154"/>
      <c r="M223" s="154"/>
      <c r="N223" s="154"/>
      <c r="O223" s="154"/>
      <c r="P223" s="154"/>
    </row>
    <row r="224" spans="1:16" s="190" customFormat="1" ht="11.25">
      <c r="A224" s="155"/>
      <c r="B224" s="138"/>
      <c r="C224" s="210" t="s">
        <v>660</v>
      </c>
      <c r="D224" s="136" t="s">
        <v>469</v>
      </c>
      <c r="E224" s="198">
        <v>95.6</v>
      </c>
      <c r="F224" s="207"/>
      <c r="G224" s="207"/>
      <c r="H224" s="207"/>
      <c r="I224" s="207"/>
      <c r="J224" s="211"/>
      <c r="K224" s="154"/>
      <c r="L224" s="154"/>
      <c r="M224" s="154"/>
      <c r="N224" s="154"/>
      <c r="O224" s="154"/>
      <c r="P224" s="154"/>
    </row>
    <row r="225" spans="1:16" s="190" customFormat="1" ht="11.25">
      <c r="A225" s="155"/>
      <c r="B225" s="138"/>
      <c r="C225" s="137" t="s">
        <v>528</v>
      </c>
      <c r="D225" s="136" t="s">
        <v>623</v>
      </c>
      <c r="E225" s="198">
        <v>12</v>
      </c>
      <c r="F225" s="207"/>
      <c r="G225" s="207"/>
      <c r="H225" s="207"/>
      <c r="I225" s="207"/>
      <c r="J225" s="211"/>
      <c r="K225" s="154"/>
      <c r="L225" s="154"/>
      <c r="M225" s="154"/>
      <c r="N225" s="154"/>
      <c r="O225" s="154"/>
      <c r="P225" s="154"/>
    </row>
    <row r="226" spans="1:16" s="190" customFormat="1" ht="11.25">
      <c r="A226" s="155"/>
      <c r="B226" s="138"/>
      <c r="C226" s="201" t="s">
        <v>144</v>
      </c>
      <c r="D226" s="212" t="s">
        <v>408</v>
      </c>
      <c r="E226" s="182">
        <v>1</v>
      </c>
      <c r="F226" s="182"/>
      <c r="G226" s="182"/>
      <c r="H226" s="182"/>
      <c r="I226" s="182"/>
      <c r="J226" s="182"/>
      <c r="K226" s="154"/>
      <c r="L226" s="154"/>
      <c r="M226" s="154"/>
      <c r="N226" s="154"/>
      <c r="O226" s="154"/>
      <c r="P226" s="154"/>
    </row>
    <row r="227" spans="1:16" s="190" customFormat="1" ht="11.25">
      <c r="A227" s="155"/>
      <c r="B227" s="138"/>
      <c r="C227" s="213" t="s">
        <v>510</v>
      </c>
      <c r="D227" s="136" t="s">
        <v>412</v>
      </c>
      <c r="E227" s="182">
        <v>7.6</v>
      </c>
      <c r="F227" s="154"/>
      <c r="G227" s="154"/>
      <c r="H227" s="154"/>
      <c r="I227" s="154"/>
      <c r="J227" s="154"/>
      <c r="K227" s="154"/>
      <c r="L227" s="154"/>
      <c r="M227" s="154"/>
      <c r="N227" s="154"/>
      <c r="O227" s="154"/>
      <c r="P227" s="154"/>
    </row>
    <row r="228" spans="1:16" s="190" customFormat="1" ht="33.75">
      <c r="A228" s="155"/>
      <c r="B228" s="138"/>
      <c r="C228" s="137" t="s">
        <v>511</v>
      </c>
      <c r="D228" s="136" t="s">
        <v>408</v>
      </c>
      <c r="E228" s="182">
        <v>1</v>
      </c>
      <c r="F228" s="182"/>
      <c r="G228" s="182"/>
      <c r="H228" s="182"/>
      <c r="I228" s="182"/>
      <c r="J228" s="182"/>
      <c r="K228" s="154"/>
      <c r="L228" s="154"/>
      <c r="M228" s="154"/>
      <c r="N228" s="154"/>
      <c r="O228" s="154"/>
      <c r="P228" s="154"/>
    </row>
    <row r="229" spans="1:16" s="190" customFormat="1" ht="12.75">
      <c r="A229" s="155"/>
      <c r="B229" s="138"/>
      <c r="C229" s="214" t="s">
        <v>512</v>
      </c>
      <c r="D229" s="136" t="s">
        <v>423</v>
      </c>
      <c r="E229" s="198">
        <v>0.5</v>
      </c>
      <c r="F229" s="153"/>
      <c r="G229" s="154"/>
      <c r="H229" s="154"/>
      <c r="I229" s="154"/>
      <c r="J229" s="154"/>
      <c r="K229" s="154"/>
      <c r="L229" s="154"/>
      <c r="M229" s="154"/>
      <c r="N229" s="154"/>
      <c r="O229" s="154"/>
      <c r="P229" s="154"/>
    </row>
    <row r="230" spans="1:16" s="190" customFormat="1" ht="11.25">
      <c r="A230" s="155"/>
      <c r="B230" s="138"/>
      <c r="C230" s="210" t="s">
        <v>513</v>
      </c>
      <c r="D230" s="136" t="s">
        <v>412</v>
      </c>
      <c r="E230" s="198">
        <v>1</v>
      </c>
      <c r="F230" s="154"/>
      <c r="G230" s="154"/>
      <c r="H230" s="154"/>
      <c r="I230" s="154"/>
      <c r="J230" s="154"/>
      <c r="K230" s="154"/>
      <c r="L230" s="154"/>
      <c r="M230" s="154"/>
      <c r="N230" s="154"/>
      <c r="O230" s="154"/>
      <c r="P230" s="154"/>
    </row>
    <row r="231" spans="1:16" s="190" customFormat="1" ht="22.5">
      <c r="A231" s="155"/>
      <c r="B231" s="138"/>
      <c r="C231" s="185" t="s">
        <v>529</v>
      </c>
      <c r="D231" s="136" t="s">
        <v>412</v>
      </c>
      <c r="E231" s="154">
        <v>16</v>
      </c>
      <c r="F231" s="154"/>
      <c r="G231" s="154"/>
      <c r="H231" s="154"/>
      <c r="I231" s="154"/>
      <c r="J231" s="154"/>
      <c r="K231" s="154"/>
      <c r="L231" s="154"/>
      <c r="M231" s="154"/>
      <c r="N231" s="154"/>
      <c r="O231" s="154"/>
      <c r="P231" s="154"/>
    </row>
    <row r="232" spans="1:16" s="190" customFormat="1" ht="12">
      <c r="A232" s="155"/>
      <c r="B232" s="164"/>
      <c r="C232" s="215" t="s">
        <v>667</v>
      </c>
      <c r="D232" s="136" t="s">
        <v>412</v>
      </c>
      <c r="E232" s="154">
        <v>16</v>
      </c>
      <c r="F232" s="154"/>
      <c r="G232" s="154"/>
      <c r="H232" s="154"/>
      <c r="I232" s="154"/>
      <c r="J232" s="154"/>
      <c r="K232" s="154"/>
      <c r="L232" s="154"/>
      <c r="M232" s="154"/>
      <c r="N232" s="154"/>
      <c r="O232" s="154"/>
      <c r="P232" s="154"/>
    </row>
    <row r="233" spans="1:16" s="190" customFormat="1" ht="11.25">
      <c r="A233" s="155"/>
      <c r="B233" s="164"/>
      <c r="C233" s="137" t="s">
        <v>661</v>
      </c>
      <c r="D233" s="136" t="s">
        <v>668</v>
      </c>
      <c r="E233" s="182">
        <v>31.3</v>
      </c>
      <c r="F233" s="154"/>
      <c r="G233" s="154"/>
      <c r="H233" s="154"/>
      <c r="I233" s="154"/>
      <c r="J233" s="154"/>
      <c r="K233" s="154"/>
      <c r="L233" s="154"/>
      <c r="M233" s="154"/>
      <c r="N233" s="154"/>
      <c r="O233" s="154"/>
      <c r="P233" s="154"/>
    </row>
    <row r="234" spans="1:16" s="190" customFormat="1" ht="12">
      <c r="A234" s="155"/>
      <c r="B234" s="164"/>
      <c r="C234" s="215" t="s">
        <v>662</v>
      </c>
      <c r="D234" s="136" t="s">
        <v>668</v>
      </c>
      <c r="E234" s="198">
        <v>79</v>
      </c>
      <c r="F234" s="207"/>
      <c r="G234" s="207"/>
      <c r="H234" s="207"/>
      <c r="I234" s="207"/>
      <c r="J234" s="208"/>
      <c r="K234" s="209"/>
      <c r="L234" s="154"/>
      <c r="M234" s="154"/>
      <c r="N234" s="154"/>
      <c r="O234" s="154"/>
      <c r="P234" s="154"/>
    </row>
    <row r="235" spans="1:16" s="190" customFormat="1" ht="11.25">
      <c r="A235" s="155"/>
      <c r="B235" s="164"/>
      <c r="C235" s="137" t="s">
        <v>663</v>
      </c>
      <c r="D235" s="216" t="s">
        <v>668</v>
      </c>
      <c r="E235" s="198">
        <v>76</v>
      </c>
      <c r="F235" s="207"/>
      <c r="G235" s="207"/>
      <c r="H235" s="207"/>
      <c r="I235" s="207"/>
      <c r="J235" s="208"/>
      <c r="K235" s="209"/>
      <c r="L235" s="154"/>
      <c r="M235" s="154"/>
      <c r="N235" s="154"/>
      <c r="O235" s="154"/>
      <c r="P235" s="154"/>
    </row>
    <row r="236" spans="1:16" s="190" customFormat="1" ht="11.25">
      <c r="A236" s="155"/>
      <c r="B236" s="138"/>
      <c r="C236" s="217" t="s">
        <v>664</v>
      </c>
      <c r="D236" s="136" t="s">
        <v>430</v>
      </c>
      <c r="E236" s="198">
        <v>8</v>
      </c>
      <c r="F236" s="153"/>
      <c r="G236" s="154"/>
      <c r="H236" s="154"/>
      <c r="I236" s="154"/>
      <c r="J236" s="154"/>
      <c r="K236" s="154"/>
      <c r="L236" s="218"/>
      <c r="M236" s="219"/>
      <c r="N236" s="209"/>
      <c r="O236" s="154"/>
      <c r="P236" s="154"/>
    </row>
    <row r="237" spans="1:16" s="190" customFormat="1" ht="12">
      <c r="A237" s="155"/>
      <c r="B237" s="164"/>
      <c r="C237" s="215" t="s">
        <v>665</v>
      </c>
      <c r="D237" s="216" t="s">
        <v>430</v>
      </c>
      <c r="E237" s="198">
        <v>16</v>
      </c>
      <c r="F237" s="153"/>
      <c r="G237" s="154"/>
      <c r="H237" s="154"/>
      <c r="I237" s="154"/>
      <c r="J237" s="154"/>
      <c r="K237" s="154"/>
      <c r="L237" s="218"/>
      <c r="M237" s="219"/>
      <c r="N237" s="209"/>
      <c r="O237" s="154"/>
      <c r="P237" s="154"/>
    </row>
    <row r="238" spans="1:16" s="190" customFormat="1" ht="12">
      <c r="A238" s="155"/>
      <c r="B238" s="138"/>
      <c r="C238" s="215" t="s">
        <v>666</v>
      </c>
      <c r="D238" s="216" t="s">
        <v>430</v>
      </c>
      <c r="E238" s="198">
        <v>4</v>
      </c>
      <c r="F238" s="153"/>
      <c r="G238" s="154"/>
      <c r="H238" s="154"/>
      <c r="I238" s="154"/>
      <c r="J238" s="154"/>
      <c r="K238" s="154"/>
      <c r="L238" s="154"/>
      <c r="M238" s="205"/>
      <c r="N238" s="154"/>
      <c r="O238" s="154"/>
      <c r="P238" s="154"/>
    </row>
    <row r="239" spans="1:16" s="190" customFormat="1" ht="11.25">
      <c r="A239" s="155"/>
      <c r="B239" s="138"/>
      <c r="C239" s="137" t="s">
        <v>514</v>
      </c>
      <c r="D239" s="136" t="s">
        <v>469</v>
      </c>
      <c r="E239" s="182">
        <v>31.3</v>
      </c>
      <c r="F239" s="154"/>
      <c r="G239" s="154"/>
      <c r="H239" s="154"/>
      <c r="I239" s="154"/>
      <c r="J239" s="154"/>
      <c r="K239" s="154"/>
      <c r="L239" s="154"/>
      <c r="M239" s="154"/>
      <c r="N239" s="154"/>
      <c r="O239" s="154"/>
      <c r="P239" s="154"/>
    </row>
    <row r="240" spans="1:16" s="190" customFormat="1" ht="12">
      <c r="A240" s="348" t="s">
        <v>515</v>
      </c>
      <c r="B240" s="348"/>
      <c r="C240" s="348"/>
      <c r="D240" s="348"/>
      <c r="E240" s="348"/>
      <c r="F240" s="348"/>
      <c r="G240" s="348"/>
      <c r="H240" s="348"/>
      <c r="I240" s="348"/>
      <c r="J240" s="348"/>
      <c r="K240" s="348"/>
      <c r="L240" s="348"/>
      <c r="M240" s="348"/>
      <c r="N240" s="348"/>
      <c r="O240" s="348"/>
      <c r="P240" s="348"/>
    </row>
    <row r="241" spans="1:16" s="190" customFormat="1" ht="22.5">
      <c r="A241" s="200"/>
      <c r="B241" s="220"/>
      <c r="C241" s="221" t="s">
        <v>516</v>
      </c>
      <c r="D241" s="136" t="s">
        <v>430</v>
      </c>
      <c r="E241" s="198">
        <v>1</v>
      </c>
      <c r="F241" s="153"/>
      <c r="G241" s="154"/>
      <c r="H241" s="154"/>
      <c r="I241" s="154"/>
      <c r="J241" s="154"/>
      <c r="K241" s="154"/>
      <c r="L241" s="154"/>
      <c r="M241" s="154"/>
      <c r="N241" s="154"/>
      <c r="O241" s="154"/>
      <c r="P241" s="154"/>
    </row>
    <row r="242" spans="1:16" s="190" customFormat="1" ht="11.25">
      <c r="A242" s="155"/>
      <c r="B242" s="164"/>
      <c r="C242" s="221" t="s">
        <v>517</v>
      </c>
      <c r="D242" s="136" t="s">
        <v>430</v>
      </c>
      <c r="E242" s="198">
        <v>5</v>
      </c>
      <c r="F242" s="153"/>
      <c r="G242" s="154"/>
      <c r="H242" s="154"/>
      <c r="I242" s="154"/>
      <c r="J242" s="154"/>
      <c r="K242" s="154"/>
      <c r="L242" s="154"/>
      <c r="M242" s="154"/>
      <c r="N242" s="154"/>
      <c r="O242" s="154"/>
      <c r="P242" s="154"/>
    </row>
    <row r="243" spans="1:16" s="190" customFormat="1" ht="11.25">
      <c r="A243" s="155"/>
      <c r="B243" s="164"/>
      <c r="C243" s="221" t="s">
        <v>518</v>
      </c>
      <c r="D243" s="222" t="s">
        <v>430</v>
      </c>
      <c r="E243" s="198">
        <v>5</v>
      </c>
      <c r="F243" s="153"/>
      <c r="G243" s="154"/>
      <c r="H243" s="154"/>
      <c r="I243" s="154"/>
      <c r="J243" s="154"/>
      <c r="K243" s="154"/>
      <c r="L243" s="154"/>
      <c r="M243" s="154"/>
      <c r="N243" s="154"/>
      <c r="O243" s="154"/>
      <c r="P243" s="154"/>
    </row>
    <row r="244" spans="1:16" s="190" customFormat="1" ht="11.25">
      <c r="A244" s="155"/>
      <c r="B244" s="164"/>
      <c r="C244" s="137" t="s">
        <v>519</v>
      </c>
      <c r="D244" s="136" t="s">
        <v>430</v>
      </c>
      <c r="E244" s="198">
        <v>6</v>
      </c>
      <c r="F244" s="153"/>
      <c r="G244" s="154"/>
      <c r="H244" s="154"/>
      <c r="I244" s="154"/>
      <c r="J244" s="154"/>
      <c r="K244" s="154"/>
      <c r="L244" s="154"/>
      <c r="M244" s="154"/>
      <c r="N244" s="154"/>
      <c r="O244" s="154"/>
      <c r="P244" s="154"/>
    </row>
    <row r="245" spans="1:16" s="190" customFormat="1" ht="12.75">
      <c r="A245" s="155"/>
      <c r="B245" s="138"/>
      <c r="C245" s="223" t="s">
        <v>520</v>
      </c>
      <c r="D245" s="222" t="s">
        <v>526</v>
      </c>
      <c r="E245" s="198">
        <v>0.2</v>
      </c>
      <c r="F245" s="153"/>
      <c r="G245" s="154"/>
      <c r="H245" s="154"/>
      <c r="I245" s="154"/>
      <c r="J245" s="154"/>
      <c r="K245" s="154"/>
      <c r="L245" s="154"/>
      <c r="M245" s="224"/>
      <c r="N245" s="154"/>
      <c r="O245" s="154"/>
      <c r="P245" s="154"/>
    </row>
    <row r="246" spans="1:16" s="190" customFormat="1" ht="11.25">
      <c r="A246" s="155"/>
      <c r="B246" s="164"/>
      <c r="C246" s="137" t="s">
        <v>521</v>
      </c>
      <c r="D246" s="136" t="s">
        <v>469</v>
      </c>
      <c r="E246" s="198">
        <v>5</v>
      </c>
      <c r="F246" s="153"/>
      <c r="G246" s="154"/>
      <c r="H246" s="154"/>
      <c r="I246" s="154"/>
      <c r="J246" s="154"/>
      <c r="K246" s="154"/>
      <c r="L246" s="218"/>
      <c r="M246" s="219"/>
      <c r="N246" s="209"/>
      <c r="O246" s="154"/>
      <c r="P246" s="154"/>
    </row>
    <row r="247" spans="1:16" s="190" customFormat="1" ht="11.25">
      <c r="A247" s="155"/>
      <c r="B247" s="164"/>
      <c r="C247" s="221" t="s">
        <v>522</v>
      </c>
      <c r="D247" s="136" t="s">
        <v>430</v>
      </c>
      <c r="E247" s="198">
        <v>5</v>
      </c>
      <c r="F247" s="153"/>
      <c r="G247" s="154"/>
      <c r="H247" s="154"/>
      <c r="I247" s="154"/>
      <c r="J247" s="154"/>
      <c r="K247" s="154"/>
      <c r="L247" s="154"/>
      <c r="M247" s="205"/>
      <c r="N247" s="154"/>
      <c r="O247" s="154"/>
      <c r="P247" s="154"/>
    </row>
    <row r="248" spans="1:16" s="190" customFormat="1" ht="22.5">
      <c r="A248" s="155"/>
      <c r="B248" s="164"/>
      <c r="C248" s="221" t="s">
        <v>523</v>
      </c>
      <c r="D248" s="136" t="s">
        <v>430</v>
      </c>
      <c r="E248" s="198">
        <v>5</v>
      </c>
      <c r="F248" s="153"/>
      <c r="G248" s="154"/>
      <c r="H248" s="154"/>
      <c r="I248" s="154"/>
      <c r="J248" s="154"/>
      <c r="K248" s="154"/>
      <c r="L248" s="154"/>
      <c r="M248" s="154"/>
      <c r="N248" s="154"/>
      <c r="O248" s="154"/>
      <c r="P248" s="154"/>
    </row>
    <row r="249" spans="1:16" s="190" customFormat="1" ht="22.5">
      <c r="A249" s="155"/>
      <c r="B249" s="164"/>
      <c r="C249" s="221" t="s">
        <v>524</v>
      </c>
      <c r="D249" s="136" t="s">
        <v>408</v>
      </c>
      <c r="E249" s="198">
        <v>1</v>
      </c>
      <c r="F249" s="153"/>
      <c r="G249" s="154"/>
      <c r="H249" s="154"/>
      <c r="I249" s="154"/>
      <c r="J249" s="154"/>
      <c r="K249" s="154"/>
      <c r="L249" s="154"/>
      <c r="M249" s="154"/>
      <c r="N249" s="154"/>
      <c r="O249" s="154"/>
      <c r="P249" s="154"/>
    </row>
    <row r="250" spans="1:16" s="190" customFormat="1" ht="12.75">
      <c r="A250" s="155"/>
      <c r="B250" s="164"/>
      <c r="C250" s="137" t="s">
        <v>525</v>
      </c>
      <c r="D250" s="225" t="s">
        <v>526</v>
      </c>
      <c r="E250" s="198">
        <v>0.1</v>
      </c>
      <c r="F250" s="153"/>
      <c r="G250" s="154"/>
      <c r="H250" s="154"/>
      <c r="I250" s="154"/>
      <c r="J250" s="154"/>
      <c r="K250" s="154"/>
      <c r="L250" s="154"/>
      <c r="M250" s="154"/>
      <c r="N250" s="154"/>
      <c r="O250" s="154"/>
      <c r="P250" s="154"/>
    </row>
    <row r="251" spans="1:16" s="190" customFormat="1" ht="11.25">
      <c r="A251" s="155"/>
      <c r="B251" s="164"/>
      <c r="C251" s="137" t="s">
        <v>144</v>
      </c>
      <c r="D251" s="136" t="s">
        <v>408</v>
      </c>
      <c r="E251" s="142">
        <v>1</v>
      </c>
      <c r="F251" s="154"/>
      <c r="G251" s="154"/>
      <c r="H251" s="154"/>
      <c r="I251" s="154"/>
      <c r="J251" s="154"/>
      <c r="K251" s="154"/>
      <c r="L251" s="154"/>
      <c r="M251" s="154"/>
      <c r="N251" s="154"/>
      <c r="O251" s="154"/>
      <c r="P251" s="154"/>
    </row>
    <row r="252" spans="1:16" s="190" customFormat="1" ht="12">
      <c r="A252" s="348" t="s">
        <v>130</v>
      </c>
      <c r="B252" s="348"/>
      <c r="C252" s="349"/>
      <c r="D252" s="348"/>
      <c r="E252" s="348"/>
      <c r="F252" s="348"/>
      <c r="G252" s="348"/>
      <c r="H252" s="348"/>
      <c r="I252" s="348"/>
      <c r="J252" s="348"/>
      <c r="K252" s="348"/>
      <c r="L252" s="348"/>
      <c r="M252" s="348"/>
      <c r="N252" s="348"/>
      <c r="O252" s="348"/>
      <c r="P252" s="348"/>
    </row>
    <row r="253" spans="1:16" s="190" customFormat="1" ht="11.25">
      <c r="A253" s="155"/>
      <c r="B253" s="138"/>
      <c r="C253" s="226" t="s">
        <v>128</v>
      </c>
      <c r="D253" s="136" t="s">
        <v>408</v>
      </c>
      <c r="E253" s="172">
        <v>1</v>
      </c>
      <c r="F253" s="154"/>
      <c r="G253" s="154"/>
      <c r="H253" s="154"/>
      <c r="I253" s="154"/>
      <c r="J253" s="154"/>
      <c r="K253" s="154"/>
      <c r="L253" s="154"/>
      <c r="M253" s="154"/>
      <c r="N253" s="154"/>
      <c r="O253" s="154"/>
      <c r="P253" s="154"/>
    </row>
    <row r="254" spans="1:16" s="190" customFormat="1" ht="22.5">
      <c r="A254" s="155"/>
      <c r="B254" s="164"/>
      <c r="C254" s="137" t="s">
        <v>129</v>
      </c>
      <c r="D254" s="225" t="s">
        <v>408</v>
      </c>
      <c r="E254" s="227">
        <v>1</v>
      </c>
      <c r="F254" s="182"/>
      <c r="G254" s="182"/>
      <c r="H254" s="182"/>
      <c r="I254" s="182"/>
      <c r="J254" s="182"/>
      <c r="K254" s="182"/>
      <c r="L254" s="182"/>
      <c r="M254" s="182"/>
      <c r="N254" s="182"/>
      <c r="O254" s="182"/>
      <c r="P254" s="182"/>
    </row>
    <row r="255" spans="1:16" s="190" customFormat="1" ht="12">
      <c r="A255" s="348" t="s">
        <v>131</v>
      </c>
      <c r="B255" s="348"/>
      <c r="C255" s="349"/>
      <c r="D255" s="348"/>
      <c r="E255" s="348"/>
      <c r="F255" s="348"/>
      <c r="G255" s="348"/>
      <c r="H255" s="348"/>
      <c r="I255" s="348"/>
      <c r="J255" s="348"/>
      <c r="K255" s="348"/>
      <c r="L255" s="348"/>
      <c r="M255" s="348"/>
      <c r="N255" s="348"/>
      <c r="O255" s="348"/>
      <c r="P255" s="348"/>
    </row>
    <row r="256" spans="1:16" s="190" customFormat="1" ht="11.25">
      <c r="A256" s="155"/>
      <c r="B256" s="138"/>
      <c r="C256" s="228" t="s">
        <v>132</v>
      </c>
      <c r="D256" s="136" t="s">
        <v>408</v>
      </c>
      <c r="E256" s="172">
        <v>5</v>
      </c>
      <c r="F256" s="154"/>
      <c r="G256" s="154"/>
      <c r="H256" s="154"/>
      <c r="I256" s="154"/>
      <c r="J256" s="154"/>
      <c r="K256" s="154"/>
      <c r="L256" s="154"/>
      <c r="M256" s="154"/>
      <c r="N256" s="154"/>
      <c r="O256" s="154"/>
      <c r="P256" s="154"/>
    </row>
    <row r="257" spans="1:16" s="60" customFormat="1" ht="12">
      <c r="A257" s="323" t="s">
        <v>496</v>
      </c>
      <c r="B257" s="323"/>
      <c r="C257" s="337" t="str">
        <f>A13</f>
        <v>AR</v>
      </c>
      <c r="D257" s="337"/>
      <c r="E257" s="337"/>
      <c r="F257" s="337"/>
      <c r="G257" s="324"/>
      <c r="H257" s="324"/>
      <c r="I257" s="324"/>
      <c r="J257" s="324"/>
      <c r="K257" s="324"/>
      <c r="L257" s="59">
        <f>SUM(L16:L217)</f>
        <v>0</v>
      </c>
      <c r="M257" s="59">
        <f>SUM(M16:M217)</f>
        <v>0</v>
      </c>
      <c r="N257" s="59">
        <f>SUM(N16:N217)</f>
        <v>0</v>
      </c>
      <c r="O257" s="59">
        <f>SUM(O16:O217)</f>
        <v>0</v>
      </c>
      <c r="P257" s="59">
        <f>SUM(P16:P217)</f>
        <v>0</v>
      </c>
    </row>
    <row r="258" spans="1:16" ht="12.75">
      <c r="A258" s="320" t="s">
        <v>490</v>
      </c>
      <c r="B258" s="320"/>
      <c r="C258" s="320"/>
      <c r="D258" s="321"/>
      <c r="E258" s="321"/>
      <c r="F258" s="320"/>
      <c r="G258" s="320"/>
      <c r="H258" s="320"/>
      <c r="I258" s="320"/>
      <c r="J258" s="320"/>
      <c r="K258" s="320"/>
      <c r="L258" s="81">
        <f>L257</f>
        <v>0</v>
      </c>
      <c r="M258" s="81">
        <f>M257</f>
        <v>0</v>
      </c>
      <c r="N258" s="81">
        <f>N257</f>
        <v>0</v>
      </c>
      <c r="O258" s="81">
        <f>O257</f>
        <v>0</v>
      </c>
      <c r="P258" s="81">
        <f>P257</f>
        <v>0</v>
      </c>
    </row>
    <row r="259" spans="1:16" ht="12.75">
      <c r="A259" s="320" t="s">
        <v>491</v>
      </c>
      <c r="B259" s="320"/>
      <c r="C259" s="320"/>
      <c r="D259" s="321"/>
      <c r="E259" s="321"/>
      <c r="F259" s="320"/>
      <c r="G259" s="320"/>
      <c r="H259" s="320"/>
      <c r="I259" s="320"/>
      <c r="J259" s="320"/>
      <c r="K259" s="320"/>
      <c r="L259" s="61">
        <v>0.04</v>
      </c>
      <c r="M259" s="81">
        <v>0</v>
      </c>
      <c r="N259" s="81">
        <f>ROUND(N258*L259,5)</f>
        <v>0</v>
      </c>
      <c r="O259" s="81">
        <v>0</v>
      </c>
      <c r="P259" s="81">
        <f>SUM(M259:O259)</f>
        <v>0</v>
      </c>
    </row>
    <row r="260" spans="1:16" ht="12.75">
      <c r="A260" s="320" t="s">
        <v>578</v>
      </c>
      <c r="B260" s="320"/>
      <c r="C260" s="320"/>
      <c r="D260" s="321"/>
      <c r="E260" s="321"/>
      <c r="F260" s="320"/>
      <c r="G260" s="320"/>
      <c r="H260" s="320"/>
      <c r="I260" s="320"/>
      <c r="J260" s="320"/>
      <c r="K260" s="320"/>
      <c r="L260" s="320"/>
      <c r="M260" s="81">
        <f>SUM(M258:M259)</f>
        <v>0</v>
      </c>
      <c r="N260" s="81">
        <f>SUM(N258:N259)</f>
        <v>0</v>
      </c>
      <c r="O260" s="81">
        <f>SUM(O258:O259)</f>
        <v>0</v>
      </c>
      <c r="P260" s="81">
        <f>SUM(P258:P259)</f>
        <v>0</v>
      </c>
    </row>
    <row r="262" spans="1:16" ht="12.75">
      <c r="A262" s="62"/>
      <c r="B262" s="111"/>
      <c r="C262" s="132" t="s">
        <v>497</v>
      </c>
      <c r="D262" s="322" t="s">
        <v>498</v>
      </c>
      <c r="E262" s="322"/>
      <c r="F262" s="322"/>
      <c r="G262" s="322" t="s">
        <v>563</v>
      </c>
      <c r="H262" s="322"/>
      <c r="I262" s="322"/>
      <c r="J262" s="322"/>
      <c r="K262" s="322"/>
      <c r="L262" s="322"/>
      <c r="M262" s="78"/>
      <c r="N262" s="333"/>
      <c r="O262" s="333"/>
      <c r="P262" s="333"/>
    </row>
    <row r="263" spans="1:16" ht="12.75">
      <c r="A263" s="62"/>
      <c r="B263" s="111"/>
      <c r="C263" s="132" t="s">
        <v>502</v>
      </c>
      <c r="D263" s="322" t="s">
        <v>499</v>
      </c>
      <c r="E263" s="322"/>
      <c r="F263" s="322"/>
      <c r="G263" s="322" t="s">
        <v>500</v>
      </c>
      <c r="H263" s="322"/>
      <c r="I263" s="322"/>
      <c r="J263" s="322"/>
      <c r="K263" s="322"/>
      <c r="L263" s="322"/>
      <c r="M263" s="78"/>
      <c r="N263" s="322" t="s">
        <v>501</v>
      </c>
      <c r="O263" s="322"/>
      <c r="P263" s="322"/>
    </row>
    <row r="264" spans="1:16" ht="5.25" customHeight="1">
      <c r="A264" s="62"/>
      <c r="B264" s="111"/>
      <c r="C264" s="132"/>
      <c r="D264" s="111"/>
      <c r="E264" s="78"/>
      <c r="F264" s="78"/>
      <c r="G264" s="78"/>
      <c r="H264" s="78"/>
      <c r="I264" s="78"/>
      <c r="J264" s="78"/>
      <c r="K264" s="78"/>
      <c r="L264" s="78"/>
      <c r="M264" s="78"/>
      <c r="N264" s="78"/>
      <c r="O264" s="78"/>
      <c r="P264" s="78"/>
    </row>
    <row r="265" spans="1:16" ht="5.25" customHeight="1">
      <c r="A265" s="62"/>
      <c r="B265" s="111"/>
      <c r="C265" s="132"/>
      <c r="D265" s="111"/>
      <c r="E265" s="78"/>
      <c r="F265" s="78"/>
      <c r="G265" s="78"/>
      <c r="H265" s="78"/>
      <c r="I265" s="78"/>
      <c r="J265" s="78"/>
      <c r="K265" s="78"/>
      <c r="L265" s="78"/>
      <c r="M265" s="78"/>
      <c r="N265" s="78"/>
      <c r="O265" s="78"/>
      <c r="P265" s="78"/>
    </row>
    <row r="266" spans="1:16" ht="12.75">
      <c r="A266" s="62"/>
      <c r="B266" s="111"/>
      <c r="C266" s="132" t="s">
        <v>534</v>
      </c>
      <c r="D266" s="322" t="s">
        <v>498</v>
      </c>
      <c r="E266" s="322"/>
      <c r="F266" s="322"/>
      <c r="G266" s="322" t="s">
        <v>465</v>
      </c>
      <c r="H266" s="322"/>
      <c r="I266" s="322"/>
      <c r="J266" s="322"/>
      <c r="K266" s="322"/>
      <c r="L266" s="322"/>
      <c r="M266" s="78"/>
      <c r="N266" s="333"/>
      <c r="O266" s="333"/>
      <c r="P266" s="333"/>
    </row>
    <row r="267" spans="1:16" ht="12.75">
      <c r="A267" s="62"/>
      <c r="B267" s="111"/>
      <c r="C267" s="132"/>
      <c r="D267" s="322" t="s">
        <v>499</v>
      </c>
      <c r="E267" s="322"/>
      <c r="F267" s="322"/>
      <c r="G267" s="322" t="s">
        <v>500</v>
      </c>
      <c r="H267" s="322"/>
      <c r="I267" s="322"/>
      <c r="J267" s="322"/>
      <c r="K267" s="322"/>
      <c r="L267" s="322"/>
      <c r="M267" s="78"/>
      <c r="N267" s="322" t="s">
        <v>501</v>
      </c>
      <c r="O267" s="322"/>
      <c r="P267" s="322"/>
    </row>
  </sheetData>
  <sheetProtection/>
  <mergeCells count="63">
    <mergeCell ref="D262:F262"/>
    <mergeCell ref="G262:L262"/>
    <mergeCell ref="N262:P262"/>
    <mergeCell ref="D267:F267"/>
    <mergeCell ref="G267:L267"/>
    <mergeCell ref="N267:P267"/>
    <mergeCell ref="D263:F263"/>
    <mergeCell ref="G263:L263"/>
    <mergeCell ref="N263:P263"/>
    <mergeCell ref="D266:F266"/>
    <mergeCell ref="G266:L266"/>
    <mergeCell ref="N266:P266"/>
    <mergeCell ref="A206:P206"/>
    <mergeCell ref="A210:P210"/>
    <mergeCell ref="A221:P221"/>
    <mergeCell ref="A258:K258"/>
    <mergeCell ref="A259:K259"/>
    <mergeCell ref="A260:L260"/>
    <mergeCell ref="A257:B257"/>
    <mergeCell ref="C257:K257"/>
    <mergeCell ref="A69:P69"/>
    <mergeCell ref="A240:P240"/>
    <mergeCell ref="A252:P252"/>
    <mergeCell ref="A137:P137"/>
    <mergeCell ref="A147:P147"/>
    <mergeCell ref="A158:P158"/>
    <mergeCell ref="A169:P169"/>
    <mergeCell ref="A172:P172"/>
    <mergeCell ref="A186:P186"/>
    <mergeCell ref="A203:P203"/>
    <mergeCell ref="A13:P13"/>
    <mergeCell ref="A14:P14"/>
    <mergeCell ref="A99:P99"/>
    <mergeCell ref="A103:P103"/>
    <mergeCell ref="A113:P113"/>
    <mergeCell ref="A127:P127"/>
    <mergeCell ref="A31:P31"/>
    <mergeCell ref="A47:P47"/>
    <mergeCell ref="A77:P77"/>
    <mergeCell ref="A85:P85"/>
    <mergeCell ref="B11:B12"/>
    <mergeCell ref="C11:C12"/>
    <mergeCell ref="D11:D12"/>
    <mergeCell ref="L11:P11"/>
    <mergeCell ref="F11:K11"/>
    <mergeCell ref="E11:E12"/>
    <mergeCell ref="D7:P7"/>
    <mergeCell ref="O10:P10"/>
    <mergeCell ref="A6:C6"/>
    <mergeCell ref="A8:P8"/>
    <mergeCell ref="O9:P9"/>
    <mergeCell ref="A255:P255"/>
    <mergeCell ref="D6:P6"/>
    <mergeCell ref="A7:C7"/>
    <mergeCell ref="A15:P15"/>
    <mergeCell ref="A11:A12"/>
    <mergeCell ref="A5:C5"/>
    <mergeCell ref="D5:P5"/>
    <mergeCell ref="A1:P1"/>
    <mergeCell ref="A2:P2"/>
    <mergeCell ref="A3:P3"/>
    <mergeCell ref="A4:C4"/>
    <mergeCell ref="D4:P4"/>
  </mergeCells>
  <printOptions horizontalCentered="1"/>
  <pageMargins left="0" right="0" top="0.37" bottom="0.3" header="0.31496062992125984" footer="0.28"/>
  <pageSetup horizontalDpi="600" verticalDpi="600" orientation="landscape" paperSize="9" scale="83" r:id="rId1"/>
  <rowBreaks count="7" manualBreakCount="7">
    <brk id="30" max="15" man="1"/>
    <brk id="60" max="15" man="1"/>
    <brk id="102" max="15" man="1"/>
    <brk id="126" max="15" man="1"/>
    <brk id="146" max="15" man="1"/>
    <brk id="185" max="15" man="1"/>
    <brk id="226" max="15" man="1"/>
  </rowBreaks>
</worksheet>
</file>

<file path=xl/worksheets/sheet8.xml><?xml version="1.0" encoding="utf-8"?>
<worksheet xmlns="http://schemas.openxmlformats.org/spreadsheetml/2006/main" xmlns:r="http://schemas.openxmlformats.org/officeDocument/2006/relationships">
  <sheetPr>
    <tabColor indexed="27"/>
  </sheetPr>
  <dimension ref="A1:P100"/>
  <sheetViews>
    <sheetView zoomScalePageLayoutView="0" workbookViewId="0" topLeftCell="A1">
      <selection activeCell="D4" sqref="D4:P4"/>
    </sheetView>
  </sheetViews>
  <sheetFormatPr defaultColWidth="9.28125" defaultRowHeight="12.75"/>
  <cols>
    <col min="1" max="1" width="3.421875" style="64" customWidth="1"/>
    <col min="2" max="2" width="7.7109375" style="113" customWidth="1"/>
    <col min="3" max="3" width="35.28125" style="66" customWidth="1"/>
    <col min="4" max="4" width="3.7109375" style="112" customWidth="1"/>
    <col min="5" max="5" width="7.57421875" style="67" customWidth="1"/>
    <col min="6" max="6" width="5.28125" style="65" customWidth="1"/>
    <col min="7" max="7" width="4.7109375" style="65" customWidth="1"/>
    <col min="8" max="8" width="7.28125" style="65" customWidth="1"/>
    <col min="9" max="9" width="6.7109375" style="65" customWidth="1"/>
    <col min="10" max="10" width="6.28125" style="65" customWidth="1"/>
    <col min="11" max="11" width="9.00390625" style="65" customWidth="1"/>
    <col min="12" max="12" width="11.28125" style="65" customWidth="1"/>
    <col min="13" max="13" width="10.28125" style="65" customWidth="1"/>
    <col min="14" max="14" width="11.57421875" style="65" customWidth="1"/>
    <col min="15" max="15" width="9.421875" style="65" customWidth="1"/>
    <col min="16" max="16" width="11.421875" style="65" customWidth="1"/>
    <col min="17" max="16384" width="9.28125" style="53" customWidth="1"/>
  </cols>
  <sheetData>
    <row r="1" spans="1:16" s="46" customFormat="1" ht="13.5" customHeight="1">
      <c r="A1" s="325" t="s">
        <v>592</v>
      </c>
      <c r="B1" s="325"/>
      <c r="C1" s="326"/>
      <c r="D1" s="325"/>
      <c r="E1" s="325"/>
      <c r="F1" s="325"/>
      <c r="G1" s="325"/>
      <c r="H1" s="325"/>
      <c r="I1" s="325"/>
      <c r="J1" s="325"/>
      <c r="K1" s="325"/>
      <c r="L1" s="325"/>
      <c r="M1" s="325"/>
      <c r="N1" s="325"/>
      <c r="O1" s="325"/>
      <c r="P1" s="325"/>
    </row>
    <row r="2" spans="1:16" s="46" customFormat="1" ht="15.75" customHeight="1">
      <c r="A2" s="327" t="s">
        <v>767</v>
      </c>
      <c r="B2" s="325"/>
      <c r="C2" s="326"/>
      <c r="D2" s="325"/>
      <c r="E2" s="325"/>
      <c r="F2" s="325"/>
      <c r="G2" s="325"/>
      <c r="H2" s="325"/>
      <c r="I2" s="325"/>
      <c r="J2" s="325"/>
      <c r="K2" s="325"/>
      <c r="L2" s="325"/>
      <c r="M2" s="325"/>
      <c r="N2" s="325"/>
      <c r="O2" s="325"/>
      <c r="P2" s="325"/>
    </row>
    <row r="3" spans="1:16" s="46" customFormat="1" ht="16.5" customHeight="1">
      <c r="A3" s="328" t="s">
        <v>476</v>
      </c>
      <c r="B3" s="328"/>
      <c r="C3" s="329"/>
      <c r="D3" s="328"/>
      <c r="E3" s="328"/>
      <c r="F3" s="328"/>
      <c r="G3" s="328"/>
      <c r="H3" s="328"/>
      <c r="I3" s="328"/>
      <c r="J3" s="328"/>
      <c r="K3" s="328"/>
      <c r="L3" s="328"/>
      <c r="M3" s="328"/>
      <c r="N3" s="328"/>
      <c r="O3" s="328"/>
      <c r="P3" s="328"/>
    </row>
    <row r="4" spans="1:16" s="46" customFormat="1" ht="44.25" customHeight="1">
      <c r="A4" s="313" t="s">
        <v>477</v>
      </c>
      <c r="B4" s="313"/>
      <c r="C4" s="313"/>
      <c r="D4" s="315" t="str">
        <f>A2</f>
        <v>„Allažu pamatskolas atjaunošana (energoefektivitātes paaugstināšanai). </v>
      </c>
      <c r="E4" s="315"/>
      <c r="F4" s="315"/>
      <c r="G4" s="315"/>
      <c r="H4" s="315"/>
      <c r="I4" s="315"/>
      <c r="J4" s="315"/>
      <c r="K4" s="315"/>
      <c r="L4" s="315"/>
      <c r="M4" s="315"/>
      <c r="N4" s="315"/>
      <c r="O4" s="315"/>
      <c r="P4" s="315"/>
    </row>
    <row r="5" spans="1:16" s="46" customFormat="1" ht="16.5" customHeight="1">
      <c r="A5" s="313" t="s">
        <v>478</v>
      </c>
      <c r="B5" s="313"/>
      <c r="C5" s="313"/>
      <c r="D5" s="315" t="str">
        <f>$A$13</f>
        <v>AVK</v>
      </c>
      <c r="E5" s="315"/>
      <c r="F5" s="315"/>
      <c r="G5" s="315"/>
      <c r="H5" s="315"/>
      <c r="I5" s="315"/>
      <c r="J5" s="315"/>
      <c r="K5" s="315"/>
      <c r="L5" s="315"/>
      <c r="M5" s="315"/>
      <c r="N5" s="315"/>
      <c r="O5" s="315"/>
      <c r="P5" s="315"/>
    </row>
    <row r="6" spans="1:16" s="46" customFormat="1" ht="16.5" customHeight="1">
      <c r="A6" s="313" t="s">
        <v>479</v>
      </c>
      <c r="B6" s="313"/>
      <c r="C6" s="313"/>
      <c r="D6" s="315" t="s">
        <v>400</v>
      </c>
      <c r="E6" s="316"/>
      <c r="F6" s="316"/>
      <c r="G6" s="316"/>
      <c r="H6" s="316"/>
      <c r="I6" s="316"/>
      <c r="J6" s="316"/>
      <c r="K6" s="316"/>
      <c r="L6" s="316"/>
      <c r="M6" s="316"/>
      <c r="N6" s="316"/>
      <c r="O6" s="316"/>
      <c r="P6" s="316"/>
    </row>
    <row r="7" spans="1:16" s="46" customFormat="1" ht="16.5" customHeight="1">
      <c r="A7" s="313"/>
      <c r="B7" s="313"/>
      <c r="C7" s="313"/>
      <c r="D7" s="316"/>
      <c r="E7" s="316"/>
      <c r="F7" s="316"/>
      <c r="G7" s="316"/>
      <c r="H7" s="316"/>
      <c r="I7" s="316"/>
      <c r="J7" s="316"/>
      <c r="K7" s="316"/>
      <c r="L7" s="316"/>
      <c r="M7" s="316"/>
      <c r="N7" s="316"/>
      <c r="O7" s="316"/>
      <c r="P7" s="316"/>
    </row>
    <row r="8" spans="1:16" s="46" customFormat="1" ht="16.5" customHeight="1">
      <c r="A8" s="312"/>
      <c r="B8" s="312"/>
      <c r="C8" s="312"/>
      <c r="D8" s="313"/>
      <c r="E8" s="313"/>
      <c r="F8" s="313"/>
      <c r="G8" s="313"/>
      <c r="H8" s="313"/>
      <c r="I8" s="313"/>
      <c r="J8" s="313"/>
      <c r="K8" s="313"/>
      <c r="L8" s="313"/>
      <c r="M8" s="313"/>
      <c r="N8" s="313"/>
      <c r="O8" s="313"/>
      <c r="P8" s="313"/>
    </row>
    <row r="9" spans="1:16" s="46" customFormat="1" ht="16.5" customHeight="1">
      <c r="A9" s="47"/>
      <c r="B9" s="123"/>
      <c r="C9" s="48"/>
      <c r="D9" s="122"/>
      <c r="E9" s="49"/>
      <c r="F9" s="80"/>
      <c r="G9" s="80"/>
      <c r="H9" s="80"/>
      <c r="I9" s="80"/>
      <c r="J9" s="80"/>
      <c r="K9" s="80"/>
      <c r="L9" s="80"/>
      <c r="M9" s="80" t="s">
        <v>544</v>
      </c>
      <c r="N9" s="80"/>
      <c r="O9" s="316">
        <f>$P$93</f>
        <v>0</v>
      </c>
      <c r="P9" s="316"/>
    </row>
    <row r="10" spans="1:16" s="46" customFormat="1" ht="16.5" customHeight="1">
      <c r="A10" s="47"/>
      <c r="B10" s="123"/>
      <c r="C10" s="50"/>
      <c r="D10" s="122"/>
      <c r="E10" s="49"/>
      <c r="F10" s="80"/>
      <c r="G10" s="80"/>
      <c r="H10" s="80"/>
      <c r="I10" s="80"/>
      <c r="J10" s="80"/>
      <c r="K10" s="80"/>
      <c r="L10" s="80"/>
      <c r="M10" s="80" t="s">
        <v>480</v>
      </c>
      <c r="N10" s="80"/>
      <c r="O10" s="319"/>
      <c r="P10" s="319"/>
    </row>
    <row r="11" spans="1:16" s="51" customFormat="1" ht="13.5" customHeight="1">
      <c r="A11" s="332" t="s">
        <v>481</v>
      </c>
      <c r="B11" s="317" t="s">
        <v>482</v>
      </c>
      <c r="C11" s="314" t="s">
        <v>483</v>
      </c>
      <c r="D11" s="317" t="s">
        <v>484</v>
      </c>
      <c r="E11" s="331" t="s">
        <v>485</v>
      </c>
      <c r="F11" s="318" t="s">
        <v>486</v>
      </c>
      <c r="G11" s="318"/>
      <c r="H11" s="318"/>
      <c r="I11" s="318"/>
      <c r="J11" s="318"/>
      <c r="K11" s="318"/>
      <c r="L11" s="314" t="s">
        <v>487</v>
      </c>
      <c r="M11" s="314"/>
      <c r="N11" s="314"/>
      <c r="O11" s="314"/>
      <c r="P11" s="314"/>
    </row>
    <row r="12" spans="1:16" s="52" customFormat="1" ht="92.25" customHeight="1">
      <c r="A12" s="332"/>
      <c r="B12" s="317"/>
      <c r="C12" s="314"/>
      <c r="D12" s="317"/>
      <c r="E12" s="331"/>
      <c r="F12" s="79" t="s">
        <v>488</v>
      </c>
      <c r="G12" s="79" t="s">
        <v>466</v>
      </c>
      <c r="H12" s="79" t="s">
        <v>566</v>
      </c>
      <c r="I12" s="79" t="s">
        <v>567</v>
      </c>
      <c r="J12" s="79" t="s">
        <v>568</v>
      </c>
      <c r="K12" s="79" t="s">
        <v>569</v>
      </c>
      <c r="L12" s="79" t="s">
        <v>489</v>
      </c>
      <c r="M12" s="79" t="s">
        <v>566</v>
      </c>
      <c r="N12" s="79" t="s">
        <v>567</v>
      </c>
      <c r="O12" s="79" t="s">
        <v>568</v>
      </c>
      <c r="P12" s="79" t="s">
        <v>570</v>
      </c>
    </row>
    <row r="13" spans="1:16" ht="12.75">
      <c r="A13" s="330" t="s">
        <v>631</v>
      </c>
      <c r="B13" s="330"/>
      <c r="C13" s="330"/>
      <c r="D13" s="330"/>
      <c r="E13" s="330"/>
      <c r="F13" s="330"/>
      <c r="G13" s="330"/>
      <c r="H13" s="330"/>
      <c r="I13" s="330"/>
      <c r="J13" s="330"/>
      <c r="K13" s="330"/>
      <c r="L13" s="330"/>
      <c r="M13" s="330"/>
      <c r="N13" s="330"/>
      <c r="O13" s="330"/>
      <c r="P13" s="330"/>
    </row>
    <row r="14" spans="1:16" s="60" customFormat="1" ht="15.75" customHeight="1">
      <c r="A14" s="363" t="s">
        <v>632</v>
      </c>
      <c r="B14" s="363"/>
      <c r="C14" s="363"/>
      <c r="D14" s="363"/>
      <c r="E14" s="363"/>
      <c r="F14" s="363"/>
      <c r="G14" s="363"/>
      <c r="H14" s="363"/>
      <c r="I14" s="363"/>
      <c r="J14" s="363"/>
      <c r="K14" s="363"/>
      <c r="L14" s="363"/>
      <c r="M14" s="363"/>
      <c r="N14" s="363"/>
      <c r="O14" s="363"/>
      <c r="P14" s="363"/>
    </row>
    <row r="15" spans="1:16" s="60" customFormat="1" ht="13.5" customHeight="1">
      <c r="A15" s="360" t="s">
        <v>633</v>
      </c>
      <c r="B15" s="360"/>
      <c r="C15" s="360"/>
      <c r="D15" s="360"/>
      <c r="E15" s="360"/>
      <c r="F15" s="360"/>
      <c r="G15" s="360"/>
      <c r="H15" s="360"/>
      <c r="I15" s="360"/>
      <c r="J15" s="360"/>
      <c r="K15" s="360"/>
      <c r="L15" s="360"/>
      <c r="M15" s="360"/>
      <c r="N15" s="360"/>
      <c r="O15" s="360"/>
      <c r="P15" s="360"/>
    </row>
    <row r="16" spans="1:16" s="67" customFormat="1" ht="33.75">
      <c r="A16" s="54">
        <v>1</v>
      </c>
      <c r="B16" s="124" t="s">
        <v>579</v>
      </c>
      <c r="C16" s="108" t="s">
        <v>634</v>
      </c>
      <c r="D16" s="82" t="s">
        <v>547</v>
      </c>
      <c r="E16" s="57">
        <v>2</v>
      </c>
      <c r="F16" s="57"/>
      <c r="G16" s="57"/>
      <c r="H16" s="57"/>
      <c r="I16" s="57"/>
      <c r="J16" s="57"/>
      <c r="K16" s="57"/>
      <c r="L16" s="57"/>
      <c r="M16" s="57"/>
      <c r="N16" s="57"/>
      <c r="O16" s="57"/>
      <c r="P16" s="57"/>
    </row>
    <row r="17" spans="1:16" s="67" customFormat="1" ht="33.75">
      <c r="A17" s="54">
        <v>2</v>
      </c>
      <c r="B17" s="124" t="s">
        <v>579</v>
      </c>
      <c r="C17" s="108" t="s">
        <v>635</v>
      </c>
      <c r="D17" s="82" t="s">
        <v>547</v>
      </c>
      <c r="E17" s="57">
        <v>2</v>
      </c>
      <c r="F17" s="57"/>
      <c r="G17" s="57"/>
      <c r="H17" s="57"/>
      <c r="I17" s="57"/>
      <c r="J17" s="57"/>
      <c r="K17" s="57"/>
      <c r="L17" s="57"/>
      <c r="M17" s="57"/>
      <c r="N17" s="57"/>
      <c r="O17" s="57"/>
      <c r="P17" s="57"/>
    </row>
    <row r="18" spans="1:16" s="67" customFormat="1" ht="33.75">
      <c r="A18" s="54">
        <v>3</v>
      </c>
      <c r="B18" s="124" t="s">
        <v>579</v>
      </c>
      <c r="C18" s="108" t="s">
        <v>636</v>
      </c>
      <c r="D18" s="82" t="s">
        <v>547</v>
      </c>
      <c r="E18" s="57">
        <v>2</v>
      </c>
      <c r="F18" s="57"/>
      <c r="G18" s="57"/>
      <c r="H18" s="57"/>
      <c r="I18" s="57"/>
      <c r="J18" s="57"/>
      <c r="K18" s="57"/>
      <c r="L18" s="57"/>
      <c r="M18" s="57"/>
      <c r="N18" s="57"/>
      <c r="O18" s="57"/>
      <c r="P18" s="57"/>
    </row>
    <row r="19" spans="1:16" s="67" customFormat="1" ht="33.75">
      <c r="A19" s="54">
        <v>4</v>
      </c>
      <c r="B19" s="124" t="s">
        <v>579</v>
      </c>
      <c r="C19" s="108" t="s">
        <v>637</v>
      </c>
      <c r="D19" s="82" t="s">
        <v>547</v>
      </c>
      <c r="E19" s="57">
        <v>5</v>
      </c>
      <c r="F19" s="57"/>
      <c r="G19" s="57"/>
      <c r="H19" s="57"/>
      <c r="I19" s="57"/>
      <c r="J19" s="57"/>
      <c r="K19" s="57"/>
      <c r="L19" s="57"/>
      <c r="M19" s="57"/>
      <c r="N19" s="57"/>
      <c r="O19" s="57"/>
      <c r="P19" s="57"/>
    </row>
    <row r="20" spans="1:16" s="67" customFormat="1" ht="33.75">
      <c r="A20" s="54">
        <v>5</v>
      </c>
      <c r="B20" s="124" t="s">
        <v>579</v>
      </c>
      <c r="C20" s="108" t="s">
        <v>638</v>
      </c>
      <c r="D20" s="82" t="s">
        <v>547</v>
      </c>
      <c r="E20" s="57">
        <v>33</v>
      </c>
      <c r="F20" s="57"/>
      <c r="G20" s="57"/>
      <c r="H20" s="57"/>
      <c r="I20" s="57"/>
      <c r="J20" s="57"/>
      <c r="K20" s="57"/>
      <c r="L20" s="57"/>
      <c r="M20" s="57"/>
      <c r="N20" s="57"/>
      <c r="O20" s="57"/>
      <c r="P20" s="57"/>
    </row>
    <row r="21" spans="1:16" s="67" customFormat="1" ht="33.75">
      <c r="A21" s="54">
        <v>6</v>
      </c>
      <c r="B21" s="124" t="s">
        <v>579</v>
      </c>
      <c r="C21" s="108" t="s">
        <v>639</v>
      </c>
      <c r="D21" s="82" t="s">
        <v>547</v>
      </c>
      <c r="E21" s="57">
        <v>27</v>
      </c>
      <c r="F21" s="57"/>
      <c r="G21" s="57"/>
      <c r="H21" s="57"/>
      <c r="I21" s="57"/>
      <c r="J21" s="57"/>
      <c r="K21" s="57"/>
      <c r="L21" s="57"/>
      <c r="M21" s="57"/>
      <c r="N21" s="57"/>
      <c r="O21" s="57"/>
      <c r="P21" s="57"/>
    </row>
    <row r="22" spans="1:16" s="67" customFormat="1" ht="33.75">
      <c r="A22" s="54">
        <v>7</v>
      </c>
      <c r="B22" s="124" t="s">
        <v>579</v>
      </c>
      <c r="C22" s="108" t="s">
        <v>640</v>
      </c>
      <c r="D22" s="82" t="s">
        <v>547</v>
      </c>
      <c r="E22" s="57">
        <v>14</v>
      </c>
      <c r="F22" s="57"/>
      <c r="G22" s="57"/>
      <c r="H22" s="57"/>
      <c r="I22" s="57"/>
      <c r="J22" s="57"/>
      <c r="K22" s="57"/>
      <c r="L22" s="57"/>
      <c r="M22" s="57"/>
      <c r="N22" s="57"/>
      <c r="O22" s="57"/>
      <c r="P22" s="57"/>
    </row>
    <row r="23" spans="1:16" s="67" customFormat="1" ht="33.75">
      <c r="A23" s="54">
        <v>8</v>
      </c>
      <c r="B23" s="124" t="s">
        <v>579</v>
      </c>
      <c r="C23" s="108" t="s">
        <v>641</v>
      </c>
      <c r="D23" s="82" t="s">
        <v>547</v>
      </c>
      <c r="E23" s="57">
        <v>7</v>
      </c>
      <c r="F23" s="57"/>
      <c r="G23" s="57"/>
      <c r="H23" s="57"/>
      <c r="I23" s="57"/>
      <c r="J23" s="57"/>
      <c r="K23" s="57"/>
      <c r="L23" s="57"/>
      <c r="M23" s="57"/>
      <c r="N23" s="57"/>
      <c r="O23" s="57"/>
      <c r="P23" s="57"/>
    </row>
    <row r="24" spans="1:16" s="67" customFormat="1" ht="33.75">
      <c r="A24" s="54">
        <v>9</v>
      </c>
      <c r="B24" s="124" t="s">
        <v>579</v>
      </c>
      <c r="C24" s="108" t="s">
        <v>642</v>
      </c>
      <c r="D24" s="82" t="s">
        <v>547</v>
      </c>
      <c r="E24" s="57">
        <v>1</v>
      </c>
      <c r="F24" s="57"/>
      <c r="G24" s="57"/>
      <c r="H24" s="57"/>
      <c r="I24" s="57"/>
      <c r="J24" s="57"/>
      <c r="K24" s="57"/>
      <c r="L24" s="57"/>
      <c r="M24" s="57"/>
      <c r="N24" s="57"/>
      <c r="O24" s="57"/>
      <c r="P24" s="57"/>
    </row>
    <row r="25" spans="1:16" s="67" customFormat="1" ht="33.75">
      <c r="A25" s="54">
        <v>10</v>
      </c>
      <c r="B25" s="124" t="s">
        <v>579</v>
      </c>
      <c r="C25" s="108" t="s">
        <v>643</v>
      </c>
      <c r="D25" s="82" t="s">
        <v>547</v>
      </c>
      <c r="E25" s="57">
        <v>1</v>
      </c>
      <c r="F25" s="57"/>
      <c r="G25" s="57"/>
      <c r="H25" s="57"/>
      <c r="I25" s="57"/>
      <c r="J25" s="57"/>
      <c r="K25" s="57"/>
      <c r="L25" s="57"/>
      <c r="M25" s="57"/>
      <c r="N25" s="57"/>
      <c r="O25" s="57"/>
      <c r="P25" s="57"/>
    </row>
    <row r="26" spans="1:16" s="67" customFormat="1" ht="33.75">
      <c r="A26" s="54">
        <v>11</v>
      </c>
      <c r="B26" s="124" t="s">
        <v>579</v>
      </c>
      <c r="C26" s="108" t="s">
        <v>644</v>
      </c>
      <c r="D26" s="82" t="s">
        <v>547</v>
      </c>
      <c r="E26" s="57">
        <v>1</v>
      </c>
      <c r="F26" s="57"/>
      <c r="G26" s="57"/>
      <c r="H26" s="57"/>
      <c r="I26" s="57"/>
      <c r="J26" s="57"/>
      <c r="K26" s="57"/>
      <c r="L26" s="57"/>
      <c r="M26" s="57"/>
      <c r="N26" s="57"/>
      <c r="O26" s="57"/>
      <c r="P26" s="57"/>
    </row>
    <row r="27" spans="1:16" s="67" customFormat="1" ht="22.5">
      <c r="A27" s="54">
        <v>12</v>
      </c>
      <c r="B27" s="124" t="s">
        <v>579</v>
      </c>
      <c r="C27" s="108" t="s">
        <v>645</v>
      </c>
      <c r="D27" s="82" t="s">
        <v>549</v>
      </c>
      <c r="E27" s="57">
        <v>95</v>
      </c>
      <c r="F27" s="57"/>
      <c r="G27" s="57"/>
      <c r="H27" s="57"/>
      <c r="I27" s="57"/>
      <c r="J27" s="57"/>
      <c r="K27" s="57"/>
      <c r="L27" s="57"/>
      <c r="M27" s="57"/>
      <c r="N27" s="57"/>
      <c r="O27" s="57"/>
      <c r="P27" s="57"/>
    </row>
    <row r="28" spans="1:16" s="67" customFormat="1" ht="11.25">
      <c r="A28" s="54">
        <v>13</v>
      </c>
      <c r="B28" s="124" t="s">
        <v>579</v>
      </c>
      <c r="C28" s="108" t="s">
        <v>646</v>
      </c>
      <c r="D28" s="82" t="s">
        <v>549</v>
      </c>
      <c r="E28" s="57">
        <v>95</v>
      </c>
      <c r="F28" s="57"/>
      <c r="G28" s="57"/>
      <c r="H28" s="57"/>
      <c r="I28" s="57"/>
      <c r="J28" s="57"/>
      <c r="K28" s="57"/>
      <c r="L28" s="57"/>
      <c r="M28" s="57"/>
      <c r="N28" s="57"/>
      <c r="O28" s="57"/>
      <c r="P28" s="57"/>
    </row>
    <row r="29" spans="1:16" s="67" customFormat="1" ht="11.25">
      <c r="A29" s="54">
        <v>14</v>
      </c>
      <c r="B29" s="124" t="s">
        <v>579</v>
      </c>
      <c r="C29" s="108" t="s">
        <v>647</v>
      </c>
      <c r="D29" s="82" t="s">
        <v>549</v>
      </c>
      <c r="E29" s="57">
        <v>95</v>
      </c>
      <c r="F29" s="57"/>
      <c r="G29" s="57"/>
      <c r="H29" s="57"/>
      <c r="I29" s="57"/>
      <c r="J29" s="57"/>
      <c r="K29" s="57"/>
      <c r="L29" s="57"/>
      <c r="M29" s="57"/>
      <c r="N29" s="57"/>
      <c r="O29" s="57"/>
      <c r="P29" s="57"/>
    </row>
    <row r="30" spans="1:16" s="69" customFormat="1" ht="11.25">
      <c r="A30" s="54">
        <v>15</v>
      </c>
      <c r="B30" s="124" t="s">
        <v>579</v>
      </c>
      <c r="C30" s="108" t="s">
        <v>648</v>
      </c>
      <c r="D30" s="119" t="s">
        <v>548</v>
      </c>
      <c r="E30" s="57">
        <v>337</v>
      </c>
      <c r="F30" s="57"/>
      <c r="G30" s="57"/>
      <c r="H30" s="57"/>
      <c r="I30" s="57"/>
      <c r="J30" s="57"/>
      <c r="K30" s="57"/>
      <c r="L30" s="57"/>
      <c r="M30" s="57"/>
      <c r="N30" s="57"/>
      <c r="O30" s="57"/>
      <c r="P30" s="57"/>
    </row>
    <row r="31" spans="1:16" s="69" customFormat="1" ht="11.25">
      <c r="A31" s="54">
        <v>16</v>
      </c>
      <c r="B31" s="124" t="s">
        <v>579</v>
      </c>
      <c r="C31" s="108" t="s">
        <v>649</v>
      </c>
      <c r="D31" s="119" t="s">
        <v>548</v>
      </c>
      <c r="E31" s="57">
        <v>193</v>
      </c>
      <c r="F31" s="57"/>
      <c r="G31" s="57"/>
      <c r="H31" s="57"/>
      <c r="I31" s="57"/>
      <c r="J31" s="57"/>
      <c r="K31" s="57"/>
      <c r="L31" s="57"/>
      <c r="M31" s="57"/>
      <c r="N31" s="57"/>
      <c r="O31" s="57"/>
      <c r="P31" s="57"/>
    </row>
    <row r="32" spans="1:16" s="69" customFormat="1" ht="11.25">
      <c r="A32" s="54">
        <v>17</v>
      </c>
      <c r="B32" s="124" t="s">
        <v>579</v>
      </c>
      <c r="C32" s="108" t="s">
        <v>650</v>
      </c>
      <c r="D32" s="119" t="s">
        <v>548</v>
      </c>
      <c r="E32" s="57">
        <v>228</v>
      </c>
      <c r="F32" s="57"/>
      <c r="G32" s="57"/>
      <c r="H32" s="57"/>
      <c r="I32" s="57"/>
      <c r="J32" s="57"/>
      <c r="K32" s="57"/>
      <c r="L32" s="57"/>
      <c r="M32" s="57"/>
      <c r="N32" s="57"/>
      <c r="O32" s="57"/>
      <c r="P32" s="57"/>
    </row>
    <row r="33" spans="1:16" s="69" customFormat="1" ht="11.25">
      <c r="A33" s="54">
        <v>18</v>
      </c>
      <c r="B33" s="124" t="s">
        <v>579</v>
      </c>
      <c r="C33" s="108" t="s">
        <v>651</v>
      </c>
      <c r="D33" s="119" t="s">
        <v>548</v>
      </c>
      <c r="E33" s="57">
        <v>85</v>
      </c>
      <c r="F33" s="57"/>
      <c r="G33" s="57"/>
      <c r="H33" s="57"/>
      <c r="I33" s="57"/>
      <c r="J33" s="57"/>
      <c r="K33" s="57"/>
      <c r="L33" s="57"/>
      <c r="M33" s="57"/>
      <c r="N33" s="57"/>
      <c r="O33" s="57"/>
      <c r="P33" s="57"/>
    </row>
    <row r="34" spans="1:16" s="69" customFormat="1" ht="11.25">
      <c r="A34" s="54">
        <v>19</v>
      </c>
      <c r="B34" s="124" t="s">
        <v>579</v>
      </c>
      <c r="C34" s="108" t="s">
        <v>652</v>
      </c>
      <c r="D34" s="119" t="s">
        <v>548</v>
      </c>
      <c r="E34" s="57">
        <v>28</v>
      </c>
      <c r="F34" s="57"/>
      <c r="G34" s="57"/>
      <c r="H34" s="57"/>
      <c r="I34" s="57"/>
      <c r="J34" s="57"/>
      <c r="K34" s="57"/>
      <c r="L34" s="57"/>
      <c r="M34" s="57"/>
      <c r="N34" s="57"/>
      <c r="O34" s="57"/>
      <c r="P34" s="57"/>
    </row>
    <row r="35" spans="1:16" s="69" customFormat="1" ht="11.25">
      <c r="A35" s="54">
        <v>20</v>
      </c>
      <c r="B35" s="124" t="s">
        <v>579</v>
      </c>
      <c r="C35" s="108" t="s">
        <v>653</v>
      </c>
      <c r="D35" s="119" t="s">
        <v>548</v>
      </c>
      <c r="E35" s="57">
        <v>73</v>
      </c>
      <c r="F35" s="57"/>
      <c r="G35" s="57"/>
      <c r="H35" s="57"/>
      <c r="I35" s="57"/>
      <c r="J35" s="57"/>
      <c r="K35" s="57"/>
      <c r="L35" s="57"/>
      <c r="M35" s="57"/>
      <c r="N35" s="57"/>
      <c r="O35" s="57"/>
      <c r="P35" s="57"/>
    </row>
    <row r="36" spans="1:16" s="69" customFormat="1" ht="11.25">
      <c r="A36" s="54">
        <v>21</v>
      </c>
      <c r="B36" s="124" t="s">
        <v>579</v>
      </c>
      <c r="C36" s="108" t="s">
        <v>654</v>
      </c>
      <c r="D36" s="119" t="s">
        <v>548</v>
      </c>
      <c r="E36" s="57">
        <v>15</v>
      </c>
      <c r="F36" s="57"/>
      <c r="G36" s="57"/>
      <c r="H36" s="57"/>
      <c r="I36" s="57"/>
      <c r="J36" s="57"/>
      <c r="K36" s="57"/>
      <c r="L36" s="57"/>
      <c r="M36" s="57"/>
      <c r="N36" s="57"/>
      <c r="O36" s="57"/>
      <c r="P36" s="57"/>
    </row>
    <row r="37" spans="1:16" s="69" customFormat="1" ht="11.25">
      <c r="A37" s="54">
        <v>22</v>
      </c>
      <c r="B37" s="124" t="s">
        <v>579</v>
      </c>
      <c r="C37" s="89" t="s">
        <v>655</v>
      </c>
      <c r="D37" s="82" t="s">
        <v>549</v>
      </c>
      <c r="E37" s="57">
        <v>3</v>
      </c>
      <c r="F37" s="57"/>
      <c r="G37" s="57"/>
      <c r="H37" s="57"/>
      <c r="I37" s="57"/>
      <c r="J37" s="57"/>
      <c r="K37" s="57"/>
      <c r="L37" s="57"/>
      <c r="M37" s="57"/>
      <c r="N37" s="57"/>
      <c r="O37" s="57"/>
      <c r="P37" s="57"/>
    </row>
    <row r="38" spans="1:16" s="69" customFormat="1" ht="11.25">
      <c r="A38" s="54">
        <v>23</v>
      </c>
      <c r="B38" s="124" t="s">
        <v>579</v>
      </c>
      <c r="C38" s="89" t="s">
        <v>656</v>
      </c>
      <c r="D38" s="82" t="s">
        <v>549</v>
      </c>
      <c r="E38" s="57">
        <v>1</v>
      </c>
      <c r="F38" s="57"/>
      <c r="G38" s="57"/>
      <c r="H38" s="57"/>
      <c r="I38" s="57"/>
      <c r="J38" s="57"/>
      <c r="K38" s="57"/>
      <c r="L38" s="57"/>
      <c r="M38" s="57"/>
      <c r="N38" s="57"/>
      <c r="O38" s="57"/>
      <c r="P38" s="57"/>
    </row>
    <row r="39" spans="1:16" s="69" customFormat="1" ht="11.25">
      <c r="A39" s="54">
        <v>24</v>
      </c>
      <c r="B39" s="124" t="s">
        <v>579</v>
      </c>
      <c r="C39" s="89" t="s">
        <v>657</v>
      </c>
      <c r="D39" s="82" t="s">
        <v>549</v>
      </c>
      <c r="E39" s="57">
        <v>1</v>
      </c>
      <c r="F39" s="57"/>
      <c r="G39" s="57"/>
      <c r="H39" s="57"/>
      <c r="I39" s="57"/>
      <c r="J39" s="57"/>
      <c r="K39" s="57"/>
      <c r="L39" s="57"/>
      <c r="M39" s="57"/>
      <c r="N39" s="57"/>
      <c r="O39" s="57"/>
      <c r="P39" s="57"/>
    </row>
    <row r="40" spans="1:16" s="69" customFormat="1" ht="11.25">
      <c r="A40" s="54">
        <v>25</v>
      </c>
      <c r="B40" s="124" t="s">
        <v>579</v>
      </c>
      <c r="C40" s="108" t="s">
        <v>658</v>
      </c>
      <c r="D40" s="82" t="s">
        <v>549</v>
      </c>
      <c r="E40" s="57">
        <v>3</v>
      </c>
      <c r="F40" s="57"/>
      <c r="G40" s="57"/>
      <c r="H40" s="57"/>
      <c r="I40" s="57"/>
      <c r="J40" s="57"/>
      <c r="K40" s="57"/>
      <c r="L40" s="57"/>
      <c r="M40" s="57"/>
      <c r="N40" s="57"/>
      <c r="O40" s="57"/>
      <c r="P40" s="57"/>
    </row>
    <row r="41" spans="1:16" s="69" customFormat="1" ht="11.25">
      <c r="A41" s="54">
        <v>26</v>
      </c>
      <c r="B41" s="124" t="s">
        <v>579</v>
      </c>
      <c r="C41" s="108" t="s">
        <v>669</v>
      </c>
      <c r="D41" s="82" t="s">
        <v>549</v>
      </c>
      <c r="E41" s="57">
        <v>1</v>
      </c>
      <c r="F41" s="57"/>
      <c r="G41" s="57"/>
      <c r="H41" s="57"/>
      <c r="I41" s="57"/>
      <c r="J41" s="57"/>
      <c r="K41" s="57"/>
      <c r="L41" s="57"/>
      <c r="M41" s="57"/>
      <c r="N41" s="57"/>
      <c r="O41" s="57"/>
      <c r="P41" s="57"/>
    </row>
    <row r="42" spans="1:16" s="69" customFormat="1" ht="11.25">
      <c r="A42" s="54">
        <v>27</v>
      </c>
      <c r="B42" s="124" t="s">
        <v>579</v>
      </c>
      <c r="C42" s="108" t="s">
        <v>670</v>
      </c>
      <c r="D42" s="82" t="s">
        <v>549</v>
      </c>
      <c r="E42" s="57">
        <v>1</v>
      </c>
      <c r="F42" s="57"/>
      <c r="G42" s="57"/>
      <c r="H42" s="57"/>
      <c r="I42" s="57"/>
      <c r="J42" s="57"/>
      <c r="K42" s="57"/>
      <c r="L42" s="57"/>
      <c r="M42" s="57"/>
      <c r="N42" s="57"/>
      <c r="O42" s="57"/>
      <c r="P42" s="57"/>
    </row>
    <row r="43" spans="1:16" s="69" customFormat="1" ht="11.25">
      <c r="A43" s="54">
        <v>28</v>
      </c>
      <c r="B43" s="124" t="s">
        <v>579</v>
      </c>
      <c r="C43" s="108" t="s">
        <v>671</v>
      </c>
      <c r="D43" s="107"/>
      <c r="E43" s="106">
        <v>4</v>
      </c>
      <c r="F43" s="57"/>
      <c r="G43" s="57"/>
      <c r="H43" s="57"/>
      <c r="I43" s="57"/>
      <c r="J43" s="57"/>
      <c r="K43" s="57"/>
      <c r="L43" s="57"/>
      <c r="M43" s="57"/>
      <c r="N43" s="57"/>
      <c r="O43" s="57"/>
      <c r="P43" s="57"/>
    </row>
    <row r="44" spans="1:16" s="69" customFormat="1" ht="22.5">
      <c r="A44" s="54">
        <v>29</v>
      </c>
      <c r="B44" s="124"/>
      <c r="C44" s="105" t="s">
        <v>672</v>
      </c>
      <c r="D44" s="82" t="s">
        <v>547</v>
      </c>
      <c r="E44" s="57">
        <v>1</v>
      </c>
      <c r="F44" s="57"/>
      <c r="G44" s="57"/>
      <c r="H44" s="57"/>
      <c r="I44" s="57"/>
      <c r="J44" s="57"/>
      <c r="K44" s="57"/>
      <c r="L44" s="57"/>
      <c r="M44" s="57"/>
      <c r="N44" s="57"/>
      <c r="O44" s="57"/>
      <c r="P44" s="57"/>
    </row>
    <row r="45" spans="1:16" s="69" customFormat="1" ht="11.25">
      <c r="A45" s="54">
        <v>30</v>
      </c>
      <c r="B45" s="124"/>
      <c r="C45" s="105" t="s">
        <v>673</v>
      </c>
      <c r="D45" s="82" t="s">
        <v>547</v>
      </c>
      <c r="E45" s="104">
        <v>1</v>
      </c>
      <c r="F45" s="57"/>
      <c r="G45" s="57"/>
      <c r="H45" s="57"/>
      <c r="I45" s="57"/>
      <c r="J45" s="57"/>
      <c r="K45" s="57"/>
      <c r="L45" s="57"/>
      <c r="M45" s="57"/>
      <c r="N45" s="57"/>
      <c r="O45" s="57"/>
      <c r="P45" s="57"/>
    </row>
    <row r="46" spans="1:16" s="69" customFormat="1" ht="11.25">
      <c r="A46" s="54">
        <v>31</v>
      </c>
      <c r="B46" s="124" t="s">
        <v>579</v>
      </c>
      <c r="C46" s="108" t="s">
        <v>674</v>
      </c>
      <c r="D46" s="82" t="s">
        <v>547</v>
      </c>
      <c r="E46" s="104">
        <v>1</v>
      </c>
      <c r="F46" s="57"/>
      <c r="G46" s="57"/>
      <c r="H46" s="57"/>
      <c r="I46" s="57"/>
      <c r="J46" s="57"/>
      <c r="K46" s="57"/>
      <c r="L46" s="57"/>
      <c r="M46" s="57"/>
      <c r="N46" s="57"/>
      <c r="O46" s="57"/>
      <c r="P46" s="57"/>
    </row>
    <row r="47" spans="1:16" s="69" customFormat="1" ht="11.25">
      <c r="A47" s="54">
        <v>32</v>
      </c>
      <c r="B47" s="124" t="s">
        <v>579</v>
      </c>
      <c r="C47" s="108" t="s">
        <v>675</v>
      </c>
      <c r="D47" s="82" t="s">
        <v>547</v>
      </c>
      <c r="E47" s="104">
        <v>1</v>
      </c>
      <c r="F47" s="57"/>
      <c r="G47" s="57"/>
      <c r="H47" s="57"/>
      <c r="I47" s="57"/>
      <c r="J47" s="57"/>
      <c r="K47" s="57"/>
      <c r="L47" s="57"/>
      <c r="M47" s="57"/>
      <c r="N47" s="57"/>
      <c r="O47" s="57"/>
      <c r="P47" s="57"/>
    </row>
    <row r="48" spans="1:16" s="60" customFormat="1" ht="12">
      <c r="A48" s="323" t="s">
        <v>496</v>
      </c>
      <c r="B48" s="323"/>
      <c r="C48" s="324" t="str">
        <f>A14</f>
        <v>APKURES IEKĀRTU UN MATERIĀLU SPECIFIKĀCIJA</v>
      </c>
      <c r="D48" s="324"/>
      <c r="E48" s="324"/>
      <c r="F48" s="324"/>
      <c r="G48" s="324"/>
      <c r="H48" s="324"/>
      <c r="I48" s="324"/>
      <c r="J48" s="324"/>
      <c r="K48" s="324"/>
      <c r="L48" s="59">
        <f>SUM(L16:L47)</f>
        <v>0</v>
      </c>
      <c r="M48" s="59">
        <f>SUM(M16:M47)</f>
        <v>0</v>
      </c>
      <c r="N48" s="59">
        <f>SUM(N16:N47)</f>
        <v>0</v>
      </c>
      <c r="O48" s="59">
        <f>SUM(O16:O47)</f>
        <v>0</v>
      </c>
      <c r="P48" s="59">
        <f>SUM(P16:P47)</f>
        <v>0</v>
      </c>
    </row>
    <row r="49" spans="1:16" s="60" customFormat="1" ht="17.25" customHeight="1">
      <c r="A49" s="363" t="s">
        <v>677</v>
      </c>
      <c r="B49" s="363"/>
      <c r="C49" s="363"/>
      <c r="D49" s="363"/>
      <c r="E49" s="363"/>
      <c r="F49" s="363"/>
      <c r="G49" s="363"/>
      <c r="H49" s="363"/>
      <c r="I49" s="363"/>
      <c r="J49" s="363"/>
      <c r="K49" s="363"/>
      <c r="L49" s="363"/>
      <c r="M49" s="363"/>
      <c r="N49" s="363"/>
      <c r="O49" s="363"/>
      <c r="P49" s="363"/>
    </row>
    <row r="50" spans="1:16" s="60" customFormat="1" ht="17.25" customHeight="1">
      <c r="A50" s="364" t="s">
        <v>678</v>
      </c>
      <c r="B50" s="364"/>
      <c r="C50" s="364"/>
      <c r="D50" s="364"/>
      <c r="E50" s="364"/>
      <c r="F50" s="364"/>
      <c r="G50" s="364"/>
      <c r="H50" s="364"/>
      <c r="I50" s="364"/>
      <c r="J50" s="364"/>
      <c r="K50" s="364"/>
      <c r="L50" s="364"/>
      <c r="M50" s="364"/>
      <c r="N50" s="364"/>
      <c r="O50" s="364"/>
      <c r="P50" s="364"/>
    </row>
    <row r="51" spans="1:16" s="69" customFormat="1" ht="22.5">
      <c r="A51" s="54">
        <v>1</v>
      </c>
      <c r="B51" s="124" t="s">
        <v>579</v>
      </c>
      <c r="C51" s="108" t="s">
        <v>685</v>
      </c>
      <c r="D51" s="82" t="s">
        <v>547</v>
      </c>
      <c r="E51" s="56">
        <v>1</v>
      </c>
      <c r="F51" s="57"/>
      <c r="G51" s="57"/>
      <c r="H51" s="57"/>
      <c r="I51" s="57"/>
      <c r="J51" s="57"/>
      <c r="K51" s="57"/>
      <c r="L51" s="57"/>
      <c r="M51" s="57"/>
      <c r="N51" s="57"/>
      <c r="O51" s="57"/>
      <c r="P51" s="57"/>
    </row>
    <row r="52" spans="1:16" s="69" customFormat="1" ht="11.25">
      <c r="A52" s="54">
        <v>2</v>
      </c>
      <c r="B52" s="124" t="s">
        <v>579</v>
      </c>
      <c r="C52" s="89" t="s">
        <v>679</v>
      </c>
      <c r="D52" s="82" t="s">
        <v>547</v>
      </c>
      <c r="E52" s="56">
        <v>10</v>
      </c>
      <c r="F52" s="57"/>
      <c r="G52" s="57"/>
      <c r="H52" s="57"/>
      <c r="I52" s="57"/>
      <c r="J52" s="57"/>
      <c r="K52" s="57"/>
      <c r="L52" s="57"/>
      <c r="M52" s="57"/>
      <c r="N52" s="57"/>
      <c r="O52" s="57"/>
      <c r="P52" s="57"/>
    </row>
    <row r="53" spans="1:16" s="69" customFormat="1" ht="11.25">
      <c r="A53" s="54">
        <v>3</v>
      </c>
      <c r="B53" s="124" t="s">
        <v>579</v>
      </c>
      <c r="C53" s="89" t="s">
        <v>680</v>
      </c>
      <c r="D53" s="82" t="s">
        <v>547</v>
      </c>
      <c r="E53" s="56">
        <v>10</v>
      </c>
      <c r="F53" s="57"/>
      <c r="G53" s="57"/>
      <c r="H53" s="57"/>
      <c r="I53" s="57"/>
      <c r="J53" s="57"/>
      <c r="K53" s="57"/>
      <c r="L53" s="57"/>
      <c r="M53" s="57"/>
      <c r="N53" s="57"/>
      <c r="O53" s="57"/>
      <c r="P53" s="57"/>
    </row>
    <row r="54" spans="1:16" s="69" customFormat="1" ht="22.5">
      <c r="A54" s="54">
        <v>4</v>
      </c>
      <c r="B54" s="124" t="s">
        <v>579</v>
      </c>
      <c r="C54" s="55" t="s">
        <v>686</v>
      </c>
      <c r="D54" s="119" t="s">
        <v>548</v>
      </c>
      <c r="E54" s="57">
        <v>24</v>
      </c>
      <c r="F54" s="57"/>
      <c r="G54" s="57"/>
      <c r="H54" s="57"/>
      <c r="I54" s="57"/>
      <c r="J54" s="57"/>
      <c r="K54" s="57"/>
      <c r="L54" s="57"/>
      <c r="M54" s="57"/>
      <c r="N54" s="57"/>
      <c r="O54" s="57"/>
      <c r="P54" s="57"/>
    </row>
    <row r="55" spans="1:16" s="69" customFormat="1" ht="22.5">
      <c r="A55" s="54">
        <v>5</v>
      </c>
      <c r="B55" s="124" t="s">
        <v>579</v>
      </c>
      <c r="C55" s="55" t="s">
        <v>689</v>
      </c>
      <c r="D55" s="119" t="s">
        <v>548</v>
      </c>
      <c r="E55" s="57">
        <v>217</v>
      </c>
      <c r="F55" s="57"/>
      <c r="G55" s="57"/>
      <c r="H55" s="57"/>
      <c r="I55" s="57"/>
      <c r="J55" s="57"/>
      <c r="K55" s="57"/>
      <c r="L55" s="57"/>
      <c r="M55" s="57"/>
      <c r="N55" s="57"/>
      <c r="O55" s="57"/>
      <c r="P55" s="57"/>
    </row>
    <row r="56" spans="1:16" s="69" customFormat="1" ht="22.5">
      <c r="A56" s="54">
        <v>6</v>
      </c>
      <c r="B56" s="124" t="s">
        <v>579</v>
      </c>
      <c r="C56" s="55" t="s">
        <v>690</v>
      </c>
      <c r="D56" s="119" t="s">
        <v>548</v>
      </c>
      <c r="E56" s="57">
        <v>50</v>
      </c>
      <c r="F56" s="57"/>
      <c r="G56" s="57"/>
      <c r="H56" s="57"/>
      <c r="I56" s="57"/>
      <c r="J56" s="57"/>
      <c r="K56" s="57"/>
      <c r="L56" s="57"/>
      <c r="M56" s="57"/>
      <c r="N56" s="57"/>
      <c r="O56" s="57"/>
      <c r="P56" s="57"/>
    </row>
    <row r="57" spans="1:16" s="69" customFormat="1" ht="22.5">
      <c r="A57" s="54">
        <v>7</v>
      </c>
      <c r="B57" s="124" t="s">
        <v>579</v>
      </c>
      <c r="C57" s="55" t="s">
        <v>691</v>
      </c>
      <c r="D57" s="119" t="s">
        <v>548</v>
      </c>
      <c r="E57" s="57">
        <v>46</v>
      </c>
      <c r="F57" s="57"/>
      <c r="G57" s="57"/>
      <c r="H57" s="57"/>
      <c r="I57" s="57"/>
      <c r="J57" s="57"/>
      <c r="K57" s="57"/>
      <c r="L57" s="57"/>
      <c r="M57" s="57"/>
      <c r="N57" s="57"/>
      <c r="O57" s="57"/>
      <c r="P57" s="57"/>
    </row>
    <row r="58" spans="1:16" s="69" customFormat="1" ht="22.5">
      <c r="A58" s="54">
        <v>8</v>
      </c>
      <c r="B58" s="124" t="s">
        <v>579</v>
      </c>
      <c r="C58" s="55" t="s">
        <v>692</v>
      </c>
      <c r="D58" s="119" t="s">
        <v>548</v>
      </c>
      <c r="E58" s="57">
        <v>99</v>
      </c>
      <c r="F58" s="57"/>
      <c r="G58" s="57"/>
      <c r="H58" s="57"/>
      <c r="I58" s="57"/>
      <c r="J58" s="57"/>
      <c r="K58" s="57"/>
      <c r="L58" s="57"/>
      <c r="M58" s="57"/>
      <c r="N58" s="57"/>
      <c r="O58" s="57"/>
      <c r="P58" s="57"/>
    </row>
    <row r="59" spans="1:16" s="69" customFormat="1" ht="22.5">
      <c r="A59" s="54">
        <v>9</v>
      </c>
      <c r="B59" s="124" t="s">
        <v>579</v>
      </c>
      <c r="C59" s="55" t="s">
        <v>693</v>
      </c>
      <c r="D59" s="119" t="s">
        <v>548</v>
      </c>
      <c r="E59" s="57">
        <v>18</v>
      </c>
      <c r="F59" s="57"/>
      <c r="G59" s="57"/>
      <c r="H59" s="57"/>
      <c r="I59" s="57"/>
      <c r="J59" s="57"/>
      <c r="K59" s="57"/>
      <c r="L59" s="57"/>
      <c r="M59" s="57"/>
      <c r="N59" s="57"/>
      <c r="O59" s="57"/>
      <c r="P59" s="57"/>
    </row>
    <row r="60" spans="1:16" s="69" customFormat="1" ht="22.5">
      <c r="A60" s="54">
        <v>10</v>
      </c>
      <c r="B60" s="124" t="s">
        <v>579</v>
      </c>
      <c r="C60" s="55" t="s">
        <v>402</v>
      </c>
      <c r="D60" s="119" t="s">
        <v>548</v>
      </c>
      <c r="E60" s="57">
        <v>17</v>
      </c>
      <c r="F60" s="57"/>
      <c r="G60" s="57"/>
      <c r="H60" s="57"/>
      <c r="I60" s="57"/>
      <c r="J60" s="57"/>
      <c r="K60" s="57"/>
      <c r="L60" s="57"/>
      <c r="M60" s="57"/>
      <c r="N60" s="57"/>
      <c r="O60" s="57"/>
      <c r="P60" s="57"/>
    </row>
    <row r="61" spans="1:16" s="69" customFormat="1" ht="22.5">
      <c r="A61" s="54">
        <v>11</v>
      </c>
      <c r="B61" s="124" t="s">
        <v>579</v>
      </c>
      <c r="C61" s="55" t="s">
        <v>694</v>
      </c>
      <c r="D61" s="119" t="s">
        <v>548</v>
      </c>
      <c r="E61" s="57">
        <v>13</v>
      </c>
      <c r="F61" s="57"/>
      <c r="G61" s="57"/>
      <c r="H61" s="57"/>
      <c r="I61" s="57"/>
      <c r="J61" s="57"/>
      <c r="K61" s="57"/>
      <c r="L61" s="57"/>
      <c r="M61" s="57"/>
      <c r="N61" s="57"/>
      <c r="O61" s="57"/>
      <c r="P61" s="57"/>
    </row>
    <row r="62" spans="1:16" s="69" customFormat="1" ht="22.5">
      <c r="A62" s="54">
        <v>12</v>
      </c>
      <c r="B62" s="124" t="s">
        <v>579</v>
      </c>
      <c r="C62" s="55" t="s">
        <v>695</v>
      </c>
      <c r="D62" s="119" t="s">
        <v>548</v>
      </c>
      <c r="E62" s="57">
        <v>2</v>
      </c>
      <c r="F62" s="57"/>
      <c r="G62" s="57"/>
      <c r="H62" s="57"/>
      <c r="I62" s="57"/>
      <c r="J62" s="57"/>
      <c r="K62" s="57"/>
      <c r="L62" s="57"/>
      <c r="M62" s="57"/>
      <c r="N62" s="57"/>
      <c r="O62" s="57"/>
      <c r="P62" s="57"/>
    </row>
    <row r="63" spans="1:16" s="69" customFormat="1" ht="11.25">
      <c r="A63" s="54">
        <v>13</v>
      </c>
      <c r="B63" s="124" t="s">
        <v>579</v>
      </c>
      <c r="C63" s="108" t="s">
        <v>696</v>
      </c>
      <c r="D63" s="82" t="s">
        <v>549</v>
      </c>
      <c r="E63" s="57">
        <v>2</v>
      </c>
      <c r="F63" s="57"/>
      <c r="G63" s="57"/>
      <c r="H63" s="57"/>
      <c r="I63" s="57"/>
      <c r="J63" s="57"/>
      <c r="K63" s="57"/>
      <c r="L63" s="57"/>
      <c r="M63" s="57"/>
      <c r="N63" s="57"/>
      <c r="O63" s="57"/>
      <c r="P63" s="57"/>
    </row>
    <row r="64" spans="1:16" s="69" customFormat="1" ht="11.25">
      <c r="A64" s="54">
        <v>14</v>
      </c>
      <c r="B64" s="124" t="s">
        <v>579</v>
      </c>
      <c r="C64" s="108" t="s">
        <v>697</v>
      </c>
      <c r="D64" s="82" t="s">
        <v>549</v>
      </c>
      <c r="E64" s="57">
        <v>124</v>
      </c>
      <c r="F64" s="57"/>
      <c r="G64" s="57"/>
      <c r="H64" s="57"/>
      <c r="I64" s="57"/>
      <c r="J64" s="57"/>
      <c r="K64" s="57"/>
      <c r="L64" s="57"/>
      <c r="M64" s="57"/>
      <c r="N64" s="57"/>
      <c r="O64" s="57"/>
      <c r="P64" s="57"/>
    </row>
    <row r="65" spans="1:16" s="69" customFormat="1" ht="11.25">
      <c r="A65" s="54">
        <v>15</v>
      </c>
      <c r="B65" s="124" t="s">
        <v>579</v>
      </c>
      <c r="C65" s="108" t="s">
        <v>698</v>
      </c>
      <c r="D65" s="82" t="s">
        <v>549</v>
      </c>
      <c r="E65" s="57">
        <v>9</v>
      </c>
      <c r="F65" s="57"/>
      <c r="G65" s="57"/>
      <c r="H65" s="57"/>
      <c r="I65" s="57"/>
      <c r="J65" s="57"/>
      <c r="K65" s="57"/>
      <c r="L65" s="57"/>
      <c r="M65" s="57"/>
      <c r="N65" s="57"/>
      <c r="O65" s="57"/>
      <c r="P65" s="57"/>
    </row>
    <row r="66" spans="1:16" s="69" customFormat="1" ht="11.25">
      <c r="A66" s="54">
        <v>16</v>
      </c>
      <c r="B66" s="124" t="s">
        <v>579</v>
      </c>
      <c r="C66" s="108" t="s">
        <v>699</v>
      </c>
      <c r="D66" s="82" t="s">
        <v>549</v>
      </c>
      <c r="E66" s="57">
        <v>13</v>
      </c>
      <c r="F66" s="57"/>
      <c r="G66" s="57"/>
      <c r="H66" s="57"/>
      <c r="I66" s="57"/>
      <c r="J66" s="57"/>
      <c r="K66" s="57"/>
      <c r="L66" s="57"/>
      <c r="M66" s="57"/>
      <c r="N66" s="57"/>
      <c r="O66" s="57"/>
      <c r="P66" s="57"/>
    </row>
    <row r="67" spans="1:16" s="69" customFormat="1" ht="11.25">
      <c r="A67" s="54">
        <v>17</v>
      </c>
      <c r="B67" s="124" t="s">
        <v>579</v>
      </c>
      <c r="C67" s="108" t="s">
        <v>700</v>
      </c>
      <c r="D67" s="82" t="s">
        <v>549</v>
      </c>
      <c r="E67" s="57">
        <v>29</v>
      </c>
      <c r="F67" s="57"/>
      <c r="G67" s="57"/>
      <c r="H67" s="57"/>
      <c r="I67" s="57"/>
      <c r="J67" s="57"/>
      <c r="K67" s="57"/>
      <c r="L67" s="57"/>
      <c r="M67" s="57"/>
      <c r="N67" s="57"/>
      <c r="O67" s="57"/>
      <c r="P67" s="57"/>
    </row>
    <row r="68" spans="1:16" s="69" customFormat="1" ht="11.25">
      <c r="A68" s="54">
        <v>18</v>
      </c>
      <c r="B68" s="124" t="s">
        <v>579</v>
      </c>
      <c r="C68" s="108" t="s">
        <v>701</v>
      </c>
      <c r="D68" s="82" t="s">
        <v>549</v>
      </c>
      <c r="E68" s="57">
        <v>4</v>
      </c>
      <c r="F68" s="57"/>
      <c r="G68" s="57"/>
      <c r="H68" s="57"/>
      <c r="I68" s="57"/>
      <c r="J68" s="57"/>
      <c r="K68" s="57"/>
      <c r="L68" s="57"/>
      <c r="M68" s="57"/>
      <c r="N68" s="57"/>
      <c r="O68" s="57"/>
      <c r="P68" s="57"/>
    </row>
    <row r="69" spans="1:16" s="69" customFormat="1" ht="11.25">
      <c r="A69" s="54">
        <v>19</v>
      </c>
      <c r="B69" s="124" t="s">
        <v>579</v>
      </c>
      <c r="C69" s="108" t="s">
        <v>702</v>
      </c>
      <c r="D69" s="82" t="s">
        <v>547</v>
      </c>
      <c r="E69" s="104">
        <v>2</v>
      </c>
      <c r="F69" s="57"/>
      <c r="G69" s="57"/>
      <c r="H69" s="57"/>
      <c r="I69" s="57"/>
      <c r="J69" s="57"/>
      <c r="K69" s="57"/>
      <c r="L69" s="57"/>
      <c r="M69" s="57"/>
      <c r="N69" s="57"/>
      <c r="O69" s="57"/>
      <c r="P69" s="57"/>
    </row>
    <row r="70" spans="1:16" s="69" customFormat="1" ht="11.25">
      <c r="A70" s="54">
        <v>20</v>
      </c>
      <c r="B70" s="124" t="s">
        <v>579</v>
      </c>
      <c r="C70" s="108" t="s">
        <v>403</v>
      </c>
      <c r="D70" s="82" t="s">
        <v>547</v>
      </c>
      <c r="E70" s="104">
        <v>4</v>
      </c>
      <c r="F70" s="57"/>
      <c r="G70" s="57"/>
      <c r="H70" s="57"/>
      <c r="I70" s="57"/>
      <c r="J70" s="57"/>
      <c r="K70" s="57"/>
      <c r="L70" s="57"/>
      <c r="M70" s="57"/>
      <c r="N70" s="57"/>
      <c r="O70" s="57"/>
      <c r="P70" s="57"/>
    </row>
    <row r="71" spans="1:16" s="69" customFormat="1" ht="11.25">
      <c r="A71" s="54">
        <v>22</v>
      </c>
      <c r="B71" s="124" t="s">
        <v>579</v>
      </c>
      <c r="C71" s="103" t="s">
        <v>681</v>
      </c>
      <c r="D71" s="82" t="s">
        <v>552</v>
      </c>
      <c r="E71" s="106">
        <v>24</v>
      </c>
      <c r="F71" s="57"/>
      <c r="G71" s="57"/>
      <c r="H71" s="57"/>
      <c r="I71" s="57"/>
      <c r="J71" s="57"/>
      <c r="K71" s="57"/>
      <c r="L71" s="57"/>
      <c r="M71" s="57"/>
      <c r="N71" s="57"/>
      <c r="O71" s="57"/>
      <c r="P71" s="57"/>
    </row>
    <row r="72" spans="1:16" s="69" customFormat="1" ht="11.25">
      <c r="A72" s="54">
        <v>23</v>
      </c>
      <c r="B72" s="124"/>
      <c r="C72" s="102" t="s">
        <v>682</v>
      </c>
      <c r="D72" s="82" t="s">
        <v>547</v>
      </c>
      <c r="E72" s="57">
        <v>1</v>
      </c>
      <c r="F72" s="57"/>
      <c r="G72" s="57"/>
      <c r="H72" s="57"/>
      <c r="I72" s="57"/>
      <c r="J72" s="57"/>
      <c r="K72" s="57"/>
      <c r="L72" s="57"/>
      <c r="M72" s="57"/>
      <c r="N72" s="57"/>
      <c r="O72" s="57"/>
      <c r="P72" s="57"/>
    </row>
    <row r="73" spans="1:16" s="236" customFormat="1" ht="22.5">
      <c r="A73" s="121">
        <v>24</v>
      </c>
      <c r="B73" s="124" t="s">
        <v>579</v>
      </c>
      <c r="C73" s="108" t="s">
        <v>703</v>
      </c>
      <c r="D73" s="235" t="s">
        <v>548</v>
      </c>
      <c r="E73" s="56">
        <v>30</v>
      </c>
      <c r="F73" s="56"/>
      <c r="G73" s="56"/>
      <c r="H73" s="56"/>
      <c r="I73" s="56"/>
      <c r="J73" s="56"/>
      <c r="K73" s="56"/>
      <c r="L73" s="56"/>
      <c r="M73" s="56"/>
      <c r="N73" s="56"/>
      <c r="O73" s="56"/>
      <c r="P73" s="56"/>
    </row>
    <row r="74" spans="1:16" s="69" customFormat="1" ht="11.25">
      <c r="A74" s="54">
        <v>25</v>
      </c>
      <c r="B74" s="124" t="s">
        <v>579</v>
      </c>
      <c r="C74" s="108" t="s">
        <v>704</v>
      </c>
      <c r="D74" s="82" t="s">
        <v>549</v>
      </c>
      <c r="E74" s="57">
        <v>2</v>
      </c>
      <c r="F74" s="57"/>
      <c r="G74" s="57"/>
      <c r="H74" s="57"/>
      <c r="I74" s="57"/>
      <c r="J74" s="57"/>
      <c r="K74" s="57"/>
      <c r="L74" s="57"/>
      <c r="M74" s="57"/>
      <c r="N74" s="57"/>
      <c r="O74" s="57"/>
      <c r="P74" s="57"/>
    </row>
    <row r="75" spans="1:16" s="69" customFormat="1" ht="11.25">
      <c r="A75" s="54">
        <v>26</v>
      </c>
      <c r="B75" s="124" t="s">
        <v>579</v>
      </c>
      <c r="C75" s="89" t="s">
        <v>683</v>
      </c>
      <c r="D75" s="82" t="s">
        <v>547</v>
      </c>
      <c r="E75" s="57">
        <v>12</v>
      </c>
      <c r="F75" s="57"/>
      <c r="G75" s="57"/>
      <c r="H75" s="57"/>
      <c r="I75" s="57"/>
      <c r="J75" s="57"/>
      <c r="K75" s="57"/>
      <c r="L75" s="57"/>
      <c r="M75" s="57"/>
      <c r="N75" s="57"/>
      <c r="O75" s="57"/>
      <c r="P75" s="57"/>
    </row>
    <row r="76" spans="1:16" s="69" customFormat="1" ht="11.25">
      <c r="A76" s="54">
        <v>27</v>
      </c>
      <c r="B76" s="124" t="s">
        <v>579</v>
      </c>
      <c r="C76" s="89" t="s">
        <v>676</v>
      </c>
      <c r="D76" s="82" t="s">
        <v>547</v>
      </c>
      <c r="E76" s="57">
        <v>1</v>
      </c>
      <c r="F76" s="57"/>
      <c r="G76" s="57"/>
      <c r="H76" s="57"/>
      <c r="I76" s="57"/>
      <c r="J76" s="57"/>
      <c r="K76" s="57"/>
      <c r="L76" s="57"/>
      <c r="M76" s="57"/>
      <c r="N76" s="57"/>
      <c r="O76" s="57"/>
      <c r="P76" s="57"/>
    </row>
    <row r="77" spans="1:16" s="60" customFormat="1" ht="12" customHeight="1">
      <c r="A77" s="364" t="s">
        <v>684</v>
      </c>
      <c r="B77" s="364"/>
      <c r="C77" s="364"/>
      <c r="D77" s="364"/>
      <c r="E77" s="364"/>
      <c r="F77" s="364"/>
      <c r="G77" s="364"/>
      <c r="H77" s="364"/>
      <c r="I77" s="364"/>
      <c r="J77" s="364"/>
      <c r="K77" s="364"/>
      <c r="L77" s="364"/>
      <c r="M77" s="364"/>
      <c r="N77" s="364"/>
      <c r="O77" s="364"/>
      <c r="P77" s="364"/>
    </row>
    <row r="78" spans="1:16" s="69" customFormat="1" ht="10.5" customHeight="1">
      <c r="A78" s="54">
        <v>1</v>
      </c>
      <c r="B78" s="124" t="s">
        <v>579</v>
      </c>
      <c r="C78" s="108" t="s">
        <v>710</v>
      </c>
      <c r="D78" s="82" t="s">
        <v>549</v>
      </c>
      <c r="E78" s="56">
        <v>1</v>
      </c>
      <c r="F78" s="57"/>
      <c r="G78" s="57"/>
      <c r="H78" s="57"/>
      <c r="I78" s="57"/>
      <c r="J78" s="57"/>
      <c r="K78" s="57"/>
      <c r="L78" s="57"/>
      <c r="M78" s="57"/>
      <c r="N78" s="57"/>
      <c r="O78" s="57"/>
      <c r="P78" s="57"/>
    </row>
    <row r="79" spans="1:16" s="69" customFormat="1" ht="22.5">
      <c r="A79" s="54">
        <v>2</v>
      </c>
      <c r="B79" s="124" t="s">
        <v>579</v>
      </c>
      <c r="C79" s="55" t="s">
        <v>686</v>
      </c>
      <c r="D79" s="119" t="s">
        <v>548</v>
      </c>
      <c r="E79" s="57">
        <v>18</v>
      </c>
      <c r="F79" s="57"/>
      <c r="G79" s="57"/>
      <c r="H79" s="57"/>
      <c r="I79" s="57"/>
      <c r="J79" s="57"/>
      <c r="K79" s="57"/>
      <c r="L79" s="57"/>
      <c r="M79" s="57"/>
      <c r="N79" s="57"/>
      <c r="O79" s="57"/>
      <c r="P79" s="57"/>
    </row>
    <row r="80" spans="1:16" s="69" customFormat="1" ht="22.5">
      <c r="A80" s="54">
        <v>3</v>
      </c>
      <c r="B80" s="124" t="s">
        <v>579</v>
      </c>
      <c r="C80" s="55" t="s">
        <v>705</v>
      </c>
      <c r="D80" s="119" t="s">
        <v>548</v>
      </c>
      <c r="E80" s="57">
        <v>10</v>
      </c>
      <c r="F80" s="57"/>
      <c r="G80" s="57"/>
      <c r="H80" s="57"/>
      <c r="I80" s="57"/>
      <c r="J80" s="57"/>
      <c r="K80" s="57"/>
      <c r="L80" s="57"/>
      <c r="M80" s="57"/>
      <c r="N80" s="57"/>
      <c r="O80" s="57"/>
      <c r="P80" s="57"/>
    </row>
    <row r="81" spans="1:16" s="69" customFormat="1" ht="22.5">
      <c r="A81" s="54">
        <v>4</v>
      </c>
      <c r="B81" s="124" t="s">
        <v>579</v>
      </c>
      <c r="C81" s="55" t="s">
        <v>689</v>
      </c>
      <c r="D81" s="119" t="s">
        <v>548</v>
      </c>
      <c r="E81" s="57">
        <v>4</v>
      </c>
      <c r="F81" s="57"/>
      <c r="G81" s="57"/>
      <c r="H81" s="57"/>
      <c r="I81" s="57"/>
      <c r="J81" s="57"/>
      <c r="K81" s="57"/>
      <c r="L81" s="57"/>
      <c r="M81" s="57"/>
      <c r="N81" s="57"/>
      <c r="O81" s="57"/>
      <c r="P81" s="57"/>
    </row>
    <row r="82" spans="1:16" s="69" customFormat="1" ht="11.25">
      <c r="A82" s="54">
        <v>5</v>
      </c>
      <c r="B82" s="124"/>
      <c r="C82" s="102" t="s">
        <v>682</v>
      </c>
      <c r="D82" s="82" t="s">
        <v>547</v>
      </c>
      <c r="E82" s="57">
        <v>1</v>
      </c>
      <c r="F82" s="57"/>
      <c r="G82" s="57"/>
      <c r="H82" s="57"/>
      <c r="I82" s="57"/>
      <c r="J82" s="57"/>
      <c r="K82" s="57"/>
      <c r="L82" s="57"/>
      <c r="M82" s="57"/>
      <c r="N82" s="57"/>
      <c r="O82" s="57"/>
      <c r="P82" s="57"/>
    </row>
    <row r="83" spans="1:16" s="69" customFormat="1" ht="11.25">
      <c r="A83" s="54">
        <v>6</v>
      </c>
      <c r="B83" s="124" t="s">
        <v>579</v>
      </c>
      <c r="C83" s="108" t="s">
        <v>698</v>
      </c>
      <c r="D83" s="82" t="s">
        <v>549</v>
      </c>
      <c r="E83" s="57">
        <v>7</v>
      </c>
      <c r="F83" s="57"/>
      <c r="G83" s="57"/>
      <c r="H83" s="57"/>
      <c r="I83" s="57"/>
      <c r="J83" s="57"/>
      <c r="K83" s="57"/>
      <c r="L83" s="57"/>
      <c r="M83" s="57"/>
      <c r="N83" s="57"/>
      <c r="O83" s="57"/>
      <c r="P83" s="57"/>
    </row>
    <row r="84" spans="1:16" s="69" customFormat="1" ht="11.25">
      <c r="A84" s="54">
        <v>7</v>
      </c>
      <c r="B84" s="124" t="s">
        <v>579</v>
      </c>
      <c r="C84" s="108" t="s">
        <v>706</v>
      </c>
      <c r="D84" s="82" t="s">
        <v>549</v>
      </c>
      <c r="E84" s="57">
        <v>5</v>
      </c>
      <c r="F84" s="57"/>
      <c r="G84" s="57"/>
      <c r="H84" s="57"/>
      <c r="I84" s="57"/>
      <c r="J84" s="57"/>
      <c r="K84" s="57"/>
      <c r="L84" s="57"/>
      <c r="M84" s="57"/>
      <c r="N84" s="57"/>
      <c r="O84" s="57"/>
      <c r="P84" s="57"/>
    </row>
    <row r="85" spans="1:16" s="69" customFormat="1" ht="11.25">
      <c r="A85" s="54">
        <v>8</v>
      </c>
      <c r="B85" s="124" t="s">
        <v>579</v>
      </c>
      <c r="C85" s="108" t="s">
        <v>707</v>
      </c>
      <c r="D85" s="82" t="s">
        <v>547</v>
      </c>
      <c r="E85" s="104">
        <v>1</v>
      </c>
      <c r="F85" s="57"/>
      <c r="G85" s="57"/>
      <c r="H85" s="57"/>
      <c r="I85" s="57"/>
      <c r="J85" s="57"/>
      <c r="K85" s="57"/>
      <c r="L85" s="57"/>
      <c r="M85" s="57"/>
      <c r="N85" s="57"/>
      <c r="O85" s="57"/>
      <c r="P85" s="57"/>
    </row>
    <row r="86" spans="1:16" s="69" customFormat="1" ht="11.25">
      <c r="A86" s="54">
        <v>9</v>
      </c>
      <c r="B86" s="124" t="s">
        <v>579</v>
      </c>
      <c r="C86" s="108" t="s">
        <v>708</v>
      </c>
      <c r="D86" s="82" t="s">
        <v>547</v>
      </c>
      <c r="E86" s="104">
        <v>1</v>
      </c>
      <c r="F86" s="57"/>
      <c r="G86" s="57"/>
      <c r="H86" s="57"/>
      <c r="I86" s="57"/>
      <c r="J86" s="57"/>
      <c r="K86" s="57"/>
      <c r="L86" s="57"/>
      <c r="M86" s="57"/>
      <c r="N86" s="57"/>
      <c r="O86" s="57"/>
      <c r="P86" s="57"/>
    </row>
    <row r="87" spans="1:16" s="69" customFormat="1" ht="11.25">
      <c r="A87" s="54">
        <v>10</v>
      </c>
      <c r="B87" s="124" t="s">
        <v>579</v>
      </c>
      <c r="C87" s="108" t="s">
        <v>709</v>
      </c>
      <c r="D87" s="82" t="s">
        <v>549</v>
      </c>
      <c r="E87" s="57">
        <v>1</v>
      </c>
      <c r="F87" s="57"/>
      <c r="G87" s="57"/>
      <c r="H87" s="57"/>
      <c r="I87" s="57"/>
      <c r="J87" s="57"/>
      <c r="K87" s="57"/>
      <c r="L87" s="57"/>
      <c r="M87" s="57"/>
      <c r="N87" s="57"/>
      <c r="O87" s="57"/>
      <c r="P87" s="57"/>
    </row>
    <row r="88" spans="1:16" s="69" customFormat="1" ht="11.25">
      <c r="A88" s="68"/>
      <c r="B88" s="124"/>
      <c r="C88" s="102" t="s">
        <v>676</v>
      </c>
      <c r="D88" s="82" t="s">
        <v>547</v>
      </c>
      <c r="E88" s="57">
        <v>1</v>
      </c>
      <c r="F88" s="57"/>
      <c r="G88" s="57"/>
      <c r="H88" s="57"/>
      <c r="I88" s="57"/>
      <c r="J88" s="57"/>
      <c r="K88" s="57"/>
      <c r="L88" s="57"/>
      <c r="M88" s="57"/>
      <c r="N88" s="57"/>
      <c r="O88" s="57"/>
      <c r="P88" s="57"/>
    </row>
    <row r="89" spans="1:16" s="60" customFormat="1" ht="12">
      <c r="A89" s="323" t="s">
        <v>496</v>
      </c>
      <c r="B89" s="323"/>
      <c r="C89" s="324" t="str">
        <f>A49</f>
        <v>VENTILĀCIJAS IEKĀRTU UN MATERIĀLU SPECIFIKĀCIJA</v>
      </c>
      <c r="D89" s="324"/>
      <c r="E89" s="324"/>
      <c r="F89" s="324"/>
      <c r="G89" s="324"/>
      <c r="H89" s="324"/>
      <c r="I89" s="324"/>
      <c r="J89" s="324"/>
      <c r="K89" s="324"/>
      <c r="L89" s="59">
        <f>SUM(L51:L88)</f>
        <v>0</v>
      </c>
      <c r="M89" s="59">
        <f>SUM(M51:M88)</f>
        <v>0</v>
      </c>
      <c r="N89" s="59">
        <f>SUM(N51:N88)</f>
        <v>0</v>
      </c>
      <c r="O89" s="59">
        <f>SUM(O51:O88)</f>
        <v>0</v>
      </c>
      <c r="P89" s="59">
        <f>SUM(P51:P88)</f>
        <v>0</v>
      </c>
    </row>
    <row r="90" spans="1:16" s="60" customFormat="1" ht="12">
      <c r="A90" s="323" t="s">
        <v>496</v>
      </c>
      <c r="B90" s="323"/>
      <c r="C90" s="324" t="str">
        <f>A13</f>
        <v>AVK</v>
      </c>
      <c r="D90" s="324"/>
      <c r="E90" s="324"/>
      <c r="F90" s="324"/>
      <c r="G90" s="324"/>
      <c r="H90" s="324"/>
      <c r="I90" s="324"/>
      <c r="J90" s="324"/>
      <c r="K90" s="324"/>
      <c r="L90" s="59">
        <f>L89+L48</f>
        <v>0</v>
      </c>
      <c r="M90" s="59">
        <f>M89+M48</f>
        <v>0</v>
      </c>
      <c r="N90" s="59">
        <f>N89+N48</f>
        <v>0</v>
      </c>
      <c r="O90" s="59">
        <f>O89+O48</f>
        <v>0</v>
      </c>
      <c r="P90" s="59">
        <f>P89+P48</f>
        <v>0</v>
      </c>
    </row>
    <row r="91" spans="1:16" ht="12.75">
      <c r="A91" s="320" t="s">
        <v>490</v>
      </c>
      <c r="B91" s="320"/>
      <c r="C91" s="320"/>
      <c r="D91" s="321"/>
      <c r="E91" s="321"/>
      <c r="F91" s="320"/>
      <c r="G91" s="320"/>
      <c r="H91" s="320"/>
      <c r="I91" s="320"/>
      <c r="J91" s="320"/>
      <c r="K91" s="320"/>
      <c r="L91" s="81">
        <f>L90</f>
        <v>0</v>
      </c>
      <c r="M91" s="81">
        <f>M90</f>
        <v>0</v>
      </c>
      <c r="N91" s="81">
        <f>N90</f>
        <v>0</v>
      </c>
      <c r="O91" s="81">
        <f>O90</f>
        <v>0</v>
      </c>
      <c r="P91" s="81">
        <f>P90</f>
        <v>0</v>
      </c>
    </row>
    <row r="92" spans="1:16" ht="12.75">
      <c r="A92" s="320" t="s">
        <v>491</v>
      </c>
      <c r="B92" s="320"/>
      <c r="C92" s="320"/>
      <c r="D92" s="321"/>
      <c r="E92" s="321"/>
      <c r="F92" s="320"/>
      <c r="G92" s="320"/>
      <c r="H92" s="320"/>
      <c r="I92" s="320"/>
      <c r="J92" s="320"/>
      <c r="K92" s="320"/>
      <c r="L92" s="61">
        <v>0.04</v>
      </c>
      <c r="M92" s="81">
        <v>0</v>
      </c>
      <c r="N92" s="81">
        <f>ROUND(N91*L92,5)</f>
        <v>0</v>
      </c>
      <c r="O92" s="81">
        <v>0</v>
      </c>
      <c r="P92" s="81">
        <f>SUM(M92:O92)</f>
        <v>0</v>
      </c>
    </row>
    <row r="93" spans="1:16" ht="12.75">
      <c r="A93" s="320" t="s">
        <v>391</v>
      </c>
      <c r="B93" s="320"/>
      <c r="C93" s="320"/>
      <c r="D93" s="321"/>
      <c r="E93" s="321"/>
      <c r="F93" s="320"/>
      <c r="G93" s="320"/>
      <c r="H93" s="320"/>
      <c r="I93" s="320"/>
      <c r="J93" s="320"/>
      <c r="K93" s="320"/>
      <c r="L93" s="320"/>
      <c r="M93" s="81">
        <f>SUM(M91:M92)</f>
        <v>0</v>
      </c>
      <c r="N93" s="81">
        <f>SUM(N91:N92)</f>
        <v>0</v>
      </c>
      <c r="O93" s="81">
        <f>SUM(O91:O92)</f>
        <v>0</v>
      </c>
      <c r="P93" s="81">
        <f>SUM(P91:P92)</f>
        <v>0</v>
      </c>
    </row>
    <row r="95" spans="1:16" ht="12.75">
      <c r="A95" s="62"/>
      <c r="B95" s="111"/>
      <c r="C95" s="63" t="s">
        <v>497</v>
      </c>
      <c r="D95" s="322" t="s">
        <v>498</v>
      </c>
      <c r="E95" s="322"/>
      <c r="F95" s="322"/>
      <c r="G95" s="322" t="s">
        <v>563</v>
      </c>
      <c r="H95" s="322"/>
      <c r="I95" s="322"/>
      <c r="J95" s="322"/>
      <c r="K95" s="322"/>
      <c r="L95" s="322"/>
      <c r="M95" s="78"/>
      <c r="N95" s="333"/>
      <c r="O95" s="333"/>
      <c r="P95" s="333"/>
    </row>
    <row r="96" spans="1:16" ht="12.75">
      <c r="A96" s="62"/>
      <c r="B96" s="111"/>
      <c r="C96" s="63" t="s">
        <v>502</v>
      </c>
      <c r="D96" s="322" t="s">
        <v>499</v>
      </c>
      <c r="E96" s="322"/>
      <c r="F96" s="322"/>
      <c r="G96" s="322" t="s">
        <v>500</v>
      </c>
      <c r="H96" s="322"/>
      <c r="I96" s="322"/>
      <c r="J96" s="322"/>
      <c r="K96" s="322"/>
      <c r="L96" s="322"/>
      <c r="M96" s="78"/>
      <c r="N96" s="322" t="s">
        <v>501</v>
      </c>
      <c r="O96" s="322"/>
      <c r="P96" s="322"/>
    </row>
    <row r="97" spans="1:16" ht="5.25" customHeight="1">
      <c r="A97" s="62"/>
      <c r="B97" s="111"/>
      <c r="C97" s="63"/>
      <c r="D97" s="111"/>
      <c r="E97" s="78"/>
      <c r="F97" s="78"/>
      <c r="G97" s="78"/>
      <c r="H97" s="78"/>
      <c r="I97" s="78"/>
      <c r="J97" s="78"/>
      <c r="K97" s="78"/>
      <c r="L97" s="78"/>
      <c r="M97" s="78"/>
      <c r="N97" s="78"/>
      <c r="O97" s="78"/>
      <c r="P97" s="78"/>
    </row>
    <row r="98" spans="1:16" ht="5.25" customHeight="1">
      <c r="A98" s="62"/>
      <c r="B98" s="111"/>
      <c r="C98" s="63"/>
      <c r="D98" s="111"/>
      <c r="E98" s="78"/>
      <c r="F98" s="78"/>
      <c r="G98" s="78"/>
      <c r="H98" s="78"/>
      <c r="I98" s="78"/>
      <c r="J98" s="78"/>
      <c r="K98" s="78"/>
      <c r="L98" s="78"/>
      <c r="M98" s="78"/>
      <c r="N98" s="78"/>
      <c r="O98" s="78"/>
      <c r="P98" s="78"/>
    </row>
    <row r="99" spans="1:16" ht="12.75">
      <c r="A99" s="62"/>
      <c r="B99" s="111"/>
      <c r="C99" s="63" t="s">
        <v>534</v>
      </c>
      <c r="D99" s="322" t="s">
        <v>498</v>
      </c>
      <c r="E99" s="322"/>
      <c r="F99" s="322"/>
      <c r="G99" s="322" t="s">
        <v>465</v>
      </c>
      <c r="H99" s="322"/>
      <c r="I99" s="322"/>
      <c r="J99" s="322"/>
      <c r="K99" s="322"/>
      <c r="L99" s="322"/>
      <c r="M99" s="78"/>
      <c r="N99" s="333"/>
      <c r="O99" s="333"/>
      <c r="P99" s="333"/>
    </row>
    <row r="100" spans="1:16" ht="12.75">
      <c r="A100" s="62"/>
      <c r="B100" s="111"/>
      <c r="C100" s="63"/>
      <c r="D100" s="322" t="s">
        <v>499</v>
      </c>
      <c r="E100" s="322"/>
      <c r="F100" s="322"/>
      <c r="G100" s="322" t="s">
        <v>500</v>
      </c>
      <c r="H100" s="322"/>
      <c r="I100" s="322"/>
      <c r="J100" s="322"/>
      <c r="K100" s="322"/>
      <c r="L100" s="322"/>
      <c r="M100" s="78"/>
      <c r="N100" s="322" t="s">
        <v>501</v>
      </c>
      <c r="O100" s="322"/>
      <c r="P100" s="322"/>
    </row>
  </sheetData>
  <sheetProtection/>
  <mergeCells count="48">
    <mergeCell ref="D100:F100"/>
    <mergeCell ref="G100:L100"/>
    <mergeCell ref="N100:P100"/>
    <mergeCell ref="D96:F96"/>
    <mergeCell ref="G96:L96"/>
    <mergeCell ref="N96:P96"/>
    <mergeCell ref="D99:F99"/>
    <mergeCell ref="G99:L99"/>
    <mergeCell ref="N99:P99"/>
    <mergeCell ref="A93:L93"/>
    <mergeCell ref="D95:F95"/>
    <mergeCell ref="G95:L95"/>
    <mergeCell ref="N95:P95"/>
    <mergeCell ref="A90:B90"/>
    <mergeCell ref="C90:K90"/>
    <mergeCell ref="A91:K91"/>
    <mergeCell ref="A92:K92"/>
    <mergeCell ref="A49:P49"/>
    <mergeCell ref="A50:P50"/>
    <mergeCell ref="A77:P77"/>
    <mergeCell ref="A89:B89"/>
    <mergeCell ref="C89:K89"/>
    <mergeCell ref="A13:P13"/>
    <mergeCell ref="A14:P14"/>
    <mergeCell ref="A15:P15"/>
    <mergeCell ref="A48:B48"/>
    <mergeCell ref="C48:K48"/>
    <mergeCell ref="O10:P10"/>
    <mergeCell ref="A11:A12"/>
    <mergeCell ref="B11:B12"/>
    <mergeCell ref="C11:C12"/>
    <mergeCell ref="D11:D12"/>
    <mergeCell ref="E11:E12"/>
    <mergeCell ref="F11:K11"/>
    <mergeCell ref="L11:P11"/>
    <mergeCell ref="A8:P8"/>
    <mergeCell ref="O9:P9"/>
    <mergeCell ref="A5:C5"/>
    <mergeCell ref="D5:P5"/>
    <mergeCell ref="A6:C6"/>
    <mergeCell ref="D6:P6"/>
    <mergeCell ref="A1:P1"/>
    <mergeCell ref="A2:P2"/>
    <mergeCell ref="A3:P3"/>
    <mergeCell ref="A4:C4"/>
    <mergeCell ref="D4:P4"/>
    <mergeCell ref="A7:C7"/>
    <mergeCell ref="D7:P7"/>
  </mergeCells>
  <printOptions horizontalCentered="1"/>
  <pageMargins left="0" right="0" top="0.7480314960629921" bottom="0.3937007874015748" header="0.31496062992125984" footer="0.31496062992125984"/>
  <pageSetup horizontalDpi="600" verticalDpi="600" orientation="landscape" paperSize="9" scale="94" r:id="rId1"/>
  <rowBreaks count="2" manualBreakCount="2">
    <brk id="48" max="15" man="1"/>
    <brk id="76" max="15" man="1"/>
  </rowBreaks>
</worksheet>
</file>

<file path=xl/worksheets/sheet9.xml><?xml version="1.0" encoding="utf-8"?>
<worksheet xmlns="http://schemas.openxmlformats.org/spreadsheetml/2006/main" xmlns:r="http://schemas.openxmlformats.org/officeDocument/2006/relationships">
  <sheetPr>
    <tabColor indexed="27"/>
  </sheetPr>
  <dimension ref="A1:S149"/>
  <sheetViews>
    <sheetView zoomScaleSheetLayoutView="85" zoomScalePageLayoutView="0" workbookViewId="0" topLeftCell="A1">
      <selection activeCell="D7" sqref="D7:P7"/>
    </sheetView>
  </sheetViews>
  <sheetFormatPr defaultColWidth="9.28125" defaultRowHeight="12.75"/>
  <cols>
    <col min="1" max="1" width="3.421875" style="64" customWidth="1"/>
    <col min="2" max="2" width="6.57421875" style="113" customWidth="1"/>
    <col min="3" max="3" width="35.28125" style="66" customWidth="1"/>
    <col min="4" max="4" width="3.7109375" style="112" customWidth="1"/>
    <col min="5" max="5" width="7.57421875" style="67" customWidth="1"/>
    <col min="6" max="6" width="5.28125" style="65" customWidth="1"/>
    <col min="7" max="7" width="4.7109375" style="65" customWidth="1"/>
    <col min="8" max="8" width="7.28125" style="65" customWidth="1"/>
    <col min="9" max="9" width="6.7109375" style="65" customWidth="1"/>
    <col min="10" max="10" width="6.28125" style="65" customWidth="1"/>
    <col min="11" max="11" width="9.00390625" style="65" customWidth="1"/>
    <col min="12" max="12" width="11.28125" style="65" customWidth="1"/>
    <col min="13" max="13" width="10.28125" style="65" customWidth="1"/>
    <col min="14" max="14" width="11.57421875" style="65" customWidth="1"/>
    <col min="15" max="15" width="9.421875" style="65" customWidth="1"/>
    <col min="16" max="16" width="11.421875" style="65" customWidth="1"/>
    <col min="17" max="16384" width="9.28125" style="53" customWidth="1"/>
  </cols>
  <sheetData>
    <row r="1" spans="1:16" s="46" customFormat="1" ht="13.5" customHeight="1">
      <c r="A1" s="325" t="s">
        <v>593</v>
      </c>
      <c r="B1" s="325"/>
      <c r="C1" s="326"/>
      <c r="D1" s="325"/>
      <c r="E1" s="325"/>
      <c r="F1" s="325"/>
      <c r="G1" s="325"/>
      <c r="H1" s="325"/>
      <c r="I1" s="325"/>
      <c r="J1" s="325"/>
      <c r="K1" s="325"/>
      <c r="L1" s="325"/>
      <c r="M1" s="325"/>
      <c r="N1" s="325"/>
      <c r="O1" s="325"/>
      <c r="P1" s="325"/>
    </row>
    <row r="2" spans="1:16" s="46" customFormat="1" ht="15.75" customHeight="1">
      <c r="A2" s="327" t="s">
        <v>767</v>
      </c>
      <c r="B2" s="325"/>
      <c r="C2" s="326"/>
      <c r="D2" s="325"/>
      <c r="E2" s="325"/>
      <c r="F2" s="325"/>
      <c r="G2" s="325"/>
      <c r="H2" s="325"/>
      <c r="I2" s="325"/>
      <c r="J2" s="325"/>
      <c r="K2" s="325"/>
      <c r="L2" s="325"/>
      <c r="M2" s="325"/>
      <c r="N2" s="325"/>
      <c r="O2" s="325"/>
      <c r="P2" s="325"/>
    </row>
    <row r="3" spans="1:16" s="46" customFormat="1" ht="16.5" customHeight="1">
      <c r="A3" s="328" t="s">
        <v>476</v>
      </c>
      <c r="B3" s="328"/>
      <c r="C3" s="329"/>
      <c r="D3" s="328"/>
      <c r="E3" s="328"/>
      <c r="F3" s="328"/>
      <c r="G3" s="328"/>
      <c r="H3" s="328"/>
      <c r="I3" s="328"/>
      <c r="J3" s="328"/>
      <c r="K3" s="328"/>
      <c r="L3" s="328"/>
      <c r="M3" s="328"/>
      <c r="N3" s="328"/>
      <c r="O3" s="328"/>
      <c r="P3" s="328"/>
    </row>
    <row r="4" spans="1:16" s="46" customFormat="1" ht="44.25" customHeight="1">
      <c r="A4" s="313" t="s">
        <v>477</v>
      </c>
      <c r="B4" s="313"/>
      <c r="C4" s="313"/>
      <c r="D4" s="315" t="str">
        <f>A2</f>
        <v>„Allažu pamatskolas atjaunošana (energoefektivitātes paaugstināšanai). </v>
      </c>
      <c r="E4" s="315"/>
      <c r="F4" s="315"/>
      <c r="G4" s="315"/>
      <c r="H4" s="315"/>
      <c r="I4" s="315"/>
      <c r="J4" s="315"/>
      <c r="K4" s="315"/>
      <c r="L4" s="315"/>
      <c r="M4" s="315"/>
      <c r="N4" s="315"/>
      <c r="O4" s="315"/>
      <c r="P4" s="315"/>
    </row>
    <row r="5" spans="1:16" s="46" customFormat="1" ht="16.5" customHeight="1">
      <c r="A5" s="313" t="s">
        <v>478</v>
      </c>
      <c r="B5" s="313"/>
      <c r="C5" s="313"/>
      <c r="D5" s="315" t="str">
        <f>$A$13</f>
        <v>EL</v>
      </c>
      <c r="E5" s="315"/>
      <c r="F5" s="315"/>
      <c r="G5" s="315"/>
      <c r="H5" s="315"/>
      <c r="I5" s="315"/>
      <c r="J5" s="315"/>
      <c r="K5" s="315"/>
      <c r="L5" s="315"/>
      <c r="M5" s="315"/>
      <c r="N5" s="315"/>
      <c r="O5" s="315"/>
      <c r="P5" s="315"/>
    </row>
    <row r="6" spans="1:16" s="46" customFormat="1" ht="16.5" customHeight="1">
      <c r="A6" s="313" t="s">
        <v>479</v>
      </c>
      <c r="B6" s="313"/>
      <c r="C6" s="313"/>
      <c r="D6" s="315" t="s">
        <v>400</v>
      </c>
      <c r="E6" s="316"/>
      <c r="F6" s="316"/>
      <c r="G6" s="316"/>
      <c r="H6" s="316"/>
      <c r="I6" s="316"/>
      <c r="J6" s="316"/>
      <c r="K6" s="316"/>
      <c r="L6" s="316"/>
      <c r="M6" s="316"/>
      <c r="N6" s="316"/>
      <c r="O6" s="316"/>
      <c r="P6" s="316"/>
    </row>
    <row r="7" spans="1:16" s="46" customFormat="1" ht="16.5" customHeight="1">
      <c r="A7" s="313"/>
      <c r="B7" s="313"/>
      <c r="C7" s="313"/>
      <c r="D7" s="316"/>
      <c r="E7" s="316"/>
      <c r="F7" s="316"/>
      <c r="G7" s="316"/>
      <c r="H7" s="316"/>
      <c r="I7" s="316"/>
      <c r="J7" s="316"/>
      <c r="K7" s="316"/>
      <c r="L7" s="316"/>
      <c r="M7" s="316"/>
      <c r="N7" s="316"/>
      <c r="O7" s="316"/>
      <c r="P7" s="316"/>
    </row>
    <row r="8" spans="1:16" s="46" customFormat="1" ht="16.5" customHeight="1">
      <c r="A8" s="312"/>
      <c r="B8" s="312"/>
      <c r="C8" s="312"/>
      <c r="D8" s="313"/>
      <c r="E8" s="313"/>
      <c r="F8" s="313"/>
      <c r="G8" s="313"/>
      <c r="H8" s="313"/>
      <c r="I8" s="313"/>
      <c r="J8" s="313"/>
      <c r="K8" s="313"/>
      <c r="L8" s="313"/>
      <c r="M8" s="313"/>
      <c r="N8" s="313"/>
      <c r="O8" s="313"/>
      <c r="P8" s="313"/>
    </row>
    <row r="9" spans="1:16" s="46" customFormat="1" ht="16.5" customHeight="1">
      <c r="A9" s="47"/>
      <c r="B9" s="123"/>
      <c r="C9" s="48"/>
      <c r="D9" s="122"/>
      <c r="E9" s="49"/>
      <c r="F9" s="80"/>
      <c r="G9" s="80"/>
      <c r="H9" s="80"/>
      <c r="I9" s="80"/>
      <c r="J9" s="80"/>
      <c r="K9" s="80"/>
      <c r="L9" s="80"/>
      <c r="M9" s="80" t="s">
        <v>544</v>
      </c>
      <c r="N9" s="80"/>
      <c r="O9" s="316"/>
      <c r="P9" s="316"/>
    </row>
    <row r="10" spans="1:16" s="46" customFormat="1" ht="16.5" customHeight="1">
      <c r="A10" s="47"/>
      <c r="B10" s="123"/>
      <c r="C10" s="50"/>
      <c r="D10" s="122"/>
      <c r="E10" s="49"/>
      <c r="F10" s="80"/>
      <c r="G10" s="80"/>
      <c r="H10" s="80"/>
      <c r="I10" s="80"/>
      <c r="J10" s="80"/>
      <c r="K10" s="80"/>
      <c r="L10" s="80"/>
      <c r="M10" s="80" t="s">
        <v>480</v>
      </c>
      <c r="N10" s="80"/>
      <c r="O10" s="319"/>
      <c r="P10" s="319"/>
    </row>
    <row r="11" spans="1:16" s="51" customFormat="1" ht="13.5" customHeight="1">
      <c r="A11" s="332" t="s">
        <v>481</v>
      </c>
      <c r="B11" s="317" t="s">
        <v>482</v>
      </c>
      <c r="C11" s="314" t="s">
        <v>483</v>
      </c>
      <c r="D11" s="317" t="s">
        <v>484</v>
      </c>
      <c r="E11" s="331" t="s">
        <v>485</v>
      </c>
      <c r="F11" s="318" t="s">
        <v>486</v>
      </c>
      <c r="G11" s="318"/>
      <c r="H11" s="318"/>
      <c r="I11" s="318"/>
      <c r="J11" s="318"/>
      <c r="K11" s="318"/>
      <c r="L11" s="314" t="s">
        <v>487</v>
      </c>
      <c r="M11" s="314"/>
      <c r="N11" s="314"/>
      <c r="O11" s="314"/>
      <c r="P11" s="314"/>
    </row>
    <row r="12" spans="1:16" s="52" customFormat="1" ht="92.25" customHeight="1">
      <c r="A12" s="332"/>
      <c r="B12" s="317"/>
      <c r="C12" s="314"/>
      <c r="D12" s="317"/>
      <c r="E12" s="331"/>
      <c r="F12" s="79" t="s">
        <v>488</v>
      </c>
      <c r="G12" s="79" t="s">
        <v>466</v>
      </c>
      <c r="H12" s="79" t="s">
        <v>566</v>
      </c>
      <c r="I12" s="79" t="s">
        <v>567</v>
      </c>
      <c r="J12" s="79" t="s">
        <v>568</v>
      </c>
      <c r="K12" s="79" t="s">
        <v>569</v>
      </c>
      <c r="L12" s="79" t="s">
        <v>489</v>
      </c>
      <c r="M12" s="79" t="s">
        <v>566</v>
      </c>
      <c r="N12" s="79" t="s">
        <v>567</v>
      </c>
      <c r="O12" s="79" t="s">
        <v>568</v>
      </c>
      <c r="P12" s="79" t="s">
        <v>570</v>
      </c>
    </row>
    <row r="13" spans="1:16" ht="12.75">
      <c r="A13" s="368" t="s">
        <v>562</v>
      </c>
      <c r="B13" s="368"/>
      <c r="C13" s="368"/>
      <c r="D13" s="368"/>
      <c r="E13" s="368"/>
      <c r="F13" s="368"/>
      <c r="G13" s="368"/>
      <c r="H13" s="368"/>
      <c r="I13" s="368"/>
      <c r="J13" s="368"/>
      <c r="K13" s="368"/>
      <c r="L13" s="368"/>
      <c r="M13" s="368"/>
      <c r="N13" s="368"/>
      <c r="O13" s="368"/>
      <c r="P13" s="368"/>
    </row>
    <row r="14" spans="1:16" s="46" customFormat="1" ht="22.5">
      <c r="A14" s="54">
        <v>1</v>
      </c>
      <c r="B14" s="82" t="s">
        <v>365</v>
      </c>
      <c r="C14" s="108" t="s">
        <v>278</v>
      </c>
      <c r="D14" s="82" t="s">
        <v>547</v>
      </c>
      <c r="E14" s="57">
        <v>5</v>
      </c>
      <c r="F14" s="57">
        <v>3.41</v>
      </c>
      <c r="G14" s="57">
        <v>6.31</v>
      </c>
      <c r="H14" s="57">
        <f>ROUND(F14*G14,2)</f>
        <v>21.52</v>
      </c>
      <c r="I14" s="57">
        <v>0</v>
      </c>
      <c r="J14" s="57">
        <f>ROUND(I14*0.11,2)</f>
        <v>0</v>
      </c>
      <c r="K14" s="57">
        <f>ROUND(SUM(H14:J14),2)</f>
        <v>21.52</v>
      </c>
      <c r="L14" s="57">
        <f>ROUND(E14*F14,2)</f>
        <v>17.05</v>
      </c>
      <c r="M14" s="57">
        <f>ROUND(E14*H14,2)</f>
        <v>107.6</v>
      </c>
      <c r="N14" s="57">
        <f>ROUND(E14*I14,2)</f>
        <v>0</v>
      </c>
      <c r="O14" s="57">
        <f>ROUND(E14*J14,2)</f>
        <v>0</v>
      </c>
      <c r="P14" s="57">
        <f>ROUND(SUM(M14:O14),2)</f>
        <v>107.6</v>
      </c>
    </row>
    <row r="15" spans="1:16" s="46" customFormat="1" ht="12.75" customHeight="1">
      <c r="A15" s="365" t="s">
        <v>279</v>
      </c>
      <c r="B15" s="366"/>
      <c r="C15" s="366"/>
      <c r="D15" s="366"/>
      <c r="E15" s="366"/>
      <c r="F15" s="366"/>
      <c r="G15" s="366"/>
      <c r="H15" s="366"/>
      <c r="I15" s="366"/>
      <c r="J15" s="366"/>
      <c r="K15" s="366"/>
      <c r="L15" s="366"/>
      <c r="M15" s="366"/>
      <c r="N15" s="366"/>
      <c r="O15" s="366"/>
      <c r="P15" s="367"/>
    </row>
    <row r="16" spans="1:16" s="46" customFormat="1" ht="11.25">
      <c r="A16" s="54">
        <v>1</v>
      </c>
      <c r="B16" s="82"/>
      <c r="C16" s="102" t="s">
        <v>352</v>
      </c>
      <c r="D16" s="82" t="s">
        <v>547</v>
      </c>
      <c r="E16" s="57">
        <v>1</v>
      </c>
      <c r="F16" s="57"/>
      <c r="G16" s="57"/>
      <c r="H16" s="57"/>
      <c r="I16" s="57"/>
      <c r="J16" s="57"/>
      <c r="K16" s="57"/>
      <c r="L16" s="57"/>
      <c r="M16" s="57"/>
      <c r="N16" s="57"/>
      <c r="O16" s="57"/>
      <c r="P16" s="57"/>
    </row>
    <row r="17" spans="1:16" s="46" customFormat="1" ht="11.25">
      <c r="A17" s="54">
        <v>2</v>
      </c>
      <c r="B17" s="82"/>
      <c r="C17" s="102" t="s">
        <v>353</v>
      </c>
      <c r="D17" s="82" t="s">
        <v>547</v>
      </c>
      <c r="E17" s="57">
        <v>1</v>
      </c>
      <c r="F17" s="57"/>
      <c r="G17" s="57"/>
      <c r="H17" s="57"/>
      <c r="I17" s="57"/>
      <c r="J17" s="57"/>
      <c r="K17" s="57"/>
      <c r="L17" s="57"/>
      <c r="M17" s="57"/>
      <c r="N17" s="57"/>
      <c r="O17" s="57"/>
      <c r="P17" s="57"/>
    </row>
    <row r="18" spans="1:16" s="46" customFormat="1" ht="11.25">
      <c r="A18" s="54">
        <v>3</v>
      </c>
      <c r="B18" s="82"/>
      <c r="C18" s="102" t="s">
        <v>354</v>
      </c>
      <c r="D18" s="82" t="s">
        <v>549</v>
      </c>
      <c r="E18" s="57">
        <v>1</v>
      </c>
      <c r="F18" s="57"/>
      <c r="G18" s="57"/>
      <c r="H18" s="57"/>
      <c r="I18" s="57"/>
      <c r="J18" s="57"/>
      <c r="K18" s="57"/>
      <c r="L18" s="57"/>
      <c r="M18" s="57"/>
      <c r="N18" s="57"/>
      <c r="O18" s="57"/>
      <c r="P18" s="57"/>
    </row>
    <row r="19" spans="1:16" s="46" customFormat="1" ht="11.25">
      <c r="A19" s="54">
        <v>4</v>
      </c>
      <c r="B19" s="82"/>
      <c r="C19" s="102" t="s">
        <v>280</v>
      </c>
      <c r="D19" s="82" t="s">
        <v>547</v>
      </c>
      <c r="E19" s="57">
        <v>1</v>
      </c>
      <c r="F19" s="57"/>
      <c r="G19" s="57"/>
      <c r="H19" s="57"/>
      <c r="I19" s="57"/>
      <c r="J19" s="57"/>
      <c r="K19" s="57"/>
      <c r="L19" s="57"/>
      <c r="M19" s="57"/>
      <c r="N19" s="57"/>
      <c r="O19" s="57"/>
      <c r="P19" s="57"/>
    </row>
    <row r="20" spans="1:16" s="46" customFormat="1" ht="11.25">
      <c r="A20" s="54">
        <v>5</v>
      </c>
      <c r="B20" s="82"/>
      <c r="C20" s="102" t="s">
        <v>281</v>
      </c>
      <c r="D20" s="82" t="s">
        <v>549</v>
      </c>
      <c r="E20" s="57">
        <v>4</v>
      </c>
      <c r="F20" s="57"/>
      <c r="G20" s="57"/>
      <c r="H20" s="57"/>
      <c r="I20" s="57"/>
      <c r="J20" s="57"/>
      <c r="K20" s="57"/>
      <c r="L20" s="57"/>
      <c r="M20" s="57"/>
      <c r="N20" s="57"/>
      <c r="O20" s="57"/>
      <c r="P20" s="57"/>
    </row>
    <row r="21" spans="1:16" s="46" customFormat="1" ht="11.25">
      <c r="A21" s="54">
        <v>6</v>
      </c>
      <c r="B21" s="82"/>
      <c r="C21" s="102" t="s">
        <v>282</v>
      </c>
      <c r="D21" s="82" t="s">
        <v>549</v>
      </c>
      <c r="E21" s="57">
        <v>1</v>
      </c>
      <c r="F21" s="57"/>
      <c r="G21" s="57"/>
      <c r="H21" s="57"/>
      <c r="I21" s="57"/>
      <c r="J21" s="57"/>
      <c r="K21" s="57"/>
      <c r="L21" s="57"/>
      <c r="M21" s="57"/>
      <c r="N21" s="57"/>
      <c r="O21" s="57"/>
      <c r="P21" s="57"/>
    </row>
    <row r="22" spans="1:16" s="46" customFormat="1" ht="11.25">
      <c r="A22" s="54">
        <v>7</v>
      </c>
      <c r="B22" s="82"/>
      <c r="C22" s="105" t="s">
        <v>283</v>
      </c>
      <c r="D22" s="82" t="s">
        <v>547</v>
      </c>
      <c r="E22" s="57">
        <v>1</v>
      </c>
      <c r="F22" s="57"/>
      <c r="G22" s="57"/>
      <c r="H22" s="57"/>
      <c r="I22" s="57"/>
      <c r="J22" s="57"/>
      <c r="K22" s="57"/>
      <c r="L22" s="57"/>
      <c r="M22" s="57"/>
      <c r="N22" s="57"/>
      <c r="O22" s="57"/>
      <c r="P22" s="57"/>
    </row>
    <row r="23" spans="1:16" s="46" customFormat="1" ht="11.25">
      <c r="A23" s="54">
        <v>8</v>
      </c>
      <c r="B23" s="82"/>
      <c r="C23" s="105" t="s">
        <v>284</v>
      </c>
      <c r="D23" s="82" t="s">
        <v>549</v>
      </c>
      <c r="E23" s="57">
        <v>1</v>
      </c>
      <c r="F23" s="57"/>
      <c r="G23" s="57"/>
      <c r="H23" s="57"/>
      <c r="I23" s="57"/>
      <c r="J23" s="57"/>
      <c r="K23" s="57"/>
      <c r="L23" s="57"/>
      <c r="M23" s="57"/>
      <c r="N23" s="57"/>
      <c r="O23" s="57"/>
      <c r="P23" s="57"/>
    </row>
    <row r="24" spans="1:16" s="46" customFormat="1" ht="11.25">
      <c r="A24" s="54">
        <v>9</v>
      </c>
      <c r="B24" s="82"/>
      <c r="C24" s="105" t="s">
        <v>285</v>
      </c>
      <c r="D24" s="82" t="s">
        <v>549</v>
      </c>
      <c r="E24" s="57">
        <v>1</v>
      </c>
      <c r="F24" s="57"/>
      <c r="G24" s="57"/>
      <c r="H24" s="57"/>
      <c r="I24" s="57"/>
      <c r="J24" s="57"/>
      <c r="K24" s="57"/>
      <c r="L24" s="57"/>
      <c r="M24" s="57"/>
      <c r="N24" s="57"/>
      <c r="O24" s="57"/>
      <c r="P24" s="57"/>
    </row>
    <row r="25" spans="1:16" s="46" customFormat="1" ht="11.25">
      <c r="A25" s="54">
        <v>10</v>
      </c>
      <c r="B25" s="82"/>
      <c r="C25" s="102" t="s">
        <v>286</v>
      </c>
      <c r="D25" s="82" t="s">
        <v>547</v>
      </c>
      <c r="E25" s="57">
        <v>1</v>
      </c>
      <c r="F25" s="57"/>
      <c r="G25" s="57"/>
      <c r="H25" s="57"/>
      <c r="I25" s="57"/>
      <c r="J25" s="57"/>
      <c r="K25" s="57"/>
      <c r="L25" s="57"/>
      <c r="M25" s="57"/>
      <c r="N25" s="57"/>
      <c r="O25" s="57"/>
      <c r="P25" s="57"/>
    </row>
    <row r="26" spans="1:16" s="46" customFormat="1" ht="11.25">
      <c r="A26" s="54">
        <v>11</v>
      </c>
      <c r="B26" s="82"/>
      <c r="C26" s="102" t="s">
        <v>473</v>
      </c>
      <c r="D26" s="82" t="s">
        <v>547</v>
      </c>
      <c r="E26" s="57">
        <v>1</v>
      </c>
      <c r="F26" s="57"/>
      <c r="G26" s="57"/>
      <c r="H26" s="57"/>
      <c r="I26" s="57"/>
      <c r="J26" s="57"/>
      <c r="K26" s="57"/>
      <c r="L26" s="57"/>
      <c r="M26" s="57"/>
      <c r="N26" s="57"/>
      <c r="O26" s="57"/>
      <c r="P26" s="57"/>
    </row>
    <row r="27" spans="1:16" s="46" customFormat="1" ht="12.75" customHeight="1">
      <c r="A27" s="365" t="s">
        <v>287</v>
      </c>
      <c r="B27" s="366"/>
      <c r="C27" s="366"/>
      <c r="D27" s="366"/>
      <c r="E27" s="366"/>
      <c r="F27" s="366"/>
      <c r="G27" s="366"/>
      <c r="H27" s="366"/>
      <c r="I27" s="366"/>
      <c r="J27" s="366"/>
      <c r="K27" s="366"/>
      <c r="L27" s="366"/>
      <c r="M27" s="366"/>
      <c r="N27" s="366"/>
      <c r="O27" s="366"/>
      <c r="P27" s="367"/>
    </row>
    <row r="28" spans="1:16" s="46" customFormat="1" ht="22.5">
      <c r="A28" s="54">
        <v>1</v>
      </c>
      <c r="B28" s="82"/>
      <c r="C28" s="58" t="s">
        <v>307</v>
      </c>
      <c r="D28" s="82" t="s">
        <v>547</v>
      </c>
      <c r="E28" s="57">
        <v>1</v>
      </c>
      <c r="F28" s="57"/>
      <c r="G28" s="57"/>
      <c r="H28" s="57"/>
      <c r="I28" s="57"/>
      <c r="J28" s="57"/>
      <c r="K28" s="57"/>
      <c r="L28" s="57"/>
      <c r="M28" s="57"/>
      <c r="N28" s="57"/>
      <c r="O28" s="57"/>
      <c r="P28" s="57"/>
    </row>
    <row r="29" spans="1:16" s="46" customFormat="1" ht="11.25">
      <c r="A29" s="54">
        <v>2</v>
      </c>
      <c r="B29" s="82"/>
      <c r="C29" s="102" t="s">
        <v>308</v>
      </c>
      <c r="D29" s="82" t="s">
        <v>547</v>
      </c>
      <c r="E29" s="57">
        <v>1</v>
      </c>
      <c r="F29" s="57"/>
      <c r="G29" s="57"/>
      <c r="H29" s="57"/>
      <c r="I29" s="57"/>
      <c r="J29" s="57"/>
      <c r="K29" s="57"/>
      <c r="L29" s="57"/>
      <c r="M29" s="57"/>
      <c r="N29" s="57"/>
      <c r="O29" s="57"/>
      <c r="P29" s="57"/>
    </row>
    <row r="30" spans="1:16" s="46" customFormat="1" ht="11.25">
      <c r="A30" s="54">
        <v>3</v>
      </c>
      <c r="B30" s="82"/>
      <c r="C30" s="102" t="s">
        <v>309</v>
      </c>
      <c r="D30" s="82" t="s">
        <v>547</v>
      </c>
      <c r="E30" s="57">
        <v>1</v>
      </c>
      <c r="F30" s="57"/>
      <c r="G30" s="57"/>
      <c r="H30" s="57"/>
      <c r="I30" s="57"/>
      <c r="J30" s="57"/>
      <c r="K30" s="57"/>
      <c r="L30" s="57"/>
      <c r="M30" s="57"/>
      <c r="N30" s="57"/>
      <c r="O30" s="57"/>
      <c r="P30" s="57"/>
    </row>
    <row r="31" spans="1:16" s="46" customFormat="1" ht="11.25">
      <c r="A31" s="54">
        <v>4</v>
      </c>
      <c r="B31" s="82"/>
      <c r="C31" s="102" t="s">
        <v>310</v>
      </c>
      <c r="D31" s="82" t="s">
        <v>549</v>
      </c>
      <c r="E31" s="57">
        <v>1</v>
      </c>
      <c r="F31" s="57"/>
      <c r="G31" s="57"/>
      <c r="H31" s="57"/>
      <c r="I31" s="57"/>
      <c r="J31" s="57"/>
      <c r="K31" s="57"/>
      <c r="L31" s="57"/>
      <c r="M31" s="57"/>
      <c r="N31" s="57"/>
      <c r="O31" s="57"/>
      <c r="P31" s="57"/>
    </row>
    <row r="32" spans="1:16" s="46" customFormat="1" ht="11.25">
      <c r="A32" s="54">
        <v>5</v>
      </c>
      <c r="B32" s="82"/>
      <c r="C32" s="102" t="s">
        <v>311</v>
      </c>
      <c r="D32" s="82" t="s">
        <v>549</v>
      </c>
      <c r="E32" s="57">
        <v>4</v>
      </c>
      <c r="F32" s="57"/>
      <c r="G32" s="57"/>
      <c r="H32" s="57"/>
      <c r="I32" s="57"/>
      <c r="J32" s="57"/>
      <c r="K32" s="57"/>
      <c r="L32" s="57"/>
      <c r="M32" s="57"/>
      <c r="N32" s="57"/>
      <c r="O32" s="57"/>
      <c r="P32" s="57"/>
    </row>
    <row r="33" spans="1:16" s="46" customFormat="1" ht="11.25">
      <c r="A33" s="54">
        <v>6</v>
      </c>
      <c r="B33" s="82"/>
      <c r="C33" s="102" t="s">
        <v>312</v>
      </c>
      <c r="D33" s="82" t="s">
        <v>549</v>
      </c>
      <c r="E33" s="57">
        <v>7</v>
      </c>
      <c r="F33" s="57"/>
      <c r="G33" s="57"/>
      <c r="H33" s="57"/>
      <c r="I33" s="57"/>
      <c r="J33" s="57"/>
      <c r="K33" s="57"/>
      <c r="L33" s="57"/>
      <c r="M33" s="57"/>
      <c r="N33" s="57"/>
      <c r="O33" s="57"/>
      <c r="P33" s="57"/>
    </row>
    <row r="34" spans="1:16" s="46" customFormat="1" ht="11.25">
      <c r="A34" s="54">
        <v>7</v>
      </c>
      <c r="B34" s="82"/>
      <c r="C34" s="105" t="s">
        <v>284</v>
      </c>
      <c r="D34" s="82" t="s">
        <v>549</v>
      </c>
      <c r="E34" s="57">
        <v>1</v>
      </c>
      <c r="F34" s="57"/>
      <c r="G34" s="57"/>
      <c r="H34" s="57"/>
      <c r="I34" s="57"/>
      <c r="J34" s="57"/>
      <c r="K34" s="57"/>
      <c r="L34" s="57"/>
      <c r="M34" s="57"/>
      <c r="N34" s="57"/>
      <c r="O34" s="57"/>
      <c r="P34" s="57"/>
    </row>
    <row r="35" spans="1:16" s="46" customFormat="1" ht="11.25">
      <c r="A35" s="54">
        <v>8</v>
      </c>
      <c r="B35" s="82"/>
      <c r="C35" s="105" t="s">
        <v>285</v>
      </c>
      <c r="D35" s="82" t="s">
        <v>549</v>
      </c>
      <c r="E35" s="57">
        <v>1</v>
      </c>
      <c r="F35" s="57"/>
      <c r="G35" s="57"/>
      <c r="H35" s="57"/>
      <c r="I35" s="57"/>
      <c r="J35" s="57"/>
      <c r="K35" s="57"/>
      <c r="L35" s="57"/>
      <c r="M35" s="57"/>
      <c r="N35" s="57"/>
      <c r="O35" s="57"/>
      <c r="P35" s="57"/>
    </row>
    <row r="36" spans="1:16" s="46" customFormat="1" ht="11.25">
      <c r="A36" s="54">
        <v>9</v>
      </c>
      <c r="B36" s="82"/>
      <c r="C36" s="102" t="s">
        <v>286</v>
      </c>
      <c r="D36" s="82" t="s">
        <v>547</v>
      </c>
      <c r="E36" s="57">
        <v>1</v>
      </c>
      <c r="F36" s="57"/>
      <c r="G36" s="57"/>
      <c r="H36" s="57"/>
      <c r="I36" s="57"/>
      <c r="J36" s="57"/>
      <c r="K36" s="57"/>
      <c r="L36" s="57"/>
      <c r="M36" s="57"/>
      <c r="N36" s="57"/>
      <c r="O36" s="57"/>
      <c r="P36" s="57"/>
    </row>
    <row r="37" spans="1:16" s="46" customFormat="1" ht="11.25">
      <c r="A37" s="54">
        <v>10</v>
      </c>
      <c r="B37" s="82"/>
      <c r="C37" s="102" t="s">
        <v>473</v>
      </c>
      <c r="D37" s="82" t="s">
        <v>547</v>
      </c>
      <c r="E37" s="57">
        <v>1</v>
      </c>
      <c r="F37" s="57"/>
      <c r="G37" s="57"/>
      <c r="H37" s="57"/>
      <c r="I37" s="57"/>
      <c r="J37" s="57"/>
      <c r="K37" s="57"/>
      <c r="L37" s="57"/>
      <c r="M37" s="57"/>
      <c r="N37" s="57"/>
      <c r="O37" s="57"/>
      <c r="P37" s="57"/>
    </row>
    <row r="38" spans="1:16" s="46" customFormat="1" ht="12.75" customHeight="1">
      <c r="A38" s="365" t="s">
        <v>288</v>
      </c>
      <c r="B38" s="366"/>
      <c r="C38" s="366"/>
      <c r="D38" s="366"/>
      <c r="E38" s="366"/>
      <c r="F38" s="366"/>
      <c r="G38" s="366"/>
      <c r="H38" s="366"/>
      <c r="I38" s="366"/>
      <c r="J38" s="366"/>
      <c r="K38" s="366"/>
      <c r="L38" s="366"/>
      <c r="M38" s="366"/>
      <c r="N38" s="366"/>
      <c r="O38" s="366"/>
      <c r="P38" s="367"/>
    </row>
    <row r="39" spans="1:16" s="46" customFormat="1" ht="22.5">
      <c r="A39" s="54">
        <v>1</v>
      </c>
      <c r="B39" s="82"/>
      <c r="C39" s="58" t="s">
        <v>313</v>
      </c>
      <c r="D39" s="82" t="s">
        <v>547</v>
      </c>
      <c r="E39" s="57">
        <v>1</v>
      </c>
      <c r="F39" s="57"/>
      <c r="G39" s="57"/>
      <c r="H39" s="57"/>
      <c r="I39" s="57"/>
      <c r="J39" s="57"/>
      <c r="K39" s="57"/>
      <c r="L39" s="57"/>
      <c r="M39" s="57"/>
      <c r="N39" s="57"/>
      <c r="O39" s="57"/>
      <c r="P39" s="57"/>
    </row>
    <row r="40" spans="1:16" s="46" customFormat="1" ht="11.25">
      <c r="A40" s="54">
        <v>2</v>
      </c>
      <c r="B40" s="82"/>
      <c r="C40" s="102" t="s">
        <v>314</v>
      </c>
      <c r="D40" s="82" t="s">
        <v>547</v>
      </c>
      <c r="E40" s="57">
        <v>1</v>
      </c>
      <c r="F40" s="57"/>
      <c r="G40" s="57"/>
      <c r="H40" s="57"/>
      <c r="I40" s="57"/>
      <c r="J40" s="57"/>
      <c r="K40" s="57"/>
      <c r="L40" s="57"/>
      <c r="M40" s="57"/>
      <c r="N40" s="57"/>
      <c r="O40" s="57"/>
      <c r="P40" s="57"/>
    </row>
    <row r="41" spans="1:16" s="46" customFormat="1" ht="11.25">
      <c r="A41" s="54">
        <v>3</v>
      </c>
      <c r="B41" s="82"/>
      <c r="C41" s="102" t="s">
        <v>309</v>
      </c>
      <c r="D41" s="82" t="s">
        <v>547</v>
      </c>
      <c r="E41" s="57">
        <v>1</v>
      </c>
      <c r="F41" s="57"/>
      <c r="G41" s="57"/>
      <c r="H41" s="57"/>
      <c r="I41" s="57"/>
      <c r="J41" s="57"/>
      <c r="K41" s="57"/>
      <c r="L41" s="57"/>
      <c r="M41" s="57"/>
      <c r="N41" s="57"/>
      <c r="O41" s="57"/>
      <c r="P41" s="57"/>
    </row>
    <row r="42" spans="1:16" s="46" customFormat="1" ht="11.25">
      <c r="A42" s="54">
        <v>4</v>
      </c>
      <c r="B42" s="82"/>
      <c r="C42" s="102" t="s">
        <v>315</v>
      </c>
      <c r="D42" s="82" t="s">
        <v>549</v>
      </c>
      <c r="E42" s="57">
        <v>1</v>
      </c>
      <c r="F42" s="57"/>
      <c r="G42" s="57"/>
      <c r="H42" s="57"/>
      <c r="I42" s="57"/>
      <c r="J42" s="57"/>
      <c r="K42" s="57"/>
      <c r="L42" s="57"/>
      <c r="M42" s="57"/>
      <c r="N42" s="57"/>
      <c r="O42" s="57"/>
      <c r="P42" s="57"/>
    </row>
    <row r="43" spans="1:16" s="46" customFormat="1" ht="11.25">
      <c r="A43" s="54">
        <v>5</v>
      </c>
      <c r="B43" s="82"/>
      <c r="C43" s="102" t="s">
        <v>316</v>
      </c>
      <c r="D43" s="82" t="s">
        <v>549</v>
      </c>
      <c r="E43" s="57">
        <v>9</v>
      </c>
      <c r="F43" s="57"/>
      <c r="G43" s="57"/>
      <c r="H43" s="57"/>
      <c r="I43" s="57"/>
      <c r="J43" s="57"/>
      <c r="K43" s="57"/>
      <c r="L43" s="57"/>
      <c r="M43" s="57"/>
      <c r="N43" s="57"/>
      <c r="O43" s="57"/>
      <c r="P43" s="57"/>
    </row>
    <row r="44" spans="1:16" s="46" customFormat="1" ht="11.25">
      <c r="A44" s="54">
        <v>6</v>
      </c>
      <c r="B44" s="82"/>
      <c r="C44" s="102" t="s">
        <v>317</v>
      </c>
      <c r="D44" s="82" t="s">
        <v>549</v>
      </c>
      <c r="E44" s="57">
        <v>1</v>
      </c>
      <c r="F44" s="57"/>
      <c r="G44" s="57"/>
      <c r="H44" s="57"/>
      <c r="I44" s="57"/>
      <c r="J44" s="57"/>
      <c r="K44" s="57"/>
      <c r="L44" s="57"/>
      <c r="M44" s="57"/>
      <c r="N44" s="57"/>
      <c r="O44" s="57"/>
      <c r="P44" s="57"/>
    </row>
    <row r="45" spans="1:16" s="46" customFormat="1" ht="11.25">
      <c r="A45" s="54">
        <v>7</v>
      </c>
      <c r="B45" s="82"/>
      <c r="C45" s="102" t="s">
        <v>312</v>
      </c>
      <c r="D45" s="82" t="s">
        <v>549</v>
      </c>
      <c r="E45" s="57">
        <v>14</v>
      </c>
      <c r="F45" s="57"/>
      <c r="G45" s="57"/>
      <c r="H45" s="57"/>
      <c r="I45" s="57"/>
      <c r="J45" s="57"/>
      <c r="K45" s="57"/>
      <c r="L45" s="57"/>
      <c r="M45" s="57"/>
      <c r="N45" s="57"/>
      <c r="O45" s="57"/>
      <c r="P45" s="57"/>
    </row>
    <row r="46" spans="1:16" s="46" customFormat="1" ht="22.5">
      <c r="A46" s="54">
        <v>8</v>
      </c>
      <c r="B46" s="82"/>
      <c r="C46" s="58" t="s">
        <v>318</v>
      </c>
      <c r="D46" s="82" t="s">
        <v>549</v>
      </c>
      <c r="E46" s="57">
        <v>1</v>
      </c>
      <c r="F46" s="57"/>
      <c r="G46" s="57"/>
      <c r="H46" s="57"/>
      <c r="I46" s="57"/>
      <c r="J46" s="57"/>
      <c r="K46" s="57"/>
      <c r="L46" s="57"/>
      <c r="M46" s="57"/>
      <c r="N46" s="57"/>
      <c r="O46" s="57"/>
      <c r="P46" s="57"/>
    </row>
    <row r="47" spans="1:16" s="46" customFormat="1" ht="22.5">
      <c r="A47" s="54">
        <v>9</v>
      </c>
      <c r="B47" s="82"/>
      <c r="C47" s="58" t="s">
        <v>319</v>
      </c>
      <c r="D47" s="82" t="s">
        <v>549</v>
      </c>
      <c r="E47" s="57">
        <v>2</v>
      </c>
      <c r="F47" s="57"/>
      <c r="G47" s="57"/>
      <c r="H47" s="57"/>
      <c r="I47" s="57"/>
      <c r="J47" s="57"/>
      <c r="K47" s="57"/>
      <c r="L47" s="57"/>
      <c r="M47" s="57"/>
      <c r="N47" s="57"/>
      <c r="O47" s="57"/>
      <c r="P47" s="57"/>
    </row>
    <row r="48" spans="1:16" s="46" customFormat="1" ht="11.25">
      <c r="A48" s="54">
        <v>10</v>
      </c>
      <c r="B48" s="82"/>
      <c r="C48" s="105" t="s">
        <v>284</v>
      </c>
      <c r="D48" s="82" t="s">
        <v>549</v>
      </c>
      <c r="E48" s="57">
        <v>1</v>
      </c>
      <c r="F48" s="57"/>
      <c r="G48" s="57"/>
      <c r="H48" s="57"/>
      <c r="I48" s="57"/>
      <c r="J48" s="57"/>
      <c r="K48" s="57"/>
      <c r="L48" s="57"/>
      <c r="M48" s="57"/>
      <c r="N48" s="57"/>
      <c r="O48" s="57"/>
      <c r="P48" s="57"/>
    </row>
    <row r="49" spans="1:16" s="46" customFormat="1" ht="11.25">
      <c r="A49" s="54">
        <v>11</v>
      </c>
      <c r="B49" s="82"/>
      <c r="C49" s="105" t="s">
        <v>285</v>
      </c>
      <c r="D49" s="82" t="s">
        <v>549</v>
      </c>
      <c r="E49" s="57">
        <v>1</v>
      </c>
      <c r="F49" s="57"/>
      <c r="G49" s="57"/>
      <c r="H49" s="57"/>
      <c r="I49" s="57"/>
      <c r="J49" s="57"/>
      <c r="K49" s="57"/>
      <c r="L49" s="57"/>
      <c r="M49" s="57"/>
      <c r="N49" s="57"/>
      <c r="O49" s="57"/>
      <c r="P49" s="57"/>
    </row>
    <row r="50" spans="1:16" s="46" customFormat="1" ht="11.25">
      <c r="A50" s="54">
        <v>12</v>
      </c>
      <c r="B50" s="82"/>
      <c r="C50" s="102" t="s">
        <v>286</v>
      </c>
      <c r="D50" s="82" t="s">
        <v>547</v>
      </c>
      <c r="E50" s="57">
        <v>1</v>
      </c>
      <c r="F50" s="57"/>
      <c r="G50" s="57"/>
      <c r="H50" s="57"/>
      <c r="I50" s="57"/>
      <c r="J50" s="57"/>
      <c r="K50" s="57"/>
      <c r="L50" s="57"/>
      <c r="M50" s="57"/>
      <c r="N50" s="57"/>
      <c r="O50" s="57"/>
      <c r="P50" s="57"/>
    </row>
    <row r="51" spans="1:16" s="46" customFormat="1" ht="11.25">
      <c r="A51" s="54">
        <v>13</v>
      </c>
      <c r="B51" s="82"/>
      <c r="C51" s="102" t="s">
        <v>473</v>
      </c>
      <c r="D51" s="82" t="s">
        <v>547</v>
      </c>
      <c r="E51" s="57">
        <v>1</v>
      </c>
      <c r="F51" s="57"/>
      <c r="G51" s="57"/>
      <c r="H51" s="57"/>
      <c r="I51" s="57"/>
      <c r="J51" s="57"/>
      <c r="K51" s="57"/>
      <c r="L51" s="57"/>
      <c r="M51" s="57"/>
      <c r="N51" s="57"/>
      <c r="O51" s="57"/>
      <c r="P51" s="57"/>
    </row>
    <row r="52" spans="1:16" s="46" customFormat="1" ht="12.75" customHeight="1">
      <c r="A52" s="365" t="s">
        <v>289</v>
      </c>
      <c r="B52" s="366"/>
      <c r="C52" s="366"/>
      <c r="D52" s="366"/>
      <c r="E52" s="366"/>
      <c r="F52" s="366"/>
      <c r="G52" s="366"/>
      <c r="H52" s="366"/>
      <c r="I52" s="366"/>
      <c r="J52" s="366"/>
      <c r="K52" s="366"/>
      <c r="L52" s="366"/>
      <c r="M52" s="366"/>
      <c r="N52" s="366"/>
      <c r="O52" s="366"/>
      <c r="P52" s="367"/>
    </row>
    <row r="53" spans="1:16" s="46" customFormat="1" ht="22.5">
      <c r="A53" s="54">
        <v>1</v>
      </c>
      <c r="B53" s="82"/>
      <c r="C53" s="58" t="s">
        <v>313</v>
      </c>
      <c r="D53" s="82" t="s">
        <v>547</v>
      </c>
      <c r="E53" s="57">
        <v>1</v>
      </c>
      <c r="F53" s="57"/>
      <c r="G53" s="57"/>
      <c r="H53" s="57"/>
      <c r="I53" s="57"/>
      <c r="J53" s="57"/>
      <c r="K53" s="57"/>
      <c r="L53" s="57"/>
      <c r="M53" s="57"/>
      <c r="N53" s="57"/>
      <c r="O53" s="57"/>
      <c r="P53" s="57"/>
    </row>
    <row r="54" spans="1:16" s="46" customFormat="1" ht="11.25">
      <c r="A54" s="54">
        <v>2</v>
      </c>
      <c r="B54" s="82"/>
      <c r="C54" s="102" t="s">
        <v>314</v>
      </c>
      <c r="D54" s="82" t="s">
        <v>547</v>
      </c>
      <c r="E54" s="57">
        <v>1</v>
      </c>
      <c r="F54" s="57"/>
      <c r="G54" s="57"/>
      <c r="H54" s="57"/>
      <c r="I54" s="57"/>
      <c r="J54" s="57"/>
      <c r="K54" s="57"/>
      <c r="L54" s="57"/>
      <c r="M54" s="57"/>
      <c r="N54" s="57"/>
      <c r="O54" s="57"/>
      <c r="P54" s="57"/>
    </row>
    <row r="55" spans="1:16" s="46" customFormat="1" ht="11.25">
      <c r="A55" s="54">
        <v>3</v>
      </c>
      <c r="B55" s="82"/>
      <c r="C55" s="102" t="s">
        <v>309</v>
      </c>
      <c r="D55" s="82" t="s">
        <v>547</v>
      </c>
      <c r="E55" s="57">
        <v>1</v>
      </c>
      <c r="F55" s="57"/>
      <c r="G55" s="57"/>
      <c r="H55" s="57"/>
      <c r="I55" s="57"/>
      <c r="J55" s="57"/>
      <c r="K55" s="57"/>
      <c r="L55" s="57"/>
      <c r="M55" s="57"/>
      <c r="N55" s="57"/>
      <c r="O55" s="57"/>
      <c r="P55" s="57"/>
    </row>
    <row r="56" spans="1:16" s="46" customFormat="1" ht="11.25">
      <c r="A56" s="54">
        <v>4</v>
      </c>
      <c r="B56" s="82"/>
      <c r="C56" s="102" t="s">
        <v>315</v>
      </c>
      <c r="D56" s="82" t="s">
        <v>549</v>
      </c>
      <c r="E56" s="57">
        <v>1</v>
      </c>
      <c r="F56" s="57"/>
      <c r="G56" s="57"/>
      <c r="H56" s="57"/>
      <c r="I56" s="57"/>
      <c r="J56" s="57"/>
      <c r="K56" s="57"/>
      <c r="L56" s="57"/>
      <c r="M56" s="57"/>
      <c r="N56" s="57"/>
      <c r="O56" s="57"/>
      <c r="P56" s="57"/>
    </row>
    <row r="57" spans="1:16" s="46" customFormat="1" ht="11.25">
      <c r="A57" s="54">
        <v>5</v>
      </c>
      <c r="B57" s="82"/>
      <c r="C57" s="102" t="s">
        <v>316</v>
      </c>
      <c r="D57" s="82" t="s">
        <v>549</v>
      </c>
      <c r="E57" s="57">
        <v>9</v>
      </c>
      <c r="F57" s="57"/>
      <c r="G57" s="57"/>
      <c r="H57" s="57"/>
      <c r="I57" s="57"/>
      <c r="J57" s="57"/>
      <c r="K57" s="57"/>
      <c r="L57" s="57"/>
      <c r="M57" s="57"/>
      <c r="N57" s="57"/>
      <c r="O57" s="57"/>
      <c r="P57" s="57"/>
    </row>
    <row r="58" spans="1:16" s="46" customFormat="1" ht="11.25">
      <c r="A58" s="54">
        <v>6</v>
      </c>
      <c r="B58" s="82"/>
      <c r="C58" s="102" t="s">
        <v>312</v>
      </c>
      <c r="D58" s="82" t="s">
        <v>549</v>
      </c>
      <c r="E58" s="57">
        <v>12</v>
      </c>
      <c r="F58" s="57"/>
      <c r="G58" s="57"/>
      <c r="H58" s="57"/>
      <c r="I58" s="57"/>
      <c r="J58" s="57"/>
      <c r="K58" s="57"/>
      <c r="L58" s="57"/>
      <c r="M58" s="57"/>
      <c r="N58" s="57"/>
      <c r="O58" s="57"/>
      <c r="P58" s="57"/>
    </row>
    <row r="59" spans="1:16" s="46" customFormat="1" ht="22.5">
      <c r="A59" s="54">
        <v>7</v>
      </c>
      <c r="B59" s="82"/>
      <c r="C59" s="58" t="s">
        <v>318</v>
      </c>
      <c r="D59" s="82" t="s">
        <v>549</v>
      </c>
      <c r="E59" s="57">
        <v>1</v>
      </c>
      <c r="F59" s="57"/>
      <c r="G59" s="57"/>
      <c r="H59" s="57"/>
      <c r="I59" s="57"/>
      <c r="J59" s="57"/>
      <c r="K59" s="57"/>
      <c r="L59" s="57"/>
      <c r="M59" s="57"/>
      <c r="N59" s="57"/>
      <c r="O59" s="57"/>
      <c r="P59" s="57"/>
    </row>
    <row r="60" spans="1:16" s="46" customFormat="1" ht="22.5">
      <c r="A60" s="54">
        <v>8</v>
      </c>
      <c r="B60" s="82"/>
      <c r="C60" s="58" t="s">
        <v>319</v>
      </c>
      <c r="D60" s="82" t="s">
        <v>549</v>
      </c>
      <c r="E60" s="57">
        <v>1</v>
      </c>
      <c r="F60" s="57"/>
      <c r="G60" s="57"/>
      <c r="H60" s="57"/>
      <c r="I60" s="57"/>
      <c r="J60" s="57"/>
      <c r="K60" s="57"/>
      <c r="L60" s="57"/>
      <c r="M60" s="57"/>
      <c r="N60" s="57"/>
      <c r="O60" s="57"/>
      <c r="P60" s="57"/>
    </row>
    <row r="61" spans="1:16" s="46" customFormat="1" ht="11.25">
      <c r="A61" s="54">
        <v>9</v>
      </c>
      <c r="B61" s="82"/>
      <c r="C61" s="105" t="s">
        <v>284</v>
      </c>
      <c r="D61" s="82" t="s">
        <v>549</v>
      </c>
      <c r="E61" s="57">
        <v>1</v>
      </c>
      <c r="F61" s="57"/>
      <c r="G61" s="57"/>
      <c r="H61" s="57"/>
      <c r="I61" s="57"/>
      <c r="J61" s="57"/>
      <c r="K61" s="57"/>
      <c r="L61" s="57"/>
      <c r="M61" s="57"/>
      <c r="N61" s="57"/>
      <c r="O61" s="57"/>
      <c r="P61" s="57"/>
    </row>
    <row r="62" spans="1:16" s="46" customFormat="1" ht="11.25">
      <c r="A62" s="54">
        <v>10</v>
      </c>
      <c r="B62" s="82"/>
      <c r="C62" s="105" t="s">
        <v>285</v>
      </c>
      <c r="D62" s="82" t="s">
        <v>549</v>
      </c>
      <c r="E62" s="57">
        <v>1</v>
      </c>
      <c r="F62" s="57"/>
      <c r="G62" s="57"/>
      <c r="H62" s="57"/>
      <c r="I62" s="57"/>
      <c r="J62" s="57"/>
      <c r="K62" s="57"/>
      <c r="L62" s="57"/>
      <c r="M62" s="57"/>
      <c r="N62" s="57"/>
      <c r="O62" s="57"/>
      <c r="P62" s="57"/>
    </row>
    <row r="63" spans="1:16" s="46" customFormat="1" ht="11.25">
      <c r="A63" s="54">
        <v>11</v>
      </c>
      <c r="B63" s="82"/>
      <c r="C63" s="102" t="s">
        <v>286</v>
      </c>
      <c r="D63" s="82" t="s">
        <v>547</v>
      </c>
      <c r="E63" s="57">
        <v>1</v>
      </c>
      <c r="F63" s="57"/>
      <c r="G63" s="57"/>
      <c r="H63" s="57"/>
      <c r="I63" s="57"/>
      <c r="J63" s="57"/>
      <c r="K63" s="57"/>
      <c r="L63" s="57"/>
      <c r="M63" s="57"/>
      <c r="N63" s="57"/>
      <c r="O63" s="57"/>
      <c r="P63" s="57"/>
    </row>
    <row r="64" spans="1:16" s="46" customFormat="1" ht="11.25">
      <c r="A64" s="54">
        <v>12</v>
      </c>
      <c r="B64" s="82"/>
      <c r="C64" s="102" t="s">
        <v>473</v>
      </c>
      <c r="D64" s="82" t="s">
        <v>547</v>
      </c>
      <c r="E64" s="57">
        <v>1</v>
      </c>
      <c r="F64" s="57"/>
      <c r="G64" s="57"/>
      <c r="H64" s="57"/>
      <c r="I64" s="57"/>
      <c r="J64" s="57"/>
      <c r="K64" s="57"/>
      <c r="L64" s="57"/>
      <c r="M64" s="57"/>
      <c r="N64" s="57"/>
      <c r="O64" s="57"/>
      <c r="P64" s="57"/>
    </row>
    <row r="65" spans="1:16" s="46" customFormat="1" ht="12.75" customHeight="1">
      <c r="A65" s="365" t="s">
        <v>290</v>
      </c>
      <c r="B65" s="366"/>
      <c r="C65" s="366"/>
      <c r="D65" s="366"/>
      <c r="E65" s="366"/>
      <c r="F65" s="366"/>
      <c r="G65" s="366"/>
      <c r="H65" s="366"/>
      <c r="I65" s="366"/>
      <c r="J65" s="366"/>
      <c r="K65" s="366"/>
      <c r="L65" s="366"/>
      <c r="M65" s="366"/>
      <c r="N65" s="366"/>
      <c r="O65" s="366"/>
      <c r="P65" s="367"/>
    </row>
    <row r="66" spans="1:16" s="46" customFormat="1" ht="22.5">
      <c r="A66" s="54">
        <v>1</v>
      </c>
      <c r="B66" s="82"/>
      <c r="C66" s="58" t="s">
        <v>313</v>
      </c>
      <c r="D66" s="82" t="s">
        <v>547</v>
      </c>
      <c r="E66" s="57">
        <v>1</v>
      </c>
      <c r="F66" s="57"/>
      <c r="G66" s="57"/>
      <c r="H66" s="57"/>
      <c r="I66" s="57"/>
      <c r="J66" s="57"/>
      <c r="K66" s="57"/>
      <c r="L66" s="57"/>
      <c r="M66" s="57"/>
      <c r="N66" s="57"/>
      <c r="O66" s="57"/>
      <c r="P66" s="57"/>
    </row>
    <row r="67" spans="1:16" s="46" customFormat="1" ht="11.25">
      <c r="A67" s="54">
        <v>2</v>
      </c>
      <c r="B67" s="82"/>
      <c r="C67" s="102" t="s">
        <v>314</v>
      </c>
      <c r="D67" s="82" t="s">
        <v>547</v>
      </c>
      <c r="E67" s="57">
        <v>1</v>
      </c>
      <c r="F67" s="57"/>
      <c r="G67" s="57"/>
      <c r="H67" s="57"/>
      <c r="I67" s="57"/>
      <c r="J67" s="57"/>
      <c r="K67" s="57"/>
      <c r="L67" s="57"/>
      <c r="M67" s="57"/>
      <c r="N67" s="57"/>
      <c r="O67" s="57"/>
      <c r="P67" s="57"/>
    </row>
    <row r="68" spans="1:16" s="46" customFormat="1" ht="11.25">
      <c r="A68" s="54">
        <v>3</v>
      </c>
      <c r="B68" s="82"/>
      <c r="C68" s="102" t="s">
        <v>309</v>
      </c>
      <c r="D68" s="82" t="s">
        <v>547</v>
      </c>
      <c r="E68" s="57">
        <v>1</v>
      </c>
      <c r="F68" s="57"/>
      <c r="G68" s="57"/>
      <c r="H68" s="57"/>
      <c r="I68" s="57"/>
      <c r="J68" s="57"/>
      <c r="K68" s="57"/>
      <c r="L68" s="57"/>
      <c r="M68" s="57"/>
      <c r="N68" s="57"/>
      <c r="O68" s="57"/>
      <c r="P68" s="57"/>
    </row>
    <row r="69" spans="1:16" s="46" customFormat="1" ht="11.25">
      <c r="A69" s="54">
        <v>4</v>
      </c>
      <c r="B69" s="82"/>
      <c r="C69" s="102" t="s">
        <v>291</v>
      </c>
      <c r="D69" s="82" t="s">
        <v>549</v>
      </c>
      <c r="E69" s="57">
        <v>1</v>
      </c>
      <c r="F69" s="57"/>
      <c r="G69" s="57"/>
      <c r="H69" s="57"/>
      <c r="I69" s="57"/>
      <c r="J69" s="57"/>
      <c r="K69" s="57"/>
      <c r="L69" s="57"/>
      <c r="M69" s="57"/>
      <c r="N69" s="57"/>
      <c r="O69" s="57"/>
      <c r="P69" s="57"/>
    </row>
    <row r="70" spans="1:16" s="46" customFormat="1" ht="11.25">
      <c r="A70" s="54">
        <v>5</v>
      </c>
      <c r="B70" s="82"/>
      <c r="C70" s="102" t="s">
        <v>316</v>
      </c>
      <c r="D70" s="82" t="s">
        <v>549</v>
      </c>
      <c r="E70" s="57">
        <v>10</v>
      </c>
      <c r="F70" s="57"/>
      <c r="G70" s="57"/>
      <c r="H70" s="57"/>
      <c r="I70" s="57"/>
      <c r="J70" s="57"/>
      <c r="K70" s="57"/>
      <c r="L70" s="57"/>
      <c r="M70" s="57"/>
      <c r="N70" s="57"/>
      <c r="O70" s="57"/>
      <c r="P70" s="57"/>
    </row>
    <row r="71" spans="1:16" s="46" customFormat="1" ht="11.25">
      <c r="A71" s="54">
        <v>6</v>
      </c>
      <c r="B71" s="82"/>
      <c r="C71" s="102" t="s">
        <v>312</v>
      </c>
      <c r="D71" s="82" t="s">
        <v>549</v>
      </c>
      <c r="E71" s="57">
        <v>12</v>
      </c>
      <c r="F71" s="57"/>
      <c r="G71" s="57"/>
      <c r="H71" s="57"/>
      <c r="I71" s="57"/>
      <c r="J71" s="57"/>
      <c r="K71" s="57"/>
      <c r="L71" s="57"/>
      <c r="M71" s="57"/>
      <c r="N71" s="57"/>
      <c r="O71" s="57"/>
      <c r="P71" s="57"/>
    </row>
    <row r="72" spans="1:16" s="46" customFormat="1" ht="11.25">
      <c r="A72" s="54">
        <v>7</v>
      </c>
      <c r="B72" s="82"/>
      <c r="C72" s="105" t="s">
        <v>284</v>
      </c>
      <c r="D72" s="82" t="s">
        <v>549</v>
      </c>
      <c r="E72" s="57">
        <v>1</v>
      </c>
      <c r="F72" s="57"/>
      <c r="G72" s="57"/>
      <c r="H72" s="57"/>
      <c r="I72" s="57"/>
      <c r="J72" s="57"/>
      <c r="K72" s="57"/>
      <c r="L72" s="57"/>
      <c r="M72" s="57"/>
      <c r="N72" s="57"/>
      <c r="O72" s="57"/>
      <c r="P72" s="57"/>
    </row>
    <row r="73" spans="1:16" s="46" customFormat="1" ht="11.25">
      <c r="A73" s="54">
        <v>8</v>
      </c>
      <c r="B73" s="82"/>
      <c r="C73" s="105" t="s">
        <v>285</v>
      </c>
      <c r="D73" s="82" t="s">
        <v>549</v>
      </c>
      <c r="E73" s="57">
        <v>1</v>
      </c>
      <c r="F73" s="57"/>
      <c r="G73" s="57"/>
      <c r="H73" s="57"/>
      <c r="I73" s="57"/>
      <c r="J73" s="57"/>
      <c r="K73" s="57"/>
      <c r="L73" s="57"/>
      <c r="M73" s="57"/>
      <c r="N73" s="57"/>
      <c r="O73" s="57"/>
      <c r="P73" s="57"/>
    </row>
    <row r="74" spans="1:16" s="46" customFormat="1" ht="11.25">
      <c r="A74" s="54">
        <v>9</v>
      </c>
      <c r="B74" s="82"/>
      <c r="C74" s="102" t="s">
        <v>286</v>
      </c>
      <c r="D74" s="82" t="s">
        <v>547</v>
      </c>
      <c r="E74" s="57">
        <v>1</v>
      </c>
      <c r="F74" s="57"/>
      <c r="G74" s="57"/>
      <c r="H74" s="57"/>
      <c r="I74" s="57"/>
      <c r="J74" s="57"/>
      <c r="K74" s="57"/>
      <c r="L74" s="57"/>
      <c r="M74" s="57"/>
      <c r="N74" s="57"/>
      <c r="O74" s="57"/>
      <c r="P74" s="57"/>
    </row>
    <row r="75" spans="1:16" s="46" customFormat="1" ht="11.25">
      <c r="A75" s="54">
        <v>10</v>
      </c>
      <c r="B75" s="82"/>
      <c r="C75" s="102" t="s">
        <v>473</v>
      </c>
      <c r="D75" s="82" t="s">
        <v>547</v>
      </c>
      <c r="E75" s="57">
        <v>1</v>
      </c>
      <c r="F75" s="57"/>
      <c r="G75" s="57"/>
      <c r="H75" s="57"/>
      <c r="I75" s="57"/>
      <c r="J75" s="57"/>
      <c r="K75" s="57"/>
      <c r="L75" s="57"/>
      <c r="M75" s="57"/>
      <c r="N75" s="57"/>
      <c r="O75" s="57"/>
      <c r="P75" s="57"/>
    </row>
    <row r="76" spans="1:16" s="46" customFormat="1" ht="24" customHeight="1">
      <c r="A76" s="54">
        <v>1</v>
      </c>
      <c r="B76" s="82" t="s">
        <v>365</v>
      </c>
      <c r="C76" s="101" t="s">
        <v>613</v>
      </c>
      <c r="D76" s="82" t="s">
        <v>548</v>
      </c>
      <c r="E76" s="100">
        <f>E77+E78</f>
        <v>150</v>
      </c>
      <c r="F76" s="57"/>
      <c r="G76" s="57"/>
      <c r="H76" s="57"/>
      <c r="I76" s="57"/>
      <c r="J76" s="57"/>
      <c r="K76" s="57"/>
      <c r="L76" s="57"/>
      <c r="M76" s="57"/>
      <c r="N76" s="57"/>
      <c r="O76" s="57"/>
      <c r="P76" s="57"/>
    </row>
    <row r="77" spans="1:16" s="46" customFormat="1" ht="22.5">
      <c r="A77" s="54">
        <v>2</v>
      </c>
      <c r="B77" s="82"/>
      <c r="C77" s="58" t="s">
        <v>320</v>
      </c>
      <c r="D77" s="82" t="s">
        <v>548</v>
      </c>
      <c r="E77" s="57">
        <v>141</v>
      </c>
      <c r="F77" s="57"/>
      <c r="G77" s="57"/>
      <c r="H77" s="57"/>
      <c r="I77" s="57"/>
      <c r="J77" s="57"/>
      <c r="K77" s="57"/>
      <c r="L77" s="57"/>
      <c r="M77" s="57"/>
      <c r="N77" s="57"/>
      <c r="O77" s="57"/>
      <c r="P77" s="57"/>
    </row>
    <row r="78" spans="1:16" s="46" customFormat="1" ht="11.25">
      <c r="A78" s="54">
        <v>3</v>
      </c>
      <c r="B78" s="82"/>
      <c r="C78" s="102" t="s">
        <v>321</v>
      </c>
      <c r="D78" s="82" t="s">
        <v>548</v>
      </c>
      <c r="E78" s="57">
        <v>9</v>
      </c>
      <c r="F78" s="57"/>
      <c r="G78" s="57"/>
      <c r="H78" s="57"/>
      <c r="I78" s="57"/>
      <c r="J78" s="57"/>
      <c r="K78" s="57"/>
      <c r="L78" s="57"/>
      <c r="M78" s="57"/>
      <c r="N78" s="57"/>
      <c r="O78" s="57"/>
      <c r="P78" s="57"/>
    </row>
    <row r="79" spans="1:16" s="46" customFormat="1" ht="11.25">
      <c r="A79" s="54">
        <v>4</v>
      </c>
      <c r="B79" s="82"/>
      <c r="C79" s="102" t="s">
        <v>322</v>
      </c>
      <c r="D79" s="82" t="s">
        <v>549</v>
      </c>
      <c r="E79" s="57">
        <v>6</v>
      </c>
      <c r="F79" s="57"/>
      <c r="G79" s="57"/>
      <c r="H79" s="57"/>
      <c r="I79" s="57"/>
      <c r="J79" s="57"/>
      <c r="K79" s="57"/>
      <c r="L79" s="57"/>
      <c r="M79" s="57"/>
      <c r="N79" s="57"/>
      <c r="O79" s="57"/>
      <c r="P79" s="57"/>
    </row>
    <row r="80" spans="1:16" s="46" customFormat="1" ht="11.25">
      <c r="A80" s="54">
        <v>5</v>
      </c>
      <c r="B80" s="82"/>
      <c r="C80" s="102" t="s">
        <v>323</v>
      </c>
      <c r="D80" s="82" t="s">
        <v>549</v>
      </c>
      <c r="E80" s="57">
        <v>3</v>
      </c>
      <c r="F80" s="57"/>
      <c r="G80" s="57"/>
      <c r="H80" s="57"/>
      <c r="I80" s="57"/>
      <c r="J80" s="57"/>
      <c r="K80" s="57"/>
      <c r="L80" s="57"/>
      <c r="M80" s="57"/>
      <c r="N80" s="57"/>
      <c r="O80" s="57"/>
      <c r="P80" s="57"/>
    </row>
    <row r="81" spans="1:16" s="46" customFormat="1" ht="11.25">
      <c r="A81" s="54">
        <v>6</v>
      </c>
      <c r="B81" s="82"/>
      <c r="C81" s="102" t="s">
        <v>324</v>
      </c>
      <c r="D81" s="82" t="s">
        <v>549</v>
      </c>
      <c r="E81" s="57">
        <v>48</v>
      </c>
      <c r="F81" s="57"/>
      <c r="G81" s="57"/>
      <c r="H81" s="57"/>
      <c r="I81" s="57"/>
      <c r="J81" s="57"/>
      <c r="K81" s="57"/>
      <c r="L81" s="57"/>
      <c r="M81" s="57"/>
      <c r="N81" s="57"/>
      <c r="O81" s="57"/>
      <c r="P81" s="57"/>
    </row>
    <row r="82" spans="1:16" s="46" customFormat="1" ht="11.25">
      <c r="A82" s="54">
        <v>7</v>
      </c>
      <c r="B82" s="82"/>
      <c r="C82" s="102" t="s">
        <v>325</v>
      </c>
      <c r="D82" s="82" t="s">
        <v>549</v>
      </c>
      <c r="E82" s="57">
        <v>72</v>
      </c>
      <c r="F82" s="57"/>
      <c r="G82" s="57"/>
      <c r="H82" s="57"/>
      <c r="I82" s="57"/>
      <c r="J82" s="57"/>
      <c r="K82" s="57"/>
      <c r="L82" s="57"/>
      <c r="M82" s="57"/>
      <c r="N82" s="57"/>
      <c r="O82" s="57"/>
      <c r="P82" s="57"/>
    </row>
    <row r="83" spans="1:16" s="46" customFormat="1" ht="11.25">
      <c r="A83" s="54">
        <v>8</v>
      </c>
      <c r="B83" s="82"/>
      <c r="C83" s="102" t="s">
        <v>292</v>
      </c>
      <c r="D83" s="82" t="s">
        <v>549</v>
      </c>
      <c r="E83" s="57">
        <v>28</v>
      </c>
      <c r="F83" s="57"/>
      <c r="G83" s="57"/>
      <c r="H83" s="57"/>
      <c r="I83" s="57"/>
      <c r="J83" s="57"/>
      <c r="K83" s="57"/>
      <c r="L83" s="57"/>
      <c r="M83" s="57"/>
      <c r="N83" s="57"/>
      <c r="O83" s="57"/>
      <c r="P83" s="57"/>
    </row>
    <row r="84" spans="1:16" s="46" customFormat="1" ht="11.25">
      <c r="A84" s="54">
        <v>9</v>
      </c>
      <c r="B84" s="82"/>
      <c r="C84" s="102" t="s">
        <v>588</v>
      </c>
      <c r="D84" s="82" t="s">
        <v>547</v>
      </c>
      <c r="E84" s="57">
        <v>1</v>
      </c>
      <c r="F84" s="57"/>
      <c r="G84" s="57"/>
      <c r="H84" s="57"/>
      <c r="I84" s="57"/>
      <c r="J84" s="57"/>
      <c r="K84" s="57"/>
      <c r="L84" s="57"/>
      <c r="M84" s="57"/>
      <c r="N84" s="57"/>
      <c r="O84" s="57"/>
      <c r="P84" s="57"/>
    </row>
    <row r="85" spans="1:16" s="46" customFormat="1" ht="11.25">
      <c r="A85" s="54">
        <v>10</v>
      </c>
      <c r="B85" s="82"/>
      <c r="C85" s="102" t="s">
        <v>473</v>
      </c>
      <c r="D85" s="82" t="s">
        <v>547</v>
      </c>
      <c r="E85" s="57">
        <v>1</v>
      </c>
      <c r="F85" s="57"/>
      <c r="G85" s="57"/>
      <c r="H85" s="57"/>
      <c r="I85" s="57"/>
      <c r="J85" s="57"/>
      <c r="K85" s="57"/>
      <c r="L85" s="57"/>
      <c r="M85" s="57"/>
      <c r="N85" s="57"/>
      <c r="O85" s="57"/>
      <c r="P85" s="57"/>
    </row>
    <row r="86" spans="1:16" s="46" customFormat="1" ht="22.5">
      <c r="A86" s="54">
        <v>11</v>
      </c>
      <c r="B86" s="82" t="s">
        <v>365</v>
      </c>
      <c r="C86" s="108" t="s">
        <v>293</v>
      </c>
      <c r="D86" s="82" t="s">
        <v>548</v>
      </c>
      <c r="E86" s="57">
        <v>3060</v>
      </c>
      <c r="F86" s="57"/>
      <c r="G86" s="57"/>
      <c r="H86" s="57"/>
      <c r="I86" s="57"/>
      <c r="J86" s="57"/>
      <c r="K86" s="57"/>
      <c r="L86" s="57"/>
      <c r="M86" s="57"/>
      <c r="N86" s="57"/>
      <c r="O86" s="57"/>
      <c r="P86" s="57"/>
    </row>
    <row r="87" spans="1:16" s="46" customFormat="1" ht="11.25">
      <c r="A87" s="54"/>
      <c r="B87" s="82"/>
      <c r="C87" s="102" t="s">
        <v>401</v>
      </c>
      <c r="D87" s="82" t="s">
        <v>548</v>
      </c>
      <c r="E87" s="57">
        <v>5</v>
      </c>
      <c r="F87" s="57"/>
      <c r="G87" s="57"/>
      <c r="H87" s="57"/>
      <c r="I87" s="57"/>
      <c r="J87" s="57"/>
      <c r="K87" s="57"/>
      <c r="L87" s="57"/>
      <c r="M87" s="57"/>
      <c r="N87" s="57"/>
      <c r="O87" s="57"/>
      <c r="P87" s="57"/>
    </row>
    <row r="88" spans="1:16" s="46" customFormat="1" ht="11.25">
      <c r="A88" s="54">
        <v>12</v>
      </c>
      <c r="B88" s="82"/>
      <c r="C88" s="102" t="s">
        <v>326</v>
      </c>
      <c r="D88" s="82" t="s">
        <v>548</v>
      </c>
      <c r="E88" s="57">
        <v>75</v>
      </c>
      <c r="F88" s="57"/>
      <c r="G88" s="57"/>
      <c r="H88" s="57"/>
      <c r="I88" s="57"/>
      <c r="J88" s="57"/>
      <c r="K88" s="57"/>
      <c r="L88" s="57"/>
      <c r="M88" s="57"/>
      <c r="N88" s="57"/>
      <c r="O88" s="57"/>
      <c r="P88" s="57"/>
    </row>
    <row r="89" spans="1:16" s="46" customFormat="1" ht="11.25">
      <c r="A89" s="54">
        <v>13</v>
      </c>
      <c r="B89" s="82"/>
      <c r="C89" s="102" t="s">
        <v>327</v>
      </c>
      <c r="D89" s="82" t="s">
        <v>548</v>
      </c>
      <c r="E89" s="57">
        <v>135</v>
      </c>
      <c r="F89" s="57"/>
      <c r="G89" s="57"/>
      <c r="H89" s="57"/>
      <c r="I89" s="57"/>
      <c r="J89" s="57"/>
      <c r="K89" s="57"/>
      <c r="L89" s="57"/>
      <c r="M89" s="57"/>
      <c r="N89" s="57"/>
      <c r="O89" s="57"/>
      <c r="P89" s="57"/>
    </row>
    <row r="90" spans="1:16" s="46" customFormat="1" ht="11.25">
      <c r="A90" s="54">
        <v>14</v>
      </c>
      <c r="B90" s="82"/>
      <c r="C90" s="102" t="s">
        <v>328</v>
      </c>
      <c r="D90" s="82" t="s">
        <v>548</v>
      </c>
      <c r="E90" s="57">
        <v>270</v>
      </c>
      <c r="F90" s="57"/>
      <c r="G90" s="57"/>
      <c r="H90" s="57"/>
      <c r="I90" s="57"/>
      <c r="J90" s="57"/>
      <c r="K90" s="57"/>
      <c r="L90" s="57"/>
      <c r="M90" s="57"/>
      <c r="N90" s="57"/>
      <c r="O90" s="57"/>
      <c r="P90" s="57"/>
    </row>
    <row r="91" spans="1:16" s="46" customFormat="1" ht="11.25">
      <c r="A91" s="54">
        <v>15</v>
      </c>
      <c r="B91" s="82"/>
      <c r="C91" s="102" t="s">
        <v>327</v>
      </c>
      <c r="D91" s="82" t="s">
        <v>548</v>
      </c>
      <c r="E91" s="57">
        <v>370</v>
      </c>
      <c r="F91" s="57"/>
      <c r="G91" s="57"/>
      <c r="H91" s="57"/>
      <c r="I91" s="57"/>
      <c r="J91" s="57"/>
      <c r="K91" s="57"/>
      <c r="L91" s="57"/>
      <c r="M91" s="57"/>
      <c r="N91" s="57"/>
      <c r="O91" s="57"/>
      <c r="P91" s="57"/>
    </row>
    <row r="92" spans="1:16" s="46" customFormat="1" ht="11.25">
      <c r="A92" s="54">
        <v>16</v>
      </c>
      <c r="B92" s="82"/>
      <c r="C92" s="102" t="s">
        <v>328</v>
      </c>
      <c r="D92" s="82" t="s">
        <v>548</v>
      </c>
      <c r="E92" s="57">
        <v>530</v>
      </c>
      <c r="F92" s="57"/>
      <c r="G92" s="57"/>
      <c r="H92" s="57"/>
      <c r="I92" s="57"/>
      <c r="J92" s="57"/>
      <c r="K92" s="57"/>
      <c r="L92" s="57"/>
      <c r="M92" s="57"/>
      <c r="N92" s="57"/>
      <c r="O92" s="57"/>
      <c r="P92" s="57"/>
    </row>
    <row r="93" spans="1:16" s="46" customFormat="1" ht="11.25">
      <c r="A93" s="54">
        <v>17</v>
      </c>
      <c r="B93" s="82"/>
      <c r="C93" s="102" t="s">
        <v>327</v>
      </c>
      <c r="D93" s="82" t="s">
        <v>548</v>
      </c>
      <c r="E93" s="57">
        <v>410</v>
      </c>
      <c r="F93" s="57"/>
      <c r="G93" s="57"/>
      <c r="H93" s="57"/>
      <c r="I93" s="57"/>
      <c r="J93" s="57"/>
      <c r="K93" s="57"/>
      <c r="L93" s="57"/>
      <c r="M93" s="57"/>
      <c r="N93" s="57"/>
      <c r="O93" s="57"/>
      <c r="P93" s="57"/>
    </row>
    <row r="94" spans="1:16" s="46" customFormat="1" ht="11.25">
      <c r="A94" s="54">
        <v>18</v>
      </c>
      <c r="B94" s="82"/>
      <c r="C94" s="102" t="s">
        <v>328</v>
      </c>
      <c r="D94" s="82" t="s">
        <v>548</v>
      </c>
      <c r="E94" s="57">
        <v>470</v>
      </c>
      <c r="F94" s="57"/>
      <c r="G94" s="57"/>
      <c r="H94" s="57"/>
      <c r="I94" s="57"/>
      <c r="J94" s="57"/>
      <c r="K94" s="57"/>
      <c r="L94" s="57"/>
      <c r="M94" s="57"/>
      <c r="N94" s="57"/>
      <c r="O94" s="57"/>
      <c r="P94" s="57"/>
    </row>
    <row r="95" spans="1:16" s="46" customFormat="1" ht="11.25">
      <c r="A95" s="54">
        <v>19</v>
      </c>
      <c r="B95" s="82"/>
      <c r="C95" s="102" t="s">
        <v>327</v>
      </c>
      <c r="D95" s="82" t="s">
        <v>548</v>
      </c>
      <c r="E95" s="57">
        <v>370</v>
      </c>
      <c r="F95" s="57"/>
      <c r="G95" s="57"/>
      <c r="H95" s="57"/>
      <c r="I95" s="57"/>
      <c r="J95" s="57"/>
      <c r="K95" s="57"/>
      <c r="L95" s="57"/>
      <c r="M95" s="57"/>
      <c r="N95" s="57"/>
      <c r="O95" s="57"/>
      <c r="P95" s="57"/>
    </row>
    <row r="96" spans="1:16" s="46" customFormat="1" ht="11.25">
      <c r="A96" s="54">
        <v>20</v>
      </c>
      <c r="B96" s="82"/>
      <c r="C96" s="102" t="s">
        <v>328</v>
      </c>
      <c r="D96" s="82" t="s">
        <v>548</v>
      </c>
      <c r="E96" s="57">
        <v>425</v>
      </c>
      <c r="F96" s="57"/>
      <c r="G96" s="57"/>
      <c r="H96" s="57"/>
      <c r="I96" s="57"/>
      <c r="J96" s="57"/>
      <c r="K96" s="57"/>
      <c r="L96" s="57"/>
      <c r="M96" s="57"/>
      <c r="N96" s="57"/>
      <c r="O96" s="57"/>
      <c r="P96" s="57"/>
    </row>
    <row r="97" spans="1:16" s="46" customFormat="1" ht="45">
      <c r="A97" s="54">
        <v>21</v>
      </c>
      <c r="B97" s="82" t="s">
        <v>365</v>
      </c>
      <c r="C97" s="108" t="s">
        <v>294</v>
      </c>
      <c r="D97" s="82" t="s">
        <v>548</v>
      </c>
      <c r="E97" s="57">
        <v>2144.5</v>
      </c>
      <c r="F97" s="57"/>
      <c r="G97" s="57"/>
      <c r="H97" s="57"/>
      <c r="I97" s="57"/>
      <c r="J97" s="57"/>
      <c r="K97" s="57"/>
      <c r="L97" s="57"/>
      <c r="M97" s="57"/>
      <c r="N97" s="57"/>
      <c r="O97" s="57"/>
      <c r="P97" s="57"/>
    </row>
    <row r="98" spans="1:16" s="46" customFormat="1" ht="11.25">
      <c r="A98" s="54">
        <v>22</v>
      </c>
      <c r="B98" s="82"/>
      <c r="C98" s="102" t="s">
        <v>614</v>
      </c>
      <c r="D98" s="82" t="s">
        <v>547</v>
      </c>
      <c r="E98" s="57">
        <v>1</v>
      </c>
      <c r="F98" s="57"/>
      <c r="G98" s="57"/>
      <c r="H98" s="57"/>
      <c r="I98" s="57"/>
      <c r="J98" s="57"/>
      <c r="K98" s="57"/>
      <c r="L98" s="57"/>
      <c r="M98" s="57"/>
      <c r="N98" s="57"/>
      <c r="O98" s="57"/>
      <c r="P98" s="57"/>
    </row>
    <row r="99" spans="1:16" s="46" customFormat="1" ht="22.5">
      <c r="A99" s="54">
        <v>23</v>
      </c>
      <c r="B99" s="82" t="s">
        <v>365</v>
      </c>
      <c r="C99" s="108" t="s">
        <v>295</v>
      </c>
      <c r="D99" s="82" t="s">
        <v>548</v>
      </c>
      <c r="E99" s="57">
        <v>1405</v>
      </c>
      <c r="F99" s="57"/>
      <c r="G99" s="57"/>
      <c r="H99" s="57"/>
      <c r="I99" s="57"/>
      <c r="J99" s="57"/>
      <c r="K99" s="57"/>
      <c r="L99" s="57"/>
      <c r="M99" s="57"/>
      <c r="N99" s="57"/>
      <c r="O99" s="57"/>
      <c r="P99" s="57"/>
    </row>
    <row r="100" spans="1:16" s="46" customFormat="1" ht="11.25">
      <c r="A100" s="54">
        <v>24</v>
      </c>
      <c r="B100" s="82"/>
      <c r="C100" s="102" t="s">
        <v>329</v>
      </c>
      <c r="D100" s="82" t="s">
        <v>548</v>
      </c>
      <c r="E100" s="57">
        <v>160</v>
      </c>
      <c r="F100" s="57"/>
      <c r="G100" s="57"/>
      <c r="H100" s="57"/>
      <c r="I100" s="57"/>
      <c r="J100" s="57"/>
      <c r="K100" s="57"/>
      <c r="L100" s="57"/>
      <c r="M100" s="57"/>
      <c r="N100" s="57"/>
      <c r="O100" s="57"/>
      <c r="P100" s="57"/>
    </row>
    <row r="101" spans="1:16" s="46" customFormat="1" ht="11.25">
      <c r="A101" s="54">
        <v>25</v>
      </c>
      <c r="B101" s="82"/>
      <c r="C101" s="102" t="s">
        <v>330</v>
      </c>
      <c r="D101" s="82" t="s">
        <v>548</v>
      </c>
      <c r="E101" s="57">
        <v>320</v>
      </c>
      <c r="F101" s="57"/>
      <c r="G101" s="57"/>
      <c r="H101" s="57"/>
      <c r="I101" s="57"/>
      <c r="J101" s="57"/>
      <c r="K101" s="57"/>
      <c r="L101" s="57"/>
      <c r="M101" s="57"/>
      <c r="N101" s="57"/>
      <c r="O101" s="57"/>
      <c r="P101" s="57"/>
    </row>
    <row r="102" spans="1:16" s="46" customFormat="1" ht="11.25">
      <c r="A102" s="54">
        <v>26</v>
      </c>
      <c r="B102" s="82"/>
      <c r="C102" s="102" t="s">
        <v>331</v>
      </c>
      <c r="D102" s="82" t="s">
        <v>548</v>
      </c>
      <c r="E102" s="57">
        <v>925</v>
      </c>
      <c r="F102" s="57"/>
      <c r="G102" s="57"/>
      <c r="H102" s="57"/>
      <c r="I102" s="57"/>
      <c r="J102" s="57"/>
      <c r="K102" s="57"/>
      <c r="L102" s="57"/>
      <c r="M102" s="57"/>
      <c r="N102" s="57"/>
      <c r="O102" s="57"/>
      <c r="P102" s="57"/>
    </row>
    <row r="103" spans="1:16" s="46" customFormat="1" ht="11.25">
      <c r="A103" s="54">
        <v>27</v>
      </c>
      <c r="B103" s="82"/>
      <c r="C103" s="102" t="s">
        <v>296</v>
      </c>
      <c r="D103" s="82" t="s">
        <v>547</v>
      </c>
      <c r="E103" s="57">
        <v>1</v>
      </c>
      <c r="F103" s="57"/>
      <c r="G103" s="57"/>
      <c r="H103" s="57"/>
      <c r="I103" s="57"/>
      <c r="J103" s="57"/>
      <c r="K103" s="57"/>
      <c r="L103" s="57"/>
      <c r="M103" s="57"/>
      <c r="N103" s="57"/>
      <c r="O103" s="57"/>
      <c r="P103" s="57"/>
    </row>
    <row r="104" spans="1:16" s="46" customFormat="1" ht="22.5">
      <c r="A104" s="54">
        <v>28</v>
      </c>
      <c r="B104" s="82" t="s">
        <v>365</v>
      </c>
      <c r="C104" s="108" t="s">
        <v>617</v>
      </c>
      <c r="D104" s="82" t="s">
        <v>548</v>
      </c>
      <c r="E104" s="57">
        <v>315</v>
      </c>
      <c r="F104" s="57"/>
      <c r="G104" s="57"/>
      <c r="H104" s="57"/>
      <c r="I104" s="57"/>
      <c r="J104" s="57"/>
      <c r="K104" s="57"/>
      <c r="L104" s="57"/>
      <c r="M104" s="57"/>
      <c r="N104" s="57"/>
      <c r="O104" s="57"/>
      <c r="P104" s="57"/>
    </row>
    <row r="105" spans="1:16" s="46" customFormat="1" ht="11.25">
      <c r="A105" s="54">
        <v>29</v>
      </c>
      <c r="B105" s="82"/>
      <c r="C105" s="102" t="s">
        <v>618</v>
      </c>
      <c r="D105" s="82" t="s">
        <v>548</v>
      </c>
      <c r="E105" s="57">
        <v>75</v>
      </c>
      <c r="F105" s="57"/>
      <c r="G105" s="57"/>
      <c r="H105" s="57"/>
      <c r="I105" s="57"/>
      <c r="J105" s="57"/>
      <c r="K105" s="57"/>
      <c r="L105" s="57"/>
      <c r="M105" s="57"/>
      <c r="N105" s="57"/>
      <c r="O105" s="57"/>
      <c r="P105" s="57"/>
    </row>
    <row r="106" spans="1:16" s="46" customFormat="1" ht="11.25">
      <c r="A106" s="54">
        <v>30</v>
      </c>
      <c r="B106" s="82"/>
      <c r="C106" s="102" t="s">
        <v>619</v>
      </c>
      <c r="D106" s="82" t="s">
        <v>548</v>
      </c>
      <c r="E106" s="57">
        <v>240</v>
      </c>
      <c r="F106" s="57"/>
      <c r="G106" s="57"/>
      <c r="H106" s="57"/>
      <c r="I106" s="57"/>
      <c r="J106" s="57"/>
      <c r="K106" s="57"/>
      <c r="L106" s="57"/>
      <c r="M106" s="57"/>
      <c r="N106" s="57"/>
      <c r="O106" s="57"/>
      <c r="P106" s="57"/>
    </row>
    <row r="107" spans="1:16" s="46" customFormat="1" ht="22.5">
      <c r="A107" s="54">
        <v>31</v>
      </c>
      <c r="B107" s="82" t="s">
        <v>365</v>
      </c>
      <c r="C107" s="108" t="s">
        <v>297</v>
      </c>
      <c r="D107" s="82" t="s">
        <v>549</v>
      </c>
      <c r="E107" s="57">
        <v>10</v>
      </c>
      <c r="F107" s="57"/>
      <c r="G107" s="57"/>
      <c r="H107" s="57"/>
      <c r="I107" s="57"/>
      <c r="J107" s="57"/>
      <c r="K107" s="57"/>
      <c r="L107" s="57"/>
      <c r="M107" s="57"/>
      <c r="N107" s="57"/>
      <c r="O107" s="57"/>
      <c r="P107" s="57"/>
    </row>
    <row r="108" spans="1:16" s="46" customFormat="1" ht="11.25">
      <c r="A108" s="54">
        <v>32</v>
      </c>
      <c r="B108" s="82"/>
      <c r="C108" s="105" t="s">
        <v>332</v>
      </c>
      <c r="D108" s="82" t="s">
        <v>549</v>
      </c>
      <c r="E108" s="57">
        <v>10</v>
      </c>
      <c r="F108" s="57"/>
      <c r="G108" s="57"/>
      <c r="H108" s="57"/>
      <c r="I108" s="57"/>
      <c r="J108" s="57"/>
      <c r="K108" s="57"/>
      <c r="L108" s="57"/>
      <c r="M108" s="57"/>
      <c r="N108" s="57"/>
      <c r="O108" s="57"/>
      <c r="P108" s="57"/>
    </row>
    <row r="109" spans="1:16" s="46" customFormat="1" ht="22.5">
      <c r="A109" s="54">
        <v>33</v>
      </c>
      <c r="B109" s="82" t="s">
        <v>365</v>
      </c>
      <c r="C109" s="108" t="s">
        <v>298</v>
      </c>
      <c r="D109" s="99"/>
      <c r="E109" s="57">
        <v>172</v>
      </c>
      <c r="F109" s="57"/>
      <c r="G109" s="57"/>
      <c r="H109" s="57"/>
      <c r="I109" s="57"/>
      <c r="J109" s="57"/>
      <c r="K109" s="57"/>
      <c r="L109" s="57"/>
      <c r="M109" s="57"/>
      <c r="N109" s="57"/>
      <c r="O109" s="57"/>
      <c r="P109" s="57"/>
    </row>
    <row r="110" spans="1:16" s="46" customFormat="1" ht="22.5">
      <c r="A110" s="54">
        <v>34</v>
      </c>
      <c r="B110" s="82"/>
      <c r="C110" s="58" t="s">
        <v>333</v>
      </c>
      <c r="D110" s="82" t="s">
        <v>549</v>
      </c>
      <c r="E110" s="57">
        <v>18</v>
      </c>
      <c r="F110" s="57"/>
      <c r="G110" s="57"/>
      <c r="H110" s="57"/>
      <c r="I110" s="57"/>
      <c r="J110" s="57"/>
      <c r="K110" s="57"/>
      <c r="L110" s="57"/>
      <c r="M110" s="57"/>
      <c r="N110" s="57"/>
      <c r="O110" s="57"/>
      <c r="P110" s="57"/>
    </row>
    <row r="111" spans="1:16" s="46" customFormat="1" ht="22.5">
      <c r="A111" s="54">
        <v>35</v>
      </c>
      <c r="B111" s="82"/>
      <c r="C111" s="58" t="s">
        <v>334</v>
      </c>
      <c r="D111" s="82" t="s">
        <v>549</v>
      </c>
      <c r="E111" s="57">
        <v>2</v>
      </c>
      <c r="F111" s="57"/>
      <c r="G111" s="57"/>
      <c r="H111" s="57"/>
      <c r="I111" s="57"/>
      <c r="J111" s="57"/>
      <c r="K111" s="57"/>
      <c r="L111" s="57"/>
      <c r="M111" s="57"/>
      <c r="N111" s="57"/>
      <c r="O111" s="57"/>
      <c r="P111" s="57"/>
    </row>
    <row r="112" spans="1:16" s="46" customFormat="1" ht="22.5">
      <c r="A112" s="54">
        <v>36</v>
      </c>
      <c r="B112" s="82"/>
      <c r="C112" s="58" t="s">
        <v>335</v>
      </c>
      <c r="D112" s="82" t="s">
        <v>549</v>
      </c>
      <c r="E112" s="57">
        <v>1</v>
      </c>
      <c r="F112" s="57"/>
      <c r="G112" s="57"/>
      <c r="H112" s="57"/>
      <c r="I112" s="57"/>
      <c r="J112" s="57"/>
      <c r="K112" s="57"/>
      <c r="L112" s="57"/>
      <c r="M112" s="57"/>
      <c r="N112" s="57"/>
      <c r="O112" s="57"/>
      <c r="P112" s="57"/>
    </row>
    <row r="113" spans="1:16" s="46" customFormat="1" ht="22.5">
      <c r="A113" s="54">
        <v>37</v>
      </c>
      <c r="B113" s="82"/>
      <c r="C113" s="58" t="s">
        <v>336</v>
      </c>
      <c r="D113" s="82" t="s">
        <v>549</v>
      </c>
      <c r="E113" s="57">
        <v>6</v>
      </c>
      <c r="F113" s="57"/>
      <c r="G113" s="57"/>
      <c r="H113" s="57"/>
      <c r="I113" s="57"/>
      <c r="J113" s="57"/>
      <c r="K113" s="57"/>
      <c r="L113" s="57"/>
      <c r="M113" s="57"/>
      <c r="N113" s="57"/>
      <c r="O113" s="57"/>
      <c r="P113" s="57"/>
    </row>
    <row r="114" spans="1:16" s="46" customFormat="1" ht="22.5">
      <c r="A114" s="54">
        <v>38</v>
      </c>
      <c r="B114" s="82"/>
      <c r="C114" s="58" t="s">
        <v>337</v>
      </c>
      <c r="D114" s="82" t="s">
        <v>549</v>
      </c>
      <c r="E114" s="57">
        <v>24</v>
      </c>
      <c r="F114" s="57"/>
      <c r="G114" s="57"/>
      <c r="H114" s="57"/>
      <c r="I114" s="57"/>
      <c r="J114" s="57"/>
      <c r="K114" s="57"/>
      <c r="L114" s="57"/>
      <c r="M114" s="57"/>
      <c r="N114" s="57"/>
      <c r="O114" s="57"/>
      <c r="P114" s="57"/>
    </row>
    <row r="115" spans="1:16" s="46" customFormat="1" ht="22.5">
      <c r="A115" s="54">
        <v>39</v>
      </c>
      <c r="B115" s="82"/>
      <c r="C115" s="58" t="s">
        <v>338</v>
      </c>
      <c r="D115" s="82" t="s">
        <v>549</v>
      </c>
      <c r="E115" s="57">
        <v>23</v>
      </c>
      <c r="F115" s="57"/>
      <c r="G115" s="57"/>
      <c r="H115" s="57"/>
      <c r="I115" s="57"/>
      <c r="J115" s="57"/>
      <c r="K115" s="57"/>
      <c r="L115" s="57"/>
      <c r="M115" s="57"/>
      <c r="N115" s="57"/>
      <c r="O115" s="57"/>
      <c r="P115" s="57"/>
    </row>
    <row r="116" spans="1:16" s="46" customFormat="1" ht="22.5">
      <c r="A116" s="54">
        <v>40</v>
      </c>
      <c r="B116" s="82"/>
      <c r="C116" s="58" t="s">
        <v>339</v>
      </c>
      <c r="D116" s="82" t="s">
        <v>549</v>
      </c>
      <c r="E116" s="57">
        <v>82</v>
      </c>
      <c r="F116" s="57"/>
      <c r="G116" s="57"/>
      <c r="H116" s="57"/>
      <c r="I116" s="57"/>
      <c r="J116" s="57"/>
      <c r="K116" s="57"/>
      <c r="L116" s="57"/>
      <c r="M116" s="57"/>
      <c r="N116" s="57"/>
      <c r="O116" s="57"/>
      <c r="P116" s="57"/>
    </row>
    <row r="117" spans="1:16" s="46" customFormat="1" ht="22.5">
      <c r="A117" s="54">
        <v>41</v>
      </c>
      <c r="B117" s="82"/>
      <c r="C117" s="58" t="s">
        <v>340</v>
      </c>
      <c r="D117" s="82" t="s">
        <v>549</v>
      </c>
      <c r="E117" s="57">
        <v>10</v>
      </c>
      <c r="F117" s="57"/>
      <c r="G117" s="57"/>
      <c r="H117" s="57"/>
      <c r="I117" s="57"/>
      <c r="J117" s="57"/>
      <c r="K117" s="57"/>
      <c r="L117" s="57"/>
      <c r="M117" s="57"/>
      <c r="N117" s="57"/>
      <c r="O117" s="57"/>
      <c r="P117" s="57"/>
    </row>
    <row r="118" spans="1:16" s="46" customFormat="1" ht="22.5">
      <c r="A118" s="54">
        <v>42</v>
      </c>
      <c r="B118" s="82"/>
      <c r="C118" s="58" t="s">
        <v>341</v>
      </c>
      <c r="D118" s="82" t="s">
        <v>549</v>
      </c>
      <c r="E118" s="57">
        <v>3</v>
      </c>
      <c r="F118" s="57"/>
      <c r="G118" s="57"/>
      <c r="H118" s="57"/>
      <c r="I118" s="57"/>
      <c r="J118" s="57"/>
      <c r="K118" s="57"/>
      <c r="L118" s="57"/>
      <c r="M118" s="57"/>
      <c r="N118" s="57"/>
      <c r="O118" s="57"/>
      <c r="P118" s="57"/>
    </row>
    <row r="119" spans="1:16" s="46" customFormat="1" ht="22.5">
      <c r="A119" s="54">
        <v>43</v>
      </c>
      <c r="B119" s="82"/>
      <c r="C119" s="58" t="s">
        <v>342</v>
      </c>
      <c r="D119" s="82" t="s">
        <v>549</v>
      </c>
      <c r="E119" s="57">
        <v>3</v>
      </c>
      <c r="F119" s="57"/>
      <c r="G119" s="57"/>
      <c r="H119" s="57"/>
      <c r="I119" s="57"/>
      <c r="J119" s="57"/>
      <c r="K119" s="57"/>
      <c r="L119" s="57"/>
      <c r="M119" s="57"/>
      <c r="N119" s="57"/>
      <c r="O119" s="57"/>
      <c r="P119" s="57"/>
    </row>
    <row r="120" spans="1:16" s="46" customFormat="1" ht="11.25">
      <c r="A120" s="54">
        <v>44</v>
      </c>
      <c r="B120" s="82"/>
      <c r="C120" s="102" t="s">
        <v>299</v>
      </c>
      <c r="D120" s="82" t="s">
        <v>547</v>
      </c>
      <c r="E120" s="57">
        <v>1</v>
      </c>
      <c r="F120" s="57"/>
      <c r="G120" s="57"/>
      <c r="H120" s="57"/>
      <c r="I120" s="57"/>
      <c r="J120" s="57"/>
      <c r="K120" s="57"/>
      <c r="L120" s="57"/>
      <c r="M120" s="57"/>
      <c r="N120" s="57"/>
      <c r="O120" s="57"/>
      <c r="P120" s="57"/>
    </row>
    <row r="121" spans="1:16" s="46" customFormat="1" ht="33.75">
      <c r="A121" s="54">
        <v>45</v>
      </c>
      <c r="B121" s="82" t="s">
        <v>365</v>
      </c>
      <c r="C121" s="108" t="s">
        <v>300</v>
      </c>
      <c r="D121" s="82" t="s">
        <v>549</v>
      </c>
      <c r="E121" s="57">
        <v>223</v>
      </c>
      <c r="F121" s="57"/>
      <c r="G121" s="57"/>
      <c r="H121" s="57"/>
      <c r="I121" s="57"/>
      <c r="J121" s="57"/>
      <c r="K121" s="57"/>
      <c r="L121" s="57"/>
      <c r="M121" s="57"/>
      <c r="N121" s="57"/>
      <c r="O121" s="57"/>
      <c r="P121" s="57"/>
    </row>
    <row r="122" spans="1:16" s="46" customFormat="1" ht="22.5">
      <c r="A122" s="54">
        <v>46</v>
      </c>
      <c r="B122" s="82"/>
      <c r="C122" s="105" t="s">
        <v>343</v>
      </c>
      <c r="D122" s="82" t="s">
        <v>549</v>
      </c>
      <c r="E122" s="57">
        <v>20</v>
      </c>
      <c r="F122" s="57"/>
      <c r="G122" s="57"/>
      <c r="H122" s="57"/>
      <c r="I122" s="57"/>
      <c r="J122" s="57"/>
      <c r="K122" s="57"/>
      <c r="L122" s="57"/>
      <c r="M122" s="57"/>
      <c r="N122" s="57"/>
      <c r="O122" s="57"/>
      <c r="P122" s="57"/>
    </row>
    <row r="123" spans="1:16" s="46" customFormat="1" ht="22.5">
      <c r="A123" s="54">
        <v>47</v>
      </c>
      <c r="B123" s="82"/>
      <c r="C123" s="105" t="s">
        <v>344</v>
      </c>
      <c r="D123" s="82" t="s">
        <v>549</v>
      </c>
      <c r="E123" s="57">
        <v>4</v>
      </c>
      <c r="F123" s="57"/>
      <c r="G123" s="57"/>
      <c r="H123" s="57"/>
      <c r="I123" s="57"/>
      <c r="J123" s="57"/>
      <c r="K123" s="57"/>
      <c r="L123" s="57"/>
      <c r="M123" s="57"/>
      <c r="N123" s="57"/>
      <c r="O123" s="57"/>
      <c r="P123" s="57"/>
    </row>
    <row r="124" spans="1:16" s="46" customFormat="1" ht="22.5">
      <c r="A124" s="54">
        <v>48</v>
      </c>
      <c r="B124" s="82"/>
      <c r="C124" s="105" t="s">
        <v>345</v>
      </c>
      <c r="D124" s="82" t="s">
        <v>549</v>
      </c>
      <c r="E124" s="57">
        <v>25</v>
      </c>
      <c r="F124" s="57"/>
      <c r="G124" s="57"/>
      <c r="H124" s="57"/>
      <c r="I124" s="57"/>
      <c r="J124" s="57"/>
      <c r="K124" s="57"/>
      <c r="L124" s="57"/>
      <c r="M124" s="57"/>
      <c r="N124" s="57"/>
      <c r="O124" s="57"/>
      <c r="P124" s="57"/>
    </row>
    <row r="125" spans="1:16" s="46" customFormat="1" ht="22.5">
      <c r="A125" s="54">
        <v>49</v>
      </c>
      <c r="B125" s="82"/>
      <c r="C125" s="105" t="s">
        <v>346</v>
      </c>
      <c r="D125" s="82" t="s">
        <v>549</v>
      </c>
      <c r="E125" s="57">
        <v>14</v>
      </c>
      <c r="F125" s="57"/>
      <c r="G125" s="57"/>
      <c r="H125" s="57"/>
      <c r="I125" s="57"/>
      <c r="J125" s="57"/>
      <c r="K125" s="57"/>
      <c r="L125" s="57"/>
      <c r="M125" s="57"/>
      <c r="N125" s="57"/>
      <c r="O125" s="57"/>
      <c r="P125" s="57"/>
    </row>
    <row r="126" spans="1:16" s="46" customFormat="1" ht="22.5">
      <c r="A126" s="54">
        <v>50</v>
      </c>
      <c r="B126" s="82"/>
      <c r="C126" s="105" t="s">
        <v>301</v>
      </c>
      <c r="D126" s="82" t="s">
        <v>549</v>
      </c>
      <c r="E126" s="57">
        <v>117</v>
      </c>
      <c r="F126" s="57"/>
      <c r="G126" s="57"/>
      <c r="H126" s="57"/>
      <c r="I126" s="57"/>
      <c r="J126" s="57"/>
      <c r="K126" s="57"/>
      <c r="L126" s="57"/>
      <c r="M126" s="57"/>
      <c r="N126" s="57"/>
      <c r="O126" s="57"/>
      <c r="P126" s="57"/>
    </row>
    <row r="127" spans="1:19" s="46" customFormat="1" ht="22.5">
      <c r="A127" s="54">
        <v>51</v>
      </c>
      <c r="B127" s="82"/>
      <c r="C127" s="105" t="s">
        <v>347</v>
      </c>
      <c r="D127" s="82" t="s">
        <v>549</v>
      </c>
      <c r="E127" s="57">
        <v>21</v>
      </c>
      <c r="F127" s="57"/>
      <c r="G127" s="57"/>
      <c r="H127" s="57"/>
      <c r="I127" s="57"/>
      <c r="J127" s="57"/>
      <c r="K127" s="57"/>
      <c r="L127" s="57"/>
      <c r="M127" s="57"/>
      <c r="N127" s="57"/>
      <c r="O127" s="57"/>
      <c r="P127" s="57"/>
      <c r="S127" s="98"/>
    </row>
    <row r="128" spans="1:16" s="46" customFormat="1" ht="22.5">
      <c r="A128" s="54">
        <v>52</v>
      </c>
      <c r="B128" s="82"/>
      <c r="C128" s="105" t="s">
        <v>348</v>
      </c>
      <c r="D128" s="82" t="s">
        <v>549</v>
      </c>
      <c r="E128" s="57">
        <v>16</v>
      </c>
      <c r="F128" s="57"/>
      <c r="G128" s="57"/>
      <c r="H128" s="57"/>
      <c r="I128" s="57"/>
      <c r="J128" s="57"/>
      <c r="K128" s="57"/>
      <c r="L128" s="57"/>
      <c r="M128" s="57"/>
      <c r="N128" s="57"/>
      <c r="O128" s="57"/>
      <c r="P128" s="57"/>
    </row>
    <row r="129" spans="1:16" s="46" customFormat="1" ht="22.5">
      <c r="A129" s="54">
        <v>53</v>
      </c>
      <c r="B129" s="82"/>
      <c r="C129" s="105" t="s">
        <v>349</v>
      </c>
      <c r="D129" s="82" t="s">
        <v>549</v>
      </c>
      <c r="E129" s="57">
        <v>14</v>
      </c>
      <c r="F129" s="57"/>
      <c r="G129" s="57"/>
      <c r="H129" s="57"/>
      <c r="I129" s="57"/>
      <c r="J129" s="57"/>
      <c r="K129" s="57"/>
      <c r="L129" s="57"/>
      <c r="M129" s="57"/>
      <c r="N129" s="57"/>
      <c r="O129" s="57"/>
      <c r="P129" s="57"/>
    </row>
    <row r="130" spans="1:16" s="46" customFormat="1" ht="22.5">
      <c r="A130" s="54">
        <v>54</v>
      </c>
      <c r="B130" s="82"/>
      <c r="C130" s="105" t="s">
        <v>350</v>
      </c>
      <c r="D130" s="82" t="s">
        <v>549</v>
      </c>
      <c r="E130" s="57">
        <v>12</v>
      </c>
      <c r="F130" s="57"/>
      <c r="G130" s="57"/>
      <c r="H130" s="57"/>
      <c r="I130" s="57"/>
      <c r="J130" s="57"/>
      <c r="K130" s="57"/>
      <c r="L130" s="57"/>
      <c r="M130" s="57"/>
      <c r="N130" s="57"/>
      <c r="O130" s="57"/>
      <c r="P130" s="57"/>
    </row>
    <row r="131" spans="1:16" s="46" customFormat="1" ht="11.25">
      <c r="A131" s="54">
        <v>55</v>
      </c>
      <c r="B131" s="82"/>
      <c r="C131" s="102" t="s">
        <v>473</v>
      </c>
      <c r="D131" s="82" t="s">
        <v>547</v>
      </c>
      <c r="E131" s="57">
        <v>1</v>
      </c>
      <c r="F131" s="57"/>
      <c r="G131" s="57"/>
      <c r="H131" s="57"/>
      <c r="I131" s="57"/>
      <c r="J131" s="57"/>
      <c r="K131" s="57"/>
      <c r="L131" s="57"/>
      <c r="M131" s="57"/>
      <c r="N131" s="57"/>
      <c r="O131" s="57"/>
      <c r="P131" s="57"/>
    </row>
    <row r="132" spans="1:16" s="46" customFormat="1" ht="11.25">
      <c r="A132" s="54">
        <v>56</v>
      </c>
      <c r="B132" s="82" t="s">
        <v>365</v>
      </c>
      <c r="C132" s="108" t="s">
        <v>302</v>
      </c>
      <c r="D132" s="82" t="s">
        <v>549</v>
      </c>
      <c r="E132" s="57">
        <v>4</v>
      </c>
      <c r="F132" s="57"/>
      <c r="G132" s="57"/>
      <c r="H132" s="57"/>
      <c r="I132" s="57"/>
      <c r="J132" s="57"/>
      <c r="K132" s="57"/>
      <c r="L132" s="57"/>
      <c r="M132" s="57"/>
      <c r="N132" s="57"/>
      <c r="O132" s="57"/>
      <c r="P132" s="57"/>
    </row>
    <row r="133" spans="1:16" s="46" customFormat="1" ht="11.25">
      <c r="A133" s="54">
        <v>57</v>
      </c>
      <c r="B133" s="82"/>
      <c r="C133" s="105" t="s">
        <v>351</v>
      </c>
      <c r="D133" s="82" t="s">
        <v>549</v>
      </c>
      <c r="E133" s="57">
        <v>3</v>
      </c>
      <c r="F133" s="57"/>
      <c r="G133" s="57"/>
      <c r="H133" s="57"/>
      <c r="I133" s="57"/>
      <c r="J133" s="57"/>
      <c r="K133" s="57"/>
      <c r="L133" s="57"/>
      <c r="M133" s="57"/>
      <c r="N133" s="57"/>
      <c r="O133" s="57"/>
      <c r="P133" s="57"/>
    </row>
    <row r="134" spans="1:16" s="46" customFormat="1" ht="11.25">
      <c r="A134" s="54">
        <v>58</v>
      </c>
      <c r="B134" s="82" t="s">
        <v>365</v>
      </c>
      <c r="C134" s="108" t="s">
        <v>303</v>
      </c>
      <c r="D134" s="82" t="s">
        <v>620</v>
      </c>
      <c r="E134" s="57">
        <v>1</v>
      </c>
      <c r="F134" s="57"/>
      <c r="G134" s="57"/>
      <c r="H134" s="57"/>
      <c r="I134" s="57"/>
      <c r="J134" s="57"/>
      <c r="K134" s="57"/>
      <c r="L134" s="57"/>
      <c r="M134" s="57"/>
      <c r="N134" s="57"/>
      <c r="O134" s="57"/>
      <c r="P134" s="57"/>
    </row>
    <row r="135" spans="1:16" s="46" customFormat="1" ht="22.5">
      <c r="A135" s="54">
        <v>59</v>
      </c>
      <c r="B135" s="82" t="s">
        <v>365</v>
      </c>
      <c r="C135" s="108" t="s">
        <v>304</v>
      </c>
      <c r="D135" s="82" t="s">
        <v>620</v>
      </c>
      <c r="E135" s="57">
        <v>1</v>
      </c>
      <c r="F135" s="57"/>
      <c r="G135" s="57"/>
      <c r="H135" s="57"/>
      <c r="I135" s="57"/>
      <c r="J135" s="57"/>
      <c r="K135" s="57"/>
      <c r="L135" s="57"/>
      <c r="M135" s="57"/>
      <c r="N135" s="57"/>
      <c r="O135" s="57"/>
      <c r="P135" s="57"/>
    </row>
    <row r="136" spans="1:16" s="46" customFormat="1" ht="11.25">
      <c r="A136" s="54">
        <v>60</v>
      </c>
      <c r="B136" s="82" t="s">
        <v>365</v>
      </c>
      <c r="C136" s="108" t="s">
        <v>305</v>
      </c>
      <c r="D136" s="82" t="s">
        <v>547</v>
      </c>
      <c r="E136" s="57">
        <v>1</v>
      </c>
      <c r="F136" s="57"/>
      <c r="G136" s="57"/>
      <c r="H136" s="57"/>
      <c r="I136" s="57"/>
      <c r="J136" s="57"/>
      <c r="K136" s="57"/>
      <c r="L136" s="57"/>
      <c r="M136" s="57"/>
      <c r="N136" s="57"/>
      <c r="O136" s="57"/>
      <c r="P136" s="57"/>
    </row>
    <row r="137" spans="1:16" s="46" customFormat="1" ht="11.25">
      <c r="A137" s="54">
        <v>61</v>
      </c>
      <c r="B137" s="82" t="s">
        <v>545</v>
      </c>
      <c r="C137" s="108" t="s">
        <v>587</v>
      </c>
      <c r="D137" s="82" t="s">
        <v>547</v>
      </c>
      <c r="E137" s="57">
        <v>1</v>
      </c>
      <c r="F137" s="57"/>
      <c r="G137" s="57"/>
      <c r="H137" s="57"/>
      <c r="I137" s="57"/>
      <c r="J137" s="57"/>
      <c r="K137" s="57"/>
      <c r="L137" s="57"/>
      <c r="M137" s="57"/>
      <c r="N137" s="57"/>
      <c r="O137" s="57"/>
      <c r="P137" s="57"/>
    </row>
    <row r="138" spans="1:16" s="46" customFormat="1" ht="11.25">
      <c r="A138" s="54">
        <v>62</v>
      </c>
      <c r="B138" s="82" t="s">
        <v>365</v>
      </c>
      <c r="C138" s="89" t="s">
        <v>306</v>
      </c>
      <c r="D138" s="82" t="s">
        <v>547</v>
      </c>
      <c r="E138" s="57">
        <v>1</v>
      </c>
      <c r="F138" s="57"/>
      <c r="G138" s="57"/>
      <c r="H138" s="57"/>
      <c r="I138" s="57"/>
      <c r="J138" s="57"/>
      <c r="K138" s="57"/>
      <c r="L138" s="57"/>
      <c r="M138" s="57"/>
      <c r="N138" s="57"/>
      <c r="O138" s="57"/>
      <c r="P138" s="57"/>
    </row>
    <row r="139" spans="1:16" s="60" customFormat="1" ht="12">
      <c r="A139" s="323" t="s">
        <v>496</v>
      </c>
      <c r="B139" s="323"/>
      <c r="C139" s="324" t="str">
        <f>A13</f>
        <v>EL</v>
      </c>
      <c r="D139" s="324"/>
      <c r="E139" s="324"/>
      <c r="F139" s="324"/>
      <c r="G139" s="324"/>
      <c r="H139" s="324"/>
      <c r="I139" s="324"/>
      <c r="J139" s="324"/>
      <c r="K139" s="324"/>
      <c r="L139" s="59">
        <f>SUM(L14:L138)</f>
        <v>17.05</v>
      </c>
      <c r="M139" s="59">
        <f>SUM(M14:M138)</f>
        <v>107.6</v>
      </c>
      <c r="N139" s="59">
        <f>SUM(N14:N138)</f>
        <v>0</v>
      </c>
      <c r="O139" s="59">
        <f>SUM(O14:O138)</f>
        <v>0</v>
      </c>
      <c r="P139" s="59">
        <f>SUM(P14:P138)</f>
        <v>107.6</v>
      </c>
    </row>
    <row r="140" spans="1:16" ht="12.75">
      <c r="A140" s="320" t="s">
        <v>490</v>
      </c>
      <c r="B140" s="320"/>
      <c r="C140" s="320"/>
      <c r="D140" s="321"/>
      <c r="E140" s="321"/>
      <c r="F140" s="320"/>
      <c r="G140" s="320"/>
      <c r="H140" s="320"/>
      <c r="I140" s="320"/>
      <c r="J140" s="320"/>
      <c r="K140" s="320"/>
      <c r="L140" s="81">
        <f>L139</f>
        <v>17.05</v>
      </c>
      <c r="M140" s="81">
        <f>M139</f>
        <v>107.6</v>
      </c>
      <c r="N140" s="81">
        <f>N139</f>
        <v>0</v>
      </c>
      <c r="O140" s="81">
        <f>O139</f>
        <v>0</v>
      </c>
      <c r="P140" s="81">
        <f>P139</f>
        <v>107.6</v>
      </c>
    </row>
    <row r="141" spans="1:16" ht="12.75">
      <c r="A141" s="320" t="s">
        <v>491</v>
      </c>
      <c r="B141" s="320"/>
      <c r="C141" s="320"/>
      <c r="D141" s="321"/>
      <c r="E141" s="321"/>
      <c r="F141" s="320"/>
      <c r="G141" s="320"/>
      <c r="H141" s="320"/>
      <c r="I141" s="320"/>
      <c r="J141" s="320"/>
      <c r="K141" s="320"/>
      <c r="L141" s="61">
        <v>0.04</v>
      </c>
      <c r="M141" s="81">
        <v>0</v>
      </c>
      <c r="N141" s="81">
        <f>ROUND(N140*L141,5)</f>
        <v>0</v>
      </c>
      <c r="O141" s="81">
        <v>0</v>
      </c>
      <c r="P141" s="81">
        <f>SUM(M141:O141)</f>
        <v>0</v>
      </c>
    </row>
    <row r="142" spans="1:16" ht="12.75">
      <c r="A142" s="320" t="s">
        <v>392</v>
      </c>
      <c r="B142" s="320"/>
      <c r="C142" s="320"/>
      <c r="D142" s="321"/>
      <c r="E142" s="321"/>
      <c r="F142" s="320"/>
      <c r="G142" s="320"/>
      <c r="H142" s="320"/>
      <c r="I142" s="320"/>
      <c r="J142" s="320"/>
      <c r="K142" s="320"/>
      <c r="L142" s="320"/>
      <c r="M142" s="81">
        <f>SUM(M140:M141)</f>
        <v>107.6</v>
      </c>
      <c r="N142" s="81">
        <f>SUM(N140:N141)</f>
        <v>0</v>
      </c>
      <c r="O142" s="81">
        <f>SUM(O140:O141)</f>
        <v>0</v>
      </c>
      <c r="P142" s="81">
        <f>SUM(P140:P141)</f>
        <v>107.6</v>
      </c>
    </row>
    <row r="144" spans="1:16" ht="12.75">
      <c r="A144" s="62"/>
      <c r="B144" s="111"/>
      <c r="C144" s="63" t="s">
        <v>497</v>
      </c>
      <c r="D144" s="322" t="s">
        <v>498</v>
      </c>
      <c r="E144" s="322"/>
      <c r="F144" s="322"/>
      <c r="G144" s="322" t="s">
        <v>563</v>
      </c>
      <c r="H144" s="322"/>
      <c r="I144" s="322"/>
      <c r="J144" s="322"/>
      <c r="K144" s="322"/>
      <c r="L144" s="322"/>
      <c r="M144" s="78"/>
      <c r="N144" s="333"/>
      <c r="O144" s="333"/>
      <c r="P144" s="333"/>
    </row>
    <row r="145" spans="1:16" ht="12.75">
      <c r="A145" s="62"/>
      <c r="B145" s="111"/>
      <c r="C145" s="63" t="s">
        <v>502</v>
      </c>
      <c r="D145" s="322" t="s">
        <v>499</v>
      </c>
      <c r="E145" s="322"/>
      <c r="F145" s="322"/>
      <c r="G145" s="322" t="s">
        <v>500</v>
      </c>
      <c r="H145" s="322"/>
      <c r="I145" s="322"/>
      <c r="J145" s="322"/>
      <c r="K145" s="322"/>
      <c r="L145" s="322"/>
      <c r="M145" s="78"/>
      <c r="N145" s="322" t="s">
        <v>501</v>
      </c>
      <c r="O145" s="322"/>
      <c r="P145" s="322"/>
    </row>
    <row r="146" spans="1:16" ht="5.25" customHeight="1">
      <c r="A146" s="62"/>
      <c r="B146" s="111"/>
      <c r="C146" s="63"/>
      <c r="D146" s="111"/>
      <c r="E146" s="78"/>
      <c r="F146" s="78"/>
      <c r="G146" s="78"/>
      <c r="H146" s="78"/>
      <c r="I146" s="78"/>
      <c r="J146" s="78"/>
      <c r="K146" s="78"/>
      <c r="L146" s="78"/>
      <c r="M146" s="78"/>
      <c r="N146" s="78"/>
      <c r="O146" s="78"/>
      <c r="P146" s="78"/>
    </row>
    <row r="147" spans="1:16" ht="5.25" customHeight="1">
      <c r="A147" s="62"/>
      <c r="B147" s="111"/>
      <c r="C147" s="63"/>
      <c r="D147" s="111"/>
      <c r="E147" s="78"/>
      <c r="F147" s="78"/>
      <c r="G147" s="78"/>
      <c r="H147" s="78"/>
      <c r="I147" s="78"/>
      <c r="J147" s="78"/>
      <c r="K147" s="78"/>
      <c r="L147" s="78"/>
      <c r="M147" s="78"/>
      <c r="N147" s="78"/>
      <c r="O147" s="78"/>
      <c r="P147" s="78"/>
    </row>
    <row r="148" spans="1:16" ht="12.75">
      <c r="A148" s="62"/>
      <c r="B148" s="111"/>
      <c r="C148" s="63" t="s">
        <v>534</v>
      </c>
      <c r="D148" s="322" t="s">
        <v>498</v>
      </c>
      <c r="E148" s="322"/>
      <c r="F148" s="322"/>
      <c r="G148" s="322" t="s">
        <v>465</v>
      </c>
      <c r="H148" s="322"/>
      <c r="I148" s="322"/>
      <c r="J148" s="322"/>
      <c r="K148" s="322"/>
      <c r="L148" s="322"/>
      <c r="M148" s="78"/>
      <c r="N148" s="333"/>
      <c r="O148" s="333"/>
      <c r="P148" s="333"/>
    </row>
    <row r="149" spans="1:16" ht="12.75">
      <c r="A149" s="62"/>
      <c r="B149" s="111"/>
      <c r="C149" s="63"/>
      <c r="D149" s="322" t="s">
        <v>499</v>
      </c>
      <c r="E149" s="322"/>
      <c r="F149" s="322"/>
      <c r="G149" s="322" t="s">
        <v>500</v>
      </c>
      <c r="H149" s="322"/>
      <c r="I149" s="322"/>
      <c r="J149" s="322"/>
      <c r="K149" s="322"/>
      <c r="L149" s="322"/>
      <c r="M149" s="78"/>
      <c r="N149" s="322" t="s">
        <v>501</v>
      </c>
      <c r="O149" s="322"/>
      <c r="P149" s="322"/>
    </row>
  </sheetData>
  <sheetProtection/>
  <mergeCells count="44">
    <mergeCell ref="D148:F148"/>
    <mergeCell ref="G148:L148"/>
    <mergeCell ref="N148:P148"/>
    <mergeCell ref="D149:F149"/>
    <mergeCell ref="G149:L149"/>
    <mergeCell ref="N149:P149"/>
    <mergeCell ref="D144:F144"/>
    <mergeCell ref="G144:L144"/>
    <mergeCell ref="N144:P144"/>
    <mergeCell ref="D145:F145"/>
    <mergeCell ref="G145:L145"/>
    <mergeCell ref="N145:P145"/>
    <mergeCell ref="A142:L142"/>
    <mergeCell ref="A52:P52"/>
    <mergeCell ref="A65:P65"/>
    <mergeCell ref="A139:B139"/>
    <mergeCell ref="C139:K139"/>
    <mergeCell ref="F11:K11"/>
    <mergeCell ref="L11:P11"/>
    <mergeCell ref="A140:K140"/>
    <mergeCell ref="A141:K141"/>
    <mergeCell ref="A11:A12"/>
    <mergeCell ref="B11:B12"/>
    <mergeCell ref="C11:C12"/>
    <mergeCell ref="E11:E12"/>
    <mergeCell ref="A13:P13"/>
    <mergeCell ref="A15:P15"/>
    <mergeCell ref="A27:P27"/>
    <mergeCell ref="A38:P38"/>
    <mergeCell ref="A1:P1"/>
    <mergeCell ref="A2:P2"/>
    <mergeCell ref="A3:P3"/>
    <mergeCell ref="A4:C4"/>
    <mergeCell ref="D4:P4"/>
    <mergeCell ref="D11:D12"/>
    <mergeCell ref="O10:P10"/>
    <mergeCell ref="A6:C6"/>
    <mergeCell ref="O9:P9"/>
    <mergeCell ref="A8:P8"/>
    <mergeCell ref="D5:P5"/>
    <mergeCell ref="A5:C5"/>
    <mergeCell ref="D6:P6"/>
    <mergeCell ref="A7:C7"/>
    <mergeCell ref="D7:P7"/>
  </mergeCells>
  <printOptions horizontalCentered="1"/>
  <pageMargins left="0" right="0" top="0.59" bottom="0.34" header="0.31496062992125984" footer="0.31496062992125984"/>
  <pageSetup horizontalDpi="600" verticalDpi="600" orientation="landscape" paperSize="9" scale="90" r:id="rId1"/>
  <rowBreaks count="4" manualBreakCount="4">
    <brk id="37" max="15" man="1"/>
    <brk id="64" max="15" man="1"/>
    <brk id="98" max="15" man="1"/>
    <brk id="12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Andris Foigts</dc:creator>
  <cp:keywords/>
  <dc:description/>
  <cp:lastModifiedBy>User</cp:lastModifiedBy>
  <cp:lastPrinted>2016-07-22T11:05:06Z</cp:lastPrinted>
  <dcterms:created xsi:type="dcterms:W3CDTF">2008-10-28T09:53:56Z</dcterms:created>
  <dcterms:modified xsi:type="dcterms:W3CDTF">2017-04-19T07:26:25Z</dcterms:modified>
  <cp:category/>
  <cp:version/>
  <cp:contentType/>
  <cp:contentStatus/>
</cp:coreProperties>
</file>